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105" windowWidth="15480" windowHeight="10920"/>
  </bookViews>
  <sheets>
    <sheet name="10 12" sheetId="4" r:id="rId1"/>
    <sheet name=" дод07 11" sheetId="5" state="hidden" r:id="rId2"/>
    <sheet name="Отчет о совместимости" sheetId="6" state="hidden" r:id="rId3"/>
    <sheet name="Отчет о совместимости (1)" sheetId="7" state="hidden" r:id="rId4"/>
    <sheet name="Лист1" sheetId="8" state="hidden" r:id="rId5"/>
    <sheet name="Лист2" sheetId="9" r:id="rId6"/>
  </sheets>
  <definedNames>
    <definedName name="_xlnm.Print_Titles" localSheetId="1">' дод07 11'!$9:$11</definedName>
    <definedName name="_xlnm.Print_Titles" localSheetId="0">'10 12'!$10:$12</definedName>
  </definedNames>
  <calcPr calcId="162913" fullCalcOnLoad="1"/>
</workbook>
</file>

<file path=xl/calcChain.xml><?xml version="1.0" encoding="utf-8"?>
<calcChain xmlns="http://schemas.openxmlformats.org/spreadsheetml/2006/main">
  <c r="N98" i="4" l="1"/>
  <c r="M98" i="4"/>
  <c r="M127" i="4" s="1"/>
  <c r="L98" i="4"/>
  <c r="K98" i="4"/>
  <c r="J98" i="4" s="1"/>
  <c r="L127" i="4"/>
  <c r="J30" i="4"/>
  <c r="J20" i="4"/>
  <c r="J21" i="4" s="1"/>
  <c r="J32" i="4"/>
  <c r="J33" i="4" s="1"/>
  <c r="J71" i="4"/>
  <c r="J72" i="4" s="1"/>
  <c r="J28" i="4"/>
  <c r="J29" i="4" s="1"/>
  <c r="I13" i="5"/>
  <c r="I16" i="5"/>
  <c r="I19" i="5"/>
  <c r="I21" i="5"/>
  <c r="J23" i="5"/>
  <c r="K23" i="5"/>
  <c r="L23" i="5"/>
  <c r="M23" i="5"/>
  <c r="I23" i="5" s="1"/>
  <c r="I24" i="5"/>
  <c r="J15" i="4"/>
  <c r="J16" i="4" s="1"/>
  <c r="J18" i="4"/>
  <c r="J19" i="4" s="1"/>
  <c r="J22" i="4"/>
  <c r="J23" i="4" s="1"/>
  <c r="J24" i="4"/>
  <c r="J25" i="4" s="1"/>
  <c r="J26" i="4"/>
  <c r="J27" i="4" s="1"/>
  <c r="J31" i="4"/>
  <c r="J34" i="4"/>
  <c r="J35" i="4"/>
  <c r="J36" i="4"/>
  <c r="J37" i="4"/>
  <c r="J38" i="4"/>
  <c r="J39" i="4"/>
  <c r="J41" i="4"/>
  <c r="J43" i="4"/>
  <c r="J44" i="4" s="1"/>
  <c r="J45" i="4"/>
  <c r="J46" i="4" s="1"/>
  <c r="J47" i="4"/>
  <c r="J48" i="4" s="1"/>
  <c r="J49" i="4"/>
  <c r="J50" i="4" s="1"/>
  <c r="J51" i="4"/>
  <c r="J52" i="4" s="1"/>
  <c r="J54" i="4"/>
  <c r="J55" i="4" s="1"/>
  <c r="J56" i="4"/>
  <c r="J57" i="4" s="1"/>
  <c r="J58" i="4"/>
  <c r="J59" i="4" s="1"/>
  <c r="J60" i="4"/>
  <c r="J61" i="4" s="1"/>
  <c r="J62" i="4"/>
  <c r="J63" i="4" s="1"/>
  <c r="J64" i="4"/>
  <c r="J65" i="4" s="1"/>
  <c r="J66" i="4"/>
  <c r="J67" i="4" s="1"/>
  <c r="J73" i="4"/>
  <c r="J74" i="4" s="1"/>
  <c r="J75" i="4"/>
  <c r="J78" i="4"/>
  <c r="J79" i="4"/>
  <c r="J80" i="4"/>
  <c r="J81" i="4"/>
  <c r="J82" i="4"/>
  <c r="J83" i="4"/>
  <c r="J84" i="4"/>
  <c r="J85" i="4"/>
  <c r="J87" i="4"/>
  <c r="J88" i="4"/>
  <c r="J89" i="4"/>
  <c r="J90" i="4"/>
  <c r="J91" i="4"/>
  <c r="J92" i="4"/>
  <c r="J93" i="4"/>
  <c r="J94" i="4"/>
  <c r="J96" i="4"/>
  <c r="J97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K125" i="4"/>
  <c r="K127" i="4"/>
  <c r="J127" i="4" s="1"/>
  <c r="N127" i="4"/>
  <c r="J125" i="4"/>
  <c r="J99" i="4" l="1"/>
  <c r="J128" i="4" s="1"/>
</calcChain>
</file>

<file path=xl/comments1.xml><?xml version="1.0" encoding="utf-8"?>
<comments xmlns="http://schemas.openxmlformats.org/spreadsheetml/2006/main">
  <authors>
    <author>Ивончак</author>
  </authors>
  <commentList>
    <comment ref="C68" authorId="0" shapeId="0">
      <text>
        <r>
          <rPr>
            <b/>
            <sz val="8"/>
            <color indexed="81"/>
            <rFont val="Tahoma"/>
            <family val="2"/>
            <charset val="204"/>
          </rPr>
          <t>Ивончак: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<sst xmlns="http://schemas.openxmlformats.org/spreadsheetml/2006/main" count="430" uniqueCount="248">
  <si>
    <t>до рішення виконавчого комітету міської ради</t>
  </si>
  <si>
    <t>ТИТУЛЬНИЙ СПИСОК</t>
  </si>
  <si>
    <t>департаменту містобудівного комплексу та земельних відносин Чернівецької міської ради</t>
  </si>
  <si>
    <t>Код КЕКВ</t>
  </si>
  <si>
    <t>№ п/п</t>
  </si>
  <si>
    <t>Об`єкти будівництва</t>
  </si>
  <si>
    <t>Термін будівництва</t>
  </si>
  <si>
    <t>Потужність</t>
  </si>
  <si>
    <t>Загальна кошторисна вартість об`єкта</t>
  </si>
  <si>
    <t>Вартість відповідно до проведеного тендеру</t>
  </si>
  <si>
    <t>Освоєно капвкладень на 01.01.11р.</t>
  </si>
  <si>
    <t>Обсяги капвкладень на 2011р.</t>
  </si>
  <si>
    <t>У т.ч. по кварталах</t>
  </si>
  <si>
    <t>Підрядник</t>
  </si>
  <si>
    <t>І</t>
  </si>
  <si>
    <t>ІІ</t>
  </si>
  <si>
    <t>ІІІ</t>
  </si>
  <si>
    <t>ІV</t>
  </si>
  <si>
    <t>1. Житлове будівництво</t>
  </si>
  <si>
    <t>1.1</t>
  </si>
  <si>
    <t>об`єкт</t>
  </si>
  <si>
    <t>у т.ч. утримання технагляду</t>
  </si>
  <si>
    <t>2.1</t>
  </si>
  <si>
    <t>2.2</t>
  </si>
  <si>
    <t>2.3</t>
  </si>
  <si>
    <t>2011 р.</t>
  </si>
  <si>
    <t>3. Комунальне господарство</t>
  </si>
  <si>
    <t xml:space="preserve">Будівництво каналізаційних, водопровідних мереж, дренажу, влаштування водовідведення житлових масивів міста </t>
  </si>
  <si>
    <t>3.2</t>
  </si>
  <si>
    <t>2008-2011р.р.</t>
  </si>
  <si>
    <t>РАЗОМ:</t>
  </si>
  <si>
    <t xml:space="preserve">Капітальний ремонт дитячого будинку сімейного типу на вул.Віденській,5 </t>
  </si>
  <si>
    <t>Додаток 2</t>
  </si>
  <si>
    <t>(тис.грн.)</t>
  </si>
  <si>
    <t>пп Шмалько С.А.</t>
  </si>
  <si>
    <t>Реставрація з реабілітацією (добудова) лікувального корпусу дитячої лікарні на 
вул Буковинській,4</t>
  </si>
  <si>
    <t>2006-2011р.р</t>
  </si>
  <si>
    <t>ТОВ ПБФ "Ріка"</t>
  </si>
  <si>
    <t xml:space="preserve">за рахунок субвенцій з державного бюджету місцевим бюджетам </t>
  </si>
  <si>
    <t xml:space="preserve">Будівництво КНС, водопроводу та напірного каналізаційного колектора мікрорайону "Рогізна" м. Чернівці </t>
  </si>
  <si>
    <t>2. Охорона здоров`я</t>
  </si>
  <si>
    <t>3.1.</t>
  </si>
  <si>
    <t xml:space="preserve">Будівництво каналізації міської лікарні №4 по вул. І.Підкови,14 </t>
  </si>
  <si>
    <t>ЗАТ
"Агрошляхбуд"</t>
  </si>
  <si>
    <t>ТДВ
"ПМК-76"</t>
  </si>
  <si>
    <t>2011-2012р.р</t>
  </si>
  <si>
    <t>Заступник міського голови з питань діяльності</t>
  </si>
  <si>
    <t>виконавчих органів  міської ради</t>
  </si>
  <si>
    <t>П.Ротар</t>
  </si>
  <si>
    <t>Отчет о совместимости для Титул 11-2.xls</t>
  </si>
  <si>
    <t>Дата отчета: 14.11.2011 11:15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</si>
  <si>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</si>
  <si>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</si>
  <si>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</si>
  <si>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</si>
  <si>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 xml:space="preserve">  _____ 2012   № __________ </t>
  </si>
  <si>
    <t>будівництва об`єктів житла і соціальної сфери на  2012 рік</t>
  </si>
  <si>
    <t>Отчет о совместимости для Титул 2012-1.xls</t>
  </si>
  <si>
    <t>Дата отчета: 15.01.2012 17:57</t>
  </si>
  <si>
    <t>тендер</t>
  </si>
  <si>
    <t>070101</t>
  </si>
  <si>
    <t>070201</t>
  </si>
  <si>
    <t>150110</t>
  </si>
  <si>
    <t>150101</t>
  </si>
  <si>
    <t>КТКВК</t>
  </si>
  <si>
    <t>110204</t>
  </si>
  <si>
    <t>№ з/п</t>
  </si>
  <si>
    <t>Програма зміцнення матеріально-технічної бази позашкільних закладів та дитячо-юнацьких шкіл</t>
  </si>
  <si>
    <t xml:space="preserve">Програма збереження історичної забудови міста </t>
  </si>
  <si>
    <t>130107</t>
  </si>
  <si>
    <t>110205</t>
  </si>
  <si>
    <t>2.4</t>
  </si>
  <si>
    <t>2015р.</t>
  </si>
  <si>
    <t>2010-2016р.р.</t>
  </si>
  <si>
    <t>2015 р.</t>
  </si>
  <si>
    <t>4.5</t>
  </si>
  <si>
    <t>Будівництво дитячої дошкільної установи на 160 місць в мікрорайоні Ленківці на IV провул Вільшини, 13</t>
  </si>
  <si>
    <t>Обсяги капвкладень на 2015р.</t>
  </si>
  <si>
    <t>Програма міської ради, згідно з якою реалізується об'єкт</t>
  </si>
  <si>
    <t xml:space="preserve">                                                                       будівництва об`єктів житла і соціальної сфери</t>
  </si>
  <si>
    <t>по департаменту містобудівного комплексу та земельних відносин міської ради  на  2015 рік</t>
  </si>
  <si>
    <t xml:space="preserve">тендер (проектувальник ТОВ "Арка-С") </t>
  </si>
  <si>
    <t>ТОВ "Будторгінвест"</t>
  </si>
  <si>
    <t>ТОВ "Аскорбуд"</t>
  </si>
  <si>
    <t>ПП "Рембудторгінвест"</t>
  </si>
  <si>
    <t>Будівництво зливово-каналізаційних та водопровідних мереж по вул Заставнянській мікрорайону "Роша" (перша черга)</t>
  </si>
  <si>
    <t>Освоєно капвкладень на 01.01.15р.</t>
  </si>
  <si>
    <t>Будівництво каналізаційного колектора ДУ 1000мм на вул. Роменськй на ділянці від вул. Руської до вул. Високої</t>
  </si>
  <si>
    <t>2014-          2016 р.р.</t>
  </si>
  <si>
    <t>2013-          2015 р.р.</t>
  </si>
  <si>
    <t>ТОВ "Будівельник-РІМ"</t>
  </si>
  <si>
    <t>ТОВ "Промітех"</t>
  </si>
  <si>
    <t>2008-          2017 р.р.</t>
  </si>
  <si>
    <t>Будівництво проспекту Незалежності на ділянці від вул Сторожинецької до вул Героїв Майдану</t>
  </si>
  <si>
    <t>2014-          2017 р.р.</t>
  </si>
  <si>
    <t>2014-2015р.р.</t>
  </si>
  <si>
    <t>Капітальний ремонт будівлі комунальної бюджетної установи "Будинок культури "Роша" на вул Горіхівській, 1</t>
  </si>
  <si>
    <t>2014-2015 р.р.</t>
  </si>
  <si>
    <t>Капітальний ремонт КБУ "Культурно-мистецький центр "Садгора</t>
  </si>
  <si>
    <t>ПП "Садгора-Сервіс"</t>
  </si>
  <si>
    <t>110201</t>
  </si>
  <si>
    <t>Капітальний ремонт Центральної дитячої бібліотеки на вул Комарова Володимира, 28-А</t>
  </si>
  <si>
    <t>2015- 2016 р. р.</t>
  </si>
  <si>
    <t>5. Фізичної культури та спорту</t>
  </si>
  <si>
    <t>130110</t>
  </si>
  <si>
    <t>Капітальний ремонт приміщень СОП "Буковина" для облаштування приміщень роздягалень легкоатлетів на вул Гузар Ольги, 1</t>
  </si>
  <si>
    <t>2014- 2015 р. р.</t>
  </si>
  <si>
    <t>Капітальний ремонт приміщень готелю СОП "Буковина" вул Гузар Ольги, 1</t>
  </si>
  <si>
    <t>6.1</t>
  </si>
  <si>
    <t>100203</t>
  </si>
  <si>
    <t>Капітального ремонту аварійного карнизу будівлі на вул Емінеску Михая, 2</t>
  </si>
  <si>
    <t>Капітального ремонту адміністративних приміщень на вул Героїв Майдану, 7</t>
  </si>
  <si>
    <t>Реконструкція гуртожитку в житловий будинок відселенського фонду міської ради на вул Чехова Антона, 23</t>
  </si>
  <si>
    <t>2008-2015р.р.</t>
  </si>
  <si>
    <t>2. Освіта</t>
  </si>
  <si>
    <t xml:space="preserve">3. Комунальне господарство </t>
  </si>
  <si>
    <t>4. Культура</t>
  </si>
  <si>
    <t xml:space="preserve">7.Інші об"єкти будівництва </t>
  </si>
  <si>
    <t>8. Інші видатки</t>
  </si>
  <si>
    <t>8.1</t>
  </si>
  <si>
    <t>6. Охорона здоровя</t>
  </si>
  <si>
    <t>Капітальний ремонт педіатричного корпусу КМУ "Міська дитяча клінічна лікарня" на вул. Буковинській, 4</t>
  </si>
  <si>
    <t>080101</t>
  </si>
  <si>
    <t>Капітальний ремонт КМУ "Міський пологовий будинок №2" на вул Рівненській, 8</t>
  </si>
  <si>
    <t>080203</t>
  </si>
  <si>
    <t>070401</t>
  </si>
  <si>
    <t>Реконструкція під туалети приміщень будинку творчості дітей та юнацтва на 26 Бакінських комісарів, 10</t>
  </si>
  <si>
    <t>150112</t>
  </si>
  <si>
    <t>Реконструкція з надбудовою 2-го поверху будівлі ДНЗ №30 на бульварі Героїв Сталінграду, 7</t>
  </si>
  <si>
    <t>Реконструкція будівлі на вул Авангардній, 17 під дошкільний навчальний заклад</t>
  </si>
  <si>
    <t>Реконструкція будівлі ЗОШ №12 на вул Бережанській, 25 під навчально-виховний комплекс</t>
  </si>
  <si>
    <t>Капітальний ремонт (заміна вікон та дверей) КБУ "Музична школа №3" по вул Юнацькій, 1</t>
  </si>
  <si>
    <t>ПП "Приватрембуд-97"</t>
  </si>
  <si>
    <t>Капітальний ремонт опалювальної системи КБУ "Музична школа №1" на вул Шевченка,22</t>
  </si>
  <si>
    <t>Капітальний ремонт електропостачання КБУ "Музична школа №1" на вул Шевченка,22</t>
  </si>
  <si>
    <t>8.2</t>
  </si>
  <si>
    <t>Інвентаризація об'єктів культурної спадщини м Чернівців</t>
  </si>
  <si>
    <t>Розроблення режимів використання буферної зони Всесвітньої спадщини ЮНЕСКО - Резиденції буковинських митрополитів Буковини і Далмації у м. Чернівці</t>
  </si>
  <si>
    <t>Будівництво автономної котельні для  ЗОШ №2 на вул Головній, 87</t>
  </si>
  <si>
    <t xml:space="preserve">Додаток  2 </t>
  </si>
  <si>
    <t xml:space="preserve">за рахунок вільного залишку спеціального фонду міського бюджету-бюджету розвитку, який утворився станом на 01.01.2015р. </t>
  </si>
  <si>
    <t>9. Погашення кредиторської заборгованості за 2013-2014 роки</t>
  </si>
  <si>
    <t>9.1</t>
  </si>
  <si>
    <t>Капітальний ремонт аварійного карнизу будівлі на вул Емінеску Михая, 2 в Чернівцях</t>
  </si>
  <si>
    <t xml:space="preserve">Житловий квартал по проспекту Незалежності (інженерні забезпечення) </t>
  </si>
  <si>
    <t>Капітальний ремонт  системи опалення в ДНЗ №11 на                    вул. Петергофській, 1  в                м. Чернівцях</t>
  </si>
  <si>
    <t>Капітальний ремонт приміщень будівлі ДНЗ №49                             на  вул. Хотинській,4-С</t>
  </si>
  <si>
    <t>Капітальний ремонт приміщень харчоблоку ДНЗ №8 на              вул. Стефюка Євгена, 6  в                 м. Чернівцях</t>
  </si>
  <si>
    <t>Капітальний ремонт приміщень  ДНЗ №22 на вул. Салтикова-Щедріна Михайла, 29 в               м. Чернівцях</t>
  </si>
  <si>
    <t>Капітальний ремонт приміщень ДНЗ №23 (заміна вікон) на вул . Александрі Васіле, 30 в м. Чернівцях</t>
  </si>
  <si>
    <t>Капітальний ремонт системи опалення ДНЗ №12 на             вул. Кобилянської Ольги, 40 в             м. Чернівцях</t>
  </si>
  <si>
    <t>Капітальний ремонт системи опалення ДНЗ №40 на             вул. Шкільній, 21 в м. Чернівцях</t>
  </si>
  <si>
    <t>Капітальний ремонт приміщень ДНЗ №43 на вул. Небесної Сотні,10-Б в м. Чернівцях</t>
  </si>
  <si>
    <t>Капітальний ремонт будівлі гімназії №2 (початкова школа) на вул Шевченка Тараса, 31</t>
  </si>
  <si>
    <t>Капітальний ремонт будівлі         ЗОШ №5 на вул Лесі Українки,18 в м. Чернівцях</t>
  </si>
  <si>
    <t>Капітальний ремонт приміщень актового залу ЗОШ №28 на вул. Руській, 257-А в м. Чернівцях</t>
  </si>
  <si>
    <t>Капітальний ремонт фасаду та водостічної системи ЗОШ №41 на вул. Шкільній, 2 в м. Чернівцях</t>
  </si>
  <si>
    <t>Капітальний ремонт  центру дитячої та юнацької творчості на вул. Головній, 224 в м. Чернівцях</t>
  </si>
  <si>
    <t>Капітальний ремонт Центральної дитячої бібліотеки на вул Комарова Володимира, 28-А  в м. Чернівцях</t>
  </si>
  <si>
    <t>Капітальний ремонт КБУ  "Культурно-мистецький центр "Садгора" в м. Чернівці</t>
  </si>
  <si>
    <t>Капітальний ремонт ДЮСШ №4 на вул. Підкови Івана, 18 в             м. Чернівцях</t>
  </si>
  <si>
    <t>Капітальний ремонт корпусу  ДЮСШ №1 на вул  Шевченка Тараса, 48 в м. Чернівцях</t>
  </si>
  <si>
    <t>Капітальний ремонт приміщень СОП "Буковина" для облаштування приміщень роздягалень легкоатлетів на     вул Гузар Ольги, 1 в м. Чернівцях</t>
  </si>
  <si>
    <t>Капітальний ремонт покрівлі даху блоку №3 хірургічного корпусу КМУ "Міська дитяча клінічна лікарня" на вул Буковинській, 4 в Чернівцях</t>
  </si>
  <si>
    <t>080300</t>
  </si>
  <si>
    <t>Капітальний ремонт приміщень КМУ "Міська поліклініка №1" на вул  А. Шептицького,20 в м. Чернівцях</t>
  </si>
  <si>
    <t>Капітальний ремонт (заміна вікон та дверей) КБУ "Музична школа №3" по вул.Юнацькій, 1 в м. Чернівці</t>
  </si>
  <si>
    <t>РАЗОМ кредиторська заборгованість:</t>
  </si>
  <si>
    <t>Капітальний ремонт покрівлі КМУ "Міська лікарня №3" на вул Головній,100</t>
  </si>
  <si>
    <t>6.3</t>
  </si>
  <si>
    <t>2.5</t>
  </si>
  <si>
    <t>3.1</t>
  </si>
  <si>
    <t>3.3</t>
  </si>
  <si>
    <t>3.4</t>
  </si>
  <si>
    <t>3.5</t>
  </si>
  <si>
    <t>4.1</t>
  </si>
  <si>
    <t>4.2</t>
  </si>
  <si>
    <t>4.3</t>
  </si>
  <si>
    <t>4.4</t>
  </si>
  <si>
    <t>7.1</t>
  </si>
  <si>
    <t>7.2</t>
  </si>
  <si>
    <t>7.4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</si>
  <si>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</si>
  <si>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</si>
  <si>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</si>
  <si>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</si>
  <si>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</si>
  <si>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</si>
  <si>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</si>
  <si>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</si>
  <si>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</si>
  <si>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</si>
  <si>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</si>
  <si>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</si>
  <si>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</si>
  <si>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</si>
  <si>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</si>
  <si>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</si>
  <si>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</si>
  <si>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</si>
  <si>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</si>
  <si>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</si>
  <si>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</si>
  <si>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</si>
  <si>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</si>
  <si>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 xml:space="preserve">Розподіл вільного  залишку спеціального фонду міського бюджету-бюджету розвитку, який утворився станом на 01.01.2015р. </t>
  </si>
  <si>
    <t>Капітального ремонту підпірної стінки у дворі будинку №21 на вул Хмельницького Богдана</t>
  </si>
  <si>
    <t>РАЗОМ вільний залишок:</t>
  </si>
  <si>
    <t>Реконструкція системи гарячого водопостачання з встановленням вакуумних сонячних колекторів на ДНЗ №41 на вул.Полетаєва Федора,19</t>
  </si>
  <si>
    <t xml:space="preserve">ТОВ ПВІ Чернівціагропроект" тендер </t>
  </si>
  <si>
    <t xml:space="preserve">Капітальний ремонт ДЮСШ №1 на вул Шевченка Тараса, 48 </t>
  </si>
  <si>
    <t>Житловий квартал по проспекту Незалежності (інженерні забезпечення)-будівництво</t>
  </si>
  <si>
    <t xml:space="preserve">Капітальний ремонт центру дитячої та юнацької творчості на вул Головній, 224 </t>
  </si>
  <si>
    <t>Капітальний ремонт балкону будівлі міського палацу дітей та юнацтва на вул Шептицького Андрія, 10</t>
  </si>
  <si>
    <t>11.08.2015 №_____</t>
  </si>
  <si>
    <t>Капітальний ремонт закладів дошкільної освіти</t>
  </si>
  <si>
    <t xml:space="preserve">об'єкти </t>
  </si>
  <si>
    <t>Капітальний ремонт   загальноосвітніх  навчальних закладів</t>
  </si>
  <si>
    <t>6,2</t>
  </si>
  <si>
    <t>Капітальний ремонт парапетів покрівлі (тераси)ІІІ блоку дитячої лікарніна вул Буковинській,4</t>
  </si>
  <si>
    <t>ПП Яцко Я.В.</t>
  </si>
  <si>
    <t>Будівництво газових мереж та 2-х топкових для опаленняадміністративних приміщень на вул Героїв Майдану, 7</t>
  </si>
  <si>
    <t>150203</t>
  </si>
  <si>
    <t>Капітальний ремонт покрівлі будівлі комунальної бюджетної установи "Музична школа №1" на вул. О.Кобилянської,57</t>
  </si>
  <si>
    <t>ТОВ "Експрелтсервис"</t>
  </si>
  <si>
    <t>ТОВ ЧСМНУ "М'ясомол монтаж"</t>
  </si>
  <si>
    <t>ПП"Приват-рембуд-97"</t>
  </si>
  <si>
    <t>2,6</t>
  </si>
  <si>
    <t>Реконструкція веранди під приміщення кімнати для проведеннч  гурткових занять початкової школи на вул.Лесі Українки,18</t>
  </si>
  <si>
    <t>5,1</t>
  </si>
  <si>
    <t>Будівництво побутових приміщень, місць для глядачів та огорожі стадіону "Ленківці" на вул О.Вільшини,1</t>
  </si>
  <si>
    <t>2015-           2016 р. р.</t>
  </si>
  <si>
    <t>2,7</t>
  </si>
  <si>
    <t>2,8</t>
  </si>
  <si>
    <t>2,9</t>
  </si>
  <si>
    <t>2,10</t>
  </si>
  <si>
    <t>2,11</t>
  </si>
  <si>
    <t>2,12</t>
  </si>
  <si>
    <t>4,6</t>
  </si>
  <si>
    <t>4.7</t>
  </si>
  <si>
    <t>5,2</t>
  </si>
  <si>
    <t>5,3</t>
  </si>
  <si>
    <t>6.4</t>
  </si>
  <si>
    <t>Секретар  виконавчого комітету Чернівецької міської ради</t>
  </si>
  <si>
    <t>О.Стецевич</t>
  </si>
  <si>
    <t>ТОВ "Садал Технолоджи Проджект"</t>
  </si>
  <si>
    <t>4.8</t>
  </si>
  <si>
    <t>Реконструкція кіномистецького центру ім. І. Миколайчука                         на  вул. Головній,140            (проектні роботи)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</si>
</sst>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#,##0&quot;р.&quot;;[Red]\-#,##0&quot;р.&quot;"/>
    <numFmt numFmtId="180" formatCode="0.0"/>
    <numFmt numFmtId="181" formatCode="0.000"/>
    <numFmt numFmtId="182" formatCode="0.00000"/>
    <numFmt numFmtId="183" formatCode="0.0000"/>
  </numFmts>
  <fonts count="32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color indexed="10"/>
      <name val="Arial"/>
      <family val="2"/>
      <charset val="204"/>
    </font>
    <font>
      <sz val="10"/>
      <color indexed="3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"/>
      <family val="2"/>
      <charset val="204"/>
    </font>
    <font>
      <sz val="10"/>
      <color indexed="4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/>
    <xf numFmtId="0" fontId="3" fillId="0" borderId="6" xfId="0" applyFont="1" applyFill="1" applyBorder="1"/>
    <xf numFmtId="0" fontId="0" fillId="0" borderId="6" xfId="0" applyFill="1" applyBorder="1"/>
    <xf numFmtId="0" fontId="0" fillId="0" borderId="7" xfId="0" applyFill="1" applyBorder="1"/>
    <xf numFmtId="49" fontId="6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wrapText="1"/>
    </xf>
    <xf numFmtId="0" fontId="7" fillId="0" borderId="1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180" fontId="7" fillId="0" borderId="9" xfId="0" applyNumberFormat="1" applyFont="1" applyFill="1" applyBorder="1" applyAlignment="1">
      <alignment horizontal="left" vertical="center"/>
    </xf>
    <xf numFmtId="181" fontId="7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81" fontId="0" fillId="0" borderId="0" xfId="0" applyNumberFormat="1" applyAlignment="1">
      <alignment horizontal="right"/>
    </xf>
    <xf numFmtId="181" fontId="0" fillId="0" borderId="0" xfId="0" applyNumberFormat="1"/>
    <xf numFmtId="0" fontId="7" fillId="0" borderId="10" xfId="0" applyFont="1" applyFill="1" applyBorder="1" applyAlignment="1">
      <alignment wrapText="1"/>
    </xf>
    <xf numFmtId="180" fontId="7" fillId="0" borderId="10" xfId="0" applyNumberFormat="1" applyFont="1" applyFill="1" applyBorder="1" applyAlignment="1">
      <alignment horizontal="left" vertical="center"/>
    </xf>
    <xf numFmtId="181" fontId="3" fillId="0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6" fillId="0" borderId="11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/>
    </xf>
    <xf numFmtId="181" fontId="7" fillId="0" borderId="12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left" vertical="center" wrapText="1"/>
    </xf>
    <xf numFmtId="181" fontId="3" fillId="0" borderId="9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 vertical="center"/>
    </xf>
    <xf numFmtId="183" fontId="7" fillId="0" borderId="9" xfId="0" applyNumberFormat="1" applyFont="1" applyFill="1" applyBorder="1" applyAlignment="1">
      <alignment horizontal="center" vertical="center"/>
    </xf>
    <xf numFmtId="181" fontId="7" fillId="0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wrapText="1"/>
    </xf>
    <xf numFmtId="183" fontId="7" fillId="0" borderId="6" xfId="0" applyNumberFormat="1" applyFont="1" applyFill="1" applyBorder="1" applyAlignment="1">
      <alignment horizontal="center" vertical="center"/>
    </xf>
    <xf numFmtId="181" fontId="3" fillId="0" borderId="12" xfId="0" applyNumberFormat="1" applyFont="1" applyFill="1" applyBorder="1" applyAlignment="1">
      <alignment horizontal="center" vertical="center"/>
    </xf>
    <xf numFmtId="183" fontId="7" fillId="0" borderId="10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wrapText="1"/>
    </xf>
    <xf numFmtId="180" fontId="7" fillId="0" borderId="12" xfId="0" applyNumberFormat="1" applyFont="1" applyFill="1" applyBorder="1" applyAlignment="1">
      <alignment horizontal="left" vertical="center"/>
    </xf>
    <xf numFmtId="49" fontId="0" fillId="0" borderId="0" xfId="0" applyNumberFormat="1" applyAlignment="1">
      <alignment horizontal="right"/>
    </xf>
    <xf numFmtId="49" fontId="6" fillId="0" borderId="12" xfId="0" applyNumberFormat="1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/>
    </xf>
    <xf numFmtId="183" fontId="7" fillId="0" borderId="1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7" fillId="0" borderId="2" xfId="0" applyFont="1" applyFill="1" applyBorder="1" applyAlignment="1">
      <alignment horizontal="left" vertical="center"/>
    </xf>
    <xf numFmtId="181" fontId="3" fillId="0" borderId="9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49" fontId="0" fillId="0" borderId="0" xfId="0" applyNumberFormat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81" fontId="7" fillId="0" borderId="9" xfId="0" applyNumberFormat="1" applyFont="1" applyFill="1" applyBorder="1" applyAlignment="1">
      <alignment horizontal="left" vertical="center"/>
    </xf>
    <xf numFmtId="165" fontId="7" fillId="0" borderId="9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left"/>
    </xf>
    <xf numFmtId="182" fontId="3" fillId="0" borderId="2" xfId="0" applyNumberFormat="1" applyFont="1" applyBorder="1" applyAlignment="1">
      <alignment horizontal="center"/>
    </xf>
    <xf numFmtId="181" fontId="3" fillId="0" borderId="2" xfId="0" applyNumberFormat="1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0" fillId="0" borderId="19" xfId="0" applyBorder="1" applyAlignment="1">
      <alignment horizontal="left"/>
    </xf>
    <xf numFmtId="181" fontId="3" fillId="0" borderId="19" xfId="0" applyNumberFormat="1" applyFont="1" applyBorder="1" applyAlignment="1">
      <alignment horizontal="center"/>
    </xf>
    <xf numFmtId="183" fontId="3" fillId="0" borderId="20" xfId="0" applyNumberFormat="1" applyFont="1" applyBorder="1" applyAlignment="1">
      <alignment horizontal="center"/>
    </xf>
    <xf numFmtId="181" fontId="3" fillId="0" borderId="20" xfId="0" applyNumberFormat="1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4" fillId="0" borderId="0" xfId="0" applyFont="1"/>
    <xf numFmtId="0" fontId="8" fillId="0" borderId="0" xfId="0" applyFont="1"/>
    <xf numFmtId="181" fontId="4" fillId="0" borderId="0" xfId="0" applyNumberFormat="1" applyFont="1"/>
    <xf numFmtId="181" fontId="9" fillId="0" borderId="0" xfId="0" applyNumberFormat="1" applyFont="1"/>
    <xf numFmtId="0" fontId="10" fillId="0" borderId="0" xfId="0" applyFont="1" applyAlignment="1">
      <alignment wrapText="1"/>
    </xf>
    <xf numFmtId="181" fontId="10" fillId="0" borderId="0" xfId="0" applyNumberFormat="1" applyFont="1"/>
    <xf numFmtId="183" fontId="4" fillId="0" borderId="0" xfId="0" applyNumberFormat="1" applyFont="1"/>
    <xf numFmtId="0" fontId="3" fillId="0" borderId="0" xfId="0" applyFont="1" applyAlignment="1">
      <alignment horizontal="center"/>
    </xf>
    <xf numFmtId="0" fontId="12" fillId="0" borderId="0" xfId="0" applyFont="1" applyBorder="1" applyAlignment="1">
      <alignment wrapText="1"/>
    </xf>
    <xf numFmtId="181" fontId="13" fillId="0" borderId="0" xfId="0" applyNumberFormat="1" applyFont="1" applyBorder="1" applyAlignment="1">
      <alignment wrapText="1"/>
    </xf>
    <xf numFmtId="0" fontId="14" fillId="0" borderId="0" xfId="0" applyFont="1"/>
    <xf numFmtId="181" fontId="12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183" fontId="3" fillId="0" borderId="3" xfId="0" applyNumberFormat="1" applyFont="1" applyBorder="1" applyAlignment="1">
      <alignment horizontal="center" wrapText="1"/>
    </xf>
    <xf numFmtId="49" fontId="15" fillId="0" borderId="19" xfId="0" applyNumberFormat="1" applyFont="1" applyBorder="1" applyAlignment="1">
      <alignment horizontal="center"/>
    </xf>
    <xf numFmtId="0" fontId="3" fillId="0" borderId="19" xfId="0" applyFont="1" applyBorder="1" applyAlignment="1">
      <alignment wrapText="1"/>
    </xf>
    <xf numFmtId="183" fontId="3" fillId="0" borderId="19" xfId="0" applyNumberFormat="1" applyFont="1" applyBorder="1" applyAlignment="1">
      <alignment horizontal="center"/>
    </xf>
    <xf numFmtId="183" fontId="3" fillId="0" borderId="21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181" fontId="3" fillId="0" borderId="0" xfId="0" applyNumberFormat="1" applyFont="1" applyBorder="1" applyAlignment="1">
      <alignment horizontal="center"/>
    </xf>
    <xf numFmtId="183" fontId="3" fillId="0" borderId="0" xfId="0" applyNumberFormat="1" applyFont="1" applyBorder="1" applyAlignment="1">
      <alignment horizontal="center"/>
    </xf>
    <xf numFmtId="183" fontId="3" fillId="0" borderId="0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2" fontId="7" fillId="0" borderId="10" xfId="0" applyNumberFormat="1" applyFont="1" applyFill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Border="1" applyAlignment="1">
      <alignment horizontal="center"/>
    </xf>
    <xf numFmtId="182" fontId="3" fillId="0" borderId="0" xfId="0" applyNumberFormat="1" applyFont="1" applyBorder="1" applyAlignment="1">
      <alignment horizontal="right"/>
    </xf>
    <xf numFmtId="182" fontId="11" fillId="0" borderId="0" xfId="0" applyNumberFormat="1" applyFont="1" applyBorder="1"/>
    <xf numFmtId="182" fontId="0" fillId="0" borderId="0" xfId="0" applyNumberFormat="1" applyBorder="1"/>
    <xf numFmtId="181" fontId="11" fillId="0" borderId="0" xfId="0" applyNumberFormat="1" applyFont="1" applyBorder="1"/>
    <xf numFmtId="0" fontId="14" fillId="0" borderId="0" xfId="0" applyFont="1" applyBorder="1"/>
    <xf numFmtId="182" fontId="14" fillId="0" borderId="0" xfId="0" applyNumberFormat="1" applyFont="1" applyBorder="1"/>
    <xf numFmtId="181" fontId="3" fillId="0" borderId="0" xfId="0" applyNumberFormat="1" applyFont="1" applyBorder="1"/>
    <xf numFmtId="183" fontId="0" fillId="0" borderId="0" xfId="0" applyNumberFormat="1" applyBorder="1"/>
    <xf numFmtId="0" fontId="3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180" fontId="7" fillId="0" borderId="6" xfId="0" applyNumberFormat="1" applyFont="1" applyFill="1" applyBorder="1" applyAlignment="1">
      <alignment horizontal="left" vertical="center"/>
    </xf>
    <xf numFmtId="181" fontId="3" fillId="0" borderId="6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 vertical="center"/>
    </xf>
    <xf numFmtId="181" fontId="7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182" fontId="7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2" xfId="0" applyNumberForma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181" fontId="3" fillId="0" borderId="0" xfId="0" applyNumberFormat="1" applyFont="1" applyAlignment="1">
      <alignment vertical="top" wrapText="1"/>
    </xf>
    <xf numFmtId="181" fontId="0" fillId="0" borderId="0" xfId="0" applyNumberFormat="1" applyAlignment="1">
      <alignment vertical="top" wrapText="1"/>
    </xf>
    <xf numFmtId="181" fontId="0" fillId="0" borderId="22" xfId="0" applyNumberFormat="1" applyBorder="1" applyAlignment="1">
      <alignment vertical="top" wrapText="1"/>
    </xf>
    <xf numFmtId="181" fontId="3" fillId="0" borderId="0" xfId="0" applyNumberFormat="1" applyFont="1" applyAlignment="1">
      <alignment horizontal="center" vertical="top" wrapText="1"/>
    </xf>
    <xf numFmtId="0" fontId="17" fillId="0" borderId="0" xfId="0" applyFont="1"/>
    <xf numFmtId="0" fontId="18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/>
    <xf numFmtId="181" fontId="7" fillId="0" borderId="0" xfId="0" applyNumberFormat="1" applyFont="1"/>
    <xf numFmtId="18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81" fontId="7" fillId="0" borderId="0" xfId="0" applyNumberFormat="1" applyFont="1" applyAlignment="1">
      <alignment horizontal="left"/>
    </xf>
    <xf numFmtId="2" fontId="7" fillId="0" borderId="0" xfId="0" applyNumberFormat="1" applyFont="1"/>
    <xf numFmtId="181" fontId="7" fillId="0" borderId="0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83" fontId="3" fillId="0" borderId="19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14" fillId="0" borderId="2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wrapText="1"/>
    </xf>
    <xf numFmtId="49" fontId="3" fillId="0" borderId="19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center"/>
    </xf>
    <xf numFmtId="49" fontId="5" fillId="0" borderId="19" xfId="0" applyNumberFormat="1" applyFont="1" applyBorder="1" applyAlignment="1">
      <alignment horizontal="center" wrapText="1"/>
    </xf>
    <xf numFmtId="0" fontId="3" fillId="0" borderId="25" xfId="0" applyFont="1" applyBorder="1" applyAlignment="1">
      <alignment wrapText="1"/>
    </xf>
    <xf numFmtId="49" fontId="3" fillId="0" borderId="9" xfId="0" applyNumberFormat="1" applyFont="1" applyBorder="1" applyAlignment="1">
      <alignment horizontal="center" wrapText="1"/>
    </xf>
    <xf numFmtId="181" fontId="3" fillId="0" borderId="9" xfId="0" applyNumberFormat="1" applyFont="1" applyBorder="1" applyAlignment="1">
      <alignment horizontal="center"/>
    </xf>
    <xf numFmtId="183" fontId="3" fillId="0" borderId="9" xfId="0" applyNumberFormat="1" applyFont="1" applyBorder="1" applyAlignment="1">
      <alignment horizontal="center" wrapText="1"/>
    </xf>
    <xf numFmtId="181" fontId="3" fillId="2" borderId="19" xfId="0" applyNumberFormat="1" applyFont="1" applyFill="1" applyBorder="1" applyAlignment="1">
      <alignment horizontal="center"/>
    </xf>
    <xf numFmtId="181" fontId="1" fillId="0" borderId="12" xfId="0" applyNumberFormat="1" applyFont="1" applyFill="1" applyBorder="1" applyAlignment="1">
      <alignment horizontal="center" vertical="center"/>
    </xf>
    <xf numFmtId="181" fontId="1" fillId="0" borderId="2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/>
    </xf>
    <xf numFmtId="181" fontId="1" fillId="0" borderId="10" xfId="0" applyNumberFormat="1" applyFont="1" applyFill="1" applyBorder="1" applyAlignment="1">
      <alignment horizontal="center" vertical="center"/>
    </xf>
    <xf numFmtId="181" fontId="1" fillId="0" borderId="2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180" fontId="1" fillId="0" borderId="12" xfId="0" applyNumberFormat="1" applyFont="1" applyFill="1" applyBorder="1" applyAlignment="1">
      <alignment horizontal="left" vertical="center"/>
    </xf>
    <xf numFmtId="0" fontId="1" fillId="0" borderId="27" xfId="0" applyFont="1" applyFill="1" applyBorder="1" applyAlignment="1">
      <alignment wrapText="1"/>
    </xf>
    <xf numFmtId="181" fontId="1" fillId="0" borderId="10" xfId="0" applyNumberFormat="1" applyFont="1" applyFill="1" applyBorder="1" applyAlignment="1">
      <alignment vertical="center" wrapText="1"/>
    </xf>
    <xf numFmtId="180" fontId="1" fillId="0" borderId="10" xfId="0" applyNumberFormat="1" applyFont="1" applyFill="1" applyBorder="1" applyAlignment="1">
      <alignment horizontal="left" vertical="center"/>
    </xf>
    <xf numFmtId="183" fontId="1" fillId="0" borderId="10" xfId="0" applyNumberFormat="1" applyFont="1" applyFill="1" applyBorder="1" applyAlignment="1">
      <alignment horizontal="center" vertical="center"/>
    </xf>
    <xf numFmtId="180" fontId="1" fillId="0" borderId="10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wrapText="1"/>
    </xf>
    <xf numFmtId="180" fontId="1" fillId="0" borderId="12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9" xfId="0" applyFont="1" applyBorder="1" applyAlignment="1">
      <alignment wrapText="1"/>
    </xf>
    <xf numFmtId="0" fontId="1" fillId="0" borderId="9" xfId="0" applyFont="1" applyBorder="1"/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9" xfId="0" applyFont="1" applyBorder="1" applyAlignment="1">
      <alignment wrapText="1"/>
    </xf>
    <xf numFmtId="0" fontId="1" fillId="0" borderId="19" xfId="0" applyFont="1" applyBorder="1"/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49" fontId="6" fillId="0" borderId="28" xfId="0" applyNumberFormat="1" applyFont="1" applyFill="1" applyBorder="1" applyAlignment="1">
      <alignment horizontal="center"/>
    </xf>
    <xf numFmtId="49" fontId="3" fillId="2" borderId="29" xfId="0" applyNumberFormat="1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29" xfId="0" applyFont="1" applyBorder="1"/>
    <xf numFmtId="181" fontId="1" fillId="0" borderId="29" xfId="0" applyNumberFormat="1" applyFont="1" applyFill="1" applyBorder="1" applyAlignment="1">
      <alignment horizontal="center" vertical="center"/>
    </xf>
    <xf numFmtId="181" fontId="3" fillId="0" borderId="29" xfId="0" applyNumberFormat="1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81" fontId="1" fillId="0" borderId="2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center" vertical="center" wrapText="1"/>
    </xf>
    <xf numFmtId="181" fontId="1" fillId="0" borderId="9" xfId="0" applyNumberFormat="1" applyFont="1" applyFill="1" applyBorder="1" applyAlignment="1">
      <alignment horizontal="center" vertical="center" wrapText="1"/>
    </xf>
    <xf numFmtId="181" fontId="1" fillId="0" borderId="9" xfId="0" applyNumberFormat="1" applyFont="1" applyFill="1" applyBorder="1" applyAlignment="1">
      <alignment vertical="center" wrapText="1"/>
    </xf>
    <xf numFmtId="180" fontId="1" fillId="0" borderId="9" xfId="0" applyNumberFormat="1" applyFont="1" applyFill="1" applyBorder="1" applyAlignment="1">
      <alignment horizontal="left" vertical="center"/>
    </xf>
    <xf numFmtId="181" fontId="1" fillId="0" borderId="1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81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0" xfId="0" applyFont="1" applyFill="1" applyBorder="1" applyAlignment="1">
      <alignment horizontal="left" vertical="center" wrapText="1"/>
    </xf>
    <xf numFmtId="181" fontId="22" fillId="0" borderId="0" xfId="0" applyNumberFormat="1" applyFont="1" applyFill="1" applyBorder="1" applyAlignment="1">
      <alignment horizontal="center" vertical="center"/>
    </xf>
    <xf numFmtId="182" fontId="3" fillId="0" borderId="9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83" fontId="3" fillId="0" borderId="29" xfId="0" applyNumberFormat="1" applyFont="1" applyFill="1" applyBorder="1" applyAlignment="1">
      <alignment horizontal="center" vertical="center"/>
    </xf>
    <xf numFmtId="183" fontId="1" fillId="0" borderId="29" xfId="0" applyNumberFormat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 wrapText="1"/>
    </xf>
    <xf numFmtId="49" fontId="6" fillId="0" borderId="3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83" fontId="3" fillId="0" borderId="2" xfId="0" applyNumberFormat="1" applyFont="1" applyFill="1" applyBorder="1" applyAlignment="1">
      <alignment horizontal="center" vertical="center"/>
    </xf>
    <xf numFmtId="183" fontId="1" fillId="0" borderId="2" xfId="0" applyNumberFormat="1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49" fontId="6" fillId="0" borderId="32" xfId="0" applyNumberFormat="1" applyFont="1" applyFill="1" applyBorder="1" applyAlignment="1">
      <alignment horizontal="center"/>
    </xf>
    <xf numFmtId="0" fontId="3" fillId="0" borderId="33" xfId="0" applyFont="1" applyBorder="1" applyAlignment="1">
      <alignment wrapText="1"/>
    </xf>
    <xf numFmtId="49" fontId="3" fillId="2" borderId="30" xfId="0" applyNumberFormat="1" applyFont="1" applyFill="1" applyBorder="1" applyAlignment="1">
      <alignment horizont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2" fontId="1" fillId="0" borderId="34" xfId="0" applyNumberFormat="1" applyFont="1" applyBorder="1" applyAlignment="1">
      <alignment horizontal="center" vertical="center"/>
    </xf>
    <xf numFmtId="0" fontId="1" fillId="0" borderId="30" xfId="0" applyFont="1" applyBorder="1"/>
    <xf numFmtId="0" fontId="1" fillId="0" borderId="34" xfId="0" applyFont="1" applyBorder="1" applyAlignment="1">
      <alignment horizontal="center" vertical="center"/>
    </xf>
    <xf numFmtId="183" fontId="3" fillId="0" borderId="30" xfId="0" applyNumberFormat="1" applyFont="1" applyFill="1" applyBorder="1" applyAlignment="1">
      <alignment horizontal="center" vertical="center"/>
    </xf>
    <xf numFmtId="183" fontId="1" fillId="0" borderId="34" xfId="0" applyNumberFormat="1" applyFont="1" applyFill="1" applyBorder="1" applyAlignment="1">
      <alignment horizontal="center" vertical="center"/>
    </xf>
    <xf numFmtId="181" fontId="1" fillId="0" borderId="30" xfId="0" applyNumberFormat="1" applyFont="1" applyFill="1" applyBorder="1" applyAlignment="1">
      <alignment horizontal="center" vertical="center"/>
    </xf>
    <xf numFmtId="181" fontId="1" fillId="0" borderId="34" xfId="0" applyNumberFormat="1" applyFont="1" applyFill="1" applyBorder="1" applyAlignment="1">
      <alignment horizontal="center" vertical="center"/>
    </xf>
    <xf numFmtId="181" fontId="1" fillId="0" borderId="30" xfId="0" applyNumberFormat="1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left" wrapText="1"/>
    </xf>
    <xf numFmtId="181" fontId="23" fillId="0" borderId="0" xfId="0" applyNumberFormat="1" applyFont="1" applyAlignment="1">
      <alignment horizontal="center"/>
    </xf>
    <xf numFmtId="181" fontId="23" fillId="0" borderId="0" xfId="0" applyNumberFormat="1" applyFont="1" applyAlignment="1">
      <alignment horizontal="left"/>
    </xf>
    <xf numFmtId="0" fontId="23" fillId="0" borderId="0" xfId="0" applyFont="1"/>
    <xf numFmtId="183" fontId="0" fillId="0" borderId="0" xfId="0" applyNumberFormat="1"/>
    <xf numFmtId="0" fontId="3" fillId="0" borderId="0" xfId="0" applyFont="1"/>
    <xf numFmtId="181" fontId="1" fillId="0" borderId="0" xfId="0" applyNumberFormat="1" applyFont="1" applyFill="1" applyBorder="1" applyAlignment="1">
      <alignment horizontal="center" vertical="center"/>
    </xf>
    <xf numFmtId="183" fontId="1" fillId="0" borderId="0" xfId="0" applyNumberFormat="1" applyFont="1" applyFill="1" applyBorder="1" applyAlignment="1">
      <alignment horizontal="right" vertical="center"/>
    </xf>
    <xf numFmtId="181" fontId="1" fillId="0" borderId="0" xfId="0" applyNumberFormat="1" applyFont="1" applyFill="1" applyBorder="1" applyAlignment="1">
      <alignment horizontal="right" vertical="center"/>
    </xf>
    <xf numFmtId="181" fontId="1" fillId="0" borderId="0" xfId="0" applyNumberFormat="1" applyFont="1" applyFill="1" applyBorder="1" applyAlignment="1">
      <alignment horizontal="right" vertical="center" wrapText="1"/>
    </xf>
    <xf numFmtId="181" fontId="1" fillId="0" borderId="0" xfId="0" applyNumberFormat="1" applyFont="1" applyBorder="1" applyAlignment="1">
      <alignment horizontal="right"/>
    </xf>
    <xf numFmtId="181" fontId="3" fillId="0" borderId="0" xfId="0" applyNumberFormat="1" applyFont="1" applyBorder="1" applyAlignment="1">
      <alignment horizontal="right"/>
    </xf>
    <xf numFmtId="181" fontId="3" fillId="0" borderId="0" xfId="0" applyNumberFormat="1" applyFont="1" applyFill="1" applyBorder="1" applyAlignment="1">
      <alignment horizontal="right" vertical="center"/>
    </xf>
    <xf numFmtId="181" fontId="3" fillId="0" borderId="0" xfId="0" applyNumberFormat="1" applyFont="1"/>
    <xf numFmtId="181" fontId="3" fillId="0" borderId="0" xfId="0" applyNumberFormat="1" applyFont="1" applyAlignment="1">
      <alignment horizontal="right"/>
    </xf>
    <xf numFmtId="181" fontId="22" fillId="0" borderId="0" xfId="0" applyNumberFormat="1" applyFont="1"/>
    <xf numFmtId="0" fontId="3" fillId="0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83" fontId="1" fillId="0" borderId="0" xfId="0" applyNumberFormat="1" applyFont="1" applyFill="1" applyBorder="1" applyAlignment="1">
      <alignment vertical="center"/>
    </xf>
    <xf numFmtId="181" fontId="1" fillId="0" borderId="0" xfId="0" applyNumberFormat="1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3" fillId="0" borderId="0" xfId="0" applyFont="1" applyAlignment="1"/>
    <xf numFmtId="181" fontId="22" fillId="0" borderId="0" xfId="0" applyNumberFormat="1" applyFont="1" applyFill="1" applyBorder="1" applyAlignment="1">
      <alignment vertical="center"/>
    </xf>
    <xf numFmtId="181" fontId="3" fillId="0" borderId="0" xfId="0" applyNumberFormat="1" applyFont="1" applyAlignment="1"/>
    <xf numFmtId="181" fontId="1" fillId="0" borderId="0" xfId="0" applyNumberFormat="1" applyFont="1"/>
    <xf numFmtId="181" fontId="22" fillId="0" borderId="0" xfId="0" applyNumberFormat="1" applyFont="1" applyFill="1" applyBorder="1" applyAlignment="1">
      <alignment horizontal="right" vertical="center"/>
    </xf>
    <xf numFmtId="181" fontId="24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/>
    <xf numFmtId="181" fontId="23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181" fontId="0" fillId="0" borderId="0" xfId="0" applyNumberFormat="1" applyBorder="1"/>
    <xf numFmtId="0" fontId="0" fillId="0" borderId="0" xfId="0" applyFill="1" applyBorder="1"/>
    <xf numFmtId="181" fontId="1" fillId="0" borderId="0" xfId="0" applyNumberFormat="1" applyFont="1" applyBorder="1"/>
    <xf numFmtId="0" fontId="1" fillId="0" borderId="12" xfId="0" applyFont="1" applyFill="1" applyBorder="1" applyAlignment="1">
      <alignment vertical="top" wrapText="1"/>
    </xf>
    <xf numFmtId="0" fontId="1" fillId="0" borderId="0" xfId="0" applyFont="1"/>
    <xf numFmtId="49" fontId="3" fillId="0" borderId="0" xfId="0" applyNumberFormat="1" applyFont="1" applyAlignment="1">
      <alignment horizontal="center"/>
    </xf>
    <xf numFmtId="49" fontId="6" fillId="0" borderId="9" xfId="0" applyNumberFormat="1" applyFont="1" applyFill="1" applyBorder="1" applyAlignment="1">
      <alignment horizontal="center"/>
    </xf>
    <xf numFmtId="0" fontId="1" fillId="0" borderId="26" xfId="0" applyFont="1" applyFill="1" applyBorder="1" applyAlignment="1">
      <alignment wrapText="1"/>
    </xf>
    <xf numFmtId="49" fontId="3" fillId="0" borderId="26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/>
    </xf>
    <xf numFmtId="180" fontId="1" fillId="0" borderId="0" xfId="0" applyNumberFormat="1" applyFont="1" applyFill="1" applyBorder="1" applyAlignment="1">
      <alignment horizontal="left" vertical="center"/>
    </xf>
    <xf numFmtId="181" fontId="1" fillId="0" borderId="9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Border="1"/>
    <xf numFmtId="49" fontId="3" fillId="0" borderId="9" xfId="0" applyNumberFormat="1" applyFont="1" applyFill="1" applyBorder="1" applyAlignment="1">
      <alignment horizont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181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83" fontId="1" fillId="0" borderId="12" xfId="0" applyNumberFormat="1" applyFont="1" applyFill="1" applyBorder="1" applyAlignment="1">
      <alignment horizontal="center" vertical="center"/>
    </xf>
    <xf numFmtId="49" fontId="6" fillId="2" borderId="35" xfId="0" applyNumberFormat="1" applyFont="1" applyFill="1" applyBorder="1" applyAlignment="1"/>
    <xf numFmtId="49" fontId="21" fillId="2" borderId="11" xfId="0" applyNumberFormat="1" applyFont="1" applyFill="1" applyBorder="1" applyAlignment="1">
      <alignment horizont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/>
    </xf>
    <xf numFmtId="2" fontId="1" fillId="2" borderId="12" xfId="0" applyNumberFormat="1" applyFont="1" applyFill="1" applyBorder="1" applyAlignment="1">
      <alignment vertical="center"/>
    </xf>
    <xf numFmtId="181" fontId="1" fillId="2" borderId="12" xfId="0" applyNumberFormat="1" applyFont="1" applyFill="1" applyBorder="1" applyAlignment="1">
      <alignment horizontal="center" vertical="center" wrapText="1"/>
    </xf>
    <xf numFmtId="181" fontId="3" fillId="2" borderId="12" xfId="0" applyNumberFormat="1" applyFont="1" applyFill="1" applyBorder="1" applyAlignment="1">
      <alignment horizontal="center" vertical="center"/>
    </xf>
    <xf numFmtId="181" fontId="1" fillId="2" borderId="36" xfId="0" applyNumberFormat="1" applyFont="1" applyFill="1" applyBorder="1" applyAlignment="1">
      <alignment horizontal="center" vertical="center"/>
    </xf>
    <xf numFmtId="181" fontId="1" fillId="2" borderId="12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/>
    <xf numFmtId="0" fontId="1" fillId="2" borderId="10" xfId="0" applyFont="1" applyFill="1" applyBorder="1" applyAlignment="1">
      <alignment wrapText="1"/>
    </xf>
    <xf numFmtId="49" fontId="3" fillId="2" borderId="10" xfId="0" applyNumberFormat="1" applyFont="1" applyFill="1" applyBorder="1" applyAlignment="1">
      <alignment horizont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/>
    </xf>
    <xf numFmtId="2" fontId="1" fillId="2" borderId="10" xfId="0" applyNumberFormat="1" applyFont="1" applyFill="1" applyBorder="1" applyAlignment="1">
      <alignment vertical="center"/>
    </xf>
    <xf numFmtId="0" fontId="1" fillId="2" borderId="27" xfId="0" applyFont="1" applyFill="1" applyBorder="1" applyAlignment="1">
      <alignment horizontal="left" vertical="center"/>
    </xf>
    <xf numFmtId="181" fontId="1" fillId="2" borderId="27" xfId="0" applyNumberFormat="1" applyFont="1" applyFill="1" applyBorder="1" applyAlignment="1">
      <alignment horizontal="center" vertical="center"/>
    </xf>
    <xf numFmtId="183" fontId="1" fillId="2" borderId="10" xfId="0" applyNumberFormat="1" applyFont="1" applyFill="1" applyBorder="1" applyAlignment="1">
      <alignment horizontal="center" vertical="center"/>
    </xf>
    <xf numFmtId="181" fontId="1" fillId="2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wrapText="1"/>
    </xf>
    <xf numFmtId="183" fontId="1" fillId="0" borderId="12" xfId="0" applyNumberFormat="1" applyFont="1" applyFill="1" applyBorder="1" applyAlignment="1">
      <alignment vertical="center"/>
    </xf>
    <xf numFmtId="181" fontId="1" fillId="0" borderId="2" xfId="0" applyNumberFormat="1" applyFont="1" applyFill="1" applyBorder="1" applyAlignment="1">
      <alignment vertical="center" wrapText="1"/>
    </xf>
    <xf numFmtId="0" fontId="1" fillId="0" borderId="19" xfId="0" applyFont="1" applyFill="1" applyBorder="1" applyAlignment="1">
      <alignment wrapText="1"/>
    </xf>
    <xf numFmtId="181" fontId="1" fillId="0" borderId="10" xfId="0" applyNumberFormat="1" applyFont="1" applyFill="1" applyBorder="1" applyAlignment="1">
      <alignment vertical="center"/>
    </xf>
    <xf numFmtId="181" fontId="1" fillId="0" borderId="12" xfId="0" applyNumberFormat="1" applyFont="1" applyFill="1" applyBorder="1" applyAlignment="1">
      <alignment horizontal="left" vertical="center"/>
    </xf>
    <xf numFmtId="181" fontId="1" fillId="0" borderId="35" xfId="0" applyNumberFormat="1" applyFont="1" applyFill="1" applyBorder="1" applyAlignment="1">
      <alignment horizontal="center" vertical="center"/>
    </xf>
    <xf numFmtId="181" fontId="3" fillId="0" borderId="35" xfId="0" applyNumberFormat="1" applyFont="1" applyFill="1" applyBorder="1" applyAlignment="1">
      <alignment horizontal="center" vertical="center"/>
    </xf>
    <xf numFmtId="181" fontId="1" fillId="0" borderId="10" xfId="0" applyNumberFormat="1" applyFont="1" applyFill="1" applyBorder="1" applyAlignment="1">
      <alignment horizontal="left" vertical="center"/>
    </xf>
    <xf numFmtId="0" fontId="1" fillId="0" borderId="37" xfId="0" applyFont="1" applyFill="1" applyBorder="1" applyAlignment="1">
      <alignment horizontal="left" vertical="center"/>
    </xf>
    <xf numFmtId="181" fontId="1" fillId="0" borderId="37" xfId="0" applyNumberFormat="1" applyFont="1" applyFill="1" applyBorder="1" applyAlignment="1">
      <alignment horizontal="center" vertical="center"/>
    </xf>
    <xf numFmtId="183" fontId="1" fillId="0" borderId="37" xfId="0" applyNumberFormat="1" applyFont="1" applyFill="1" applyBorder="1" applyAlignment="1">
      <alignment horizontal="center" vertical="center"/>
    </xf>
    <xf numFmtId="180" fontId="1" fillId="0" borderId="37" xfId="0" applyNumberFormat="1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" fillId="0" borderId="35" xfId="0" applyFont="1" applyBorder="1"/>
    <xf numFmtId="0" fontId="1" fillId="0" borderId="12" xfId="0" applyFont="1" applyBorder="1" applyAlignment="1">
      <alignment vertical="center" wrapText="1"/>
    </xf>
    <xf numFmtId="49" fontId="3" fillId="2" borderId="11" xfId="0" applyNumberFormat="1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left" vertical="center"/>
    </xf>
    <xf numFmtId="181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wrapText="1"/>
    </xf>
    <xf numFmtId="0" fontId="1" fillId="2" borderId="29" xfId="0" applyFont="1" applyFill="1" applyBorder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25" fillId="0" borderId="0" xfId="0" applyFont="1" applyAlignment="1"/>
    <xf numFmtId="49" fontId="25" fillId="0" borderId="0" xfId="0" applyNumberFormat="1" applyFont="1" applyAlignment="1">
      <alignment horizontal="center"/>
    </xf>
    <xf numFmtId="0" fontId="26" fillId="0" borderId="0" xfId="0" applyFont="1"/>
    <xf numFmtId="181" fontId="26" fillId="0" borderId="0" xfId="0" applyNumberFormat="1" applyFont="1"/>
    <xf numFmtId="0" fontId="25" fillId="0" borderId="0" xfId="0" applyFont="1" applyAlignment="1">
      <alignment horizontal="center"/>
    </xf>
    <xf numFmtId="183" fontId="1" fillId="0" borderId="0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/>
    </xf>
    <xf numFmtId="0" fontId="0" fillId="0" borderId="0" xfId="0" applyBorder="1" applyAlignment="1"/>
    <xf numFmtId="0" fontId="3" fillId="0" borderId="0" xfId="0" applyFont="1" applyBorder="1" applyAlignment="1"/>
    <xf numFmtId="183" fontId="0" fillId="0" borderId="0" xfId="0" applyNumberFormat="1" applyBorder="1" applyAlignment="1"/>
    <xf numFmtId="181" fontId="0" fillId="0" borderId="0" xfId="0" applyNumberFormat="1" applyBorder="1" applyAlignment="1"/>
    <xf numFmtId="181" fontId="3" fillId="0" borderId="0" xfId="0" applyNumberFormat="1" applyFont="1" applyBorder="1" applyAlignment="1"/>
    <xf numFmtId="0" fontId="22" fillId="0" borderId="0" xfId="0" applyFont="1" applyBorder="1" applyAlignment="1"/>
    <xf numFmtId="181" fontId="22" fillId="0" borderId="0" xfId="0" applyNumberFormat="1" applyFont="1" applyBorder="1" applyAlignment="1"/>
    <xf numFmtId="0" fontId="22" fillId="0" borderId="0" xfId="0" applyFont="1" applyBorder="1"/>
    <xf numFmtId="181" fontId="22" fillId="0" borderId="0" xfId="0" applyNumberFormat="1" applyFont="1" applyBorder="1"/>
    <xf numFmtId="0" fontId="3" fillId="0" borderId="9" xfId="0" applyFont="1" applyFill="1" applyBorder="1" applyAlignment="1">
      <alignment horizontal="center" vertical="center"/>
    </xf>
    <xf numFmtId="181" fontId="1" fillId="0" borderId="12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165" fontId="1" fillId="0" borderId="9" xfId="0" applyNumberFormat="1" applyFont="1" applyFill="1" applyBorder="1" applyAlignment="1">
      <alignment vertical="center" wrapText="1"/>
    </xf>
    <xf numFmtId="183" fontId="1" fillId="0" borderId="9" xfId="0" applyNumberFormat="1" applyFont="1" applyFill="1" applyBorder="1" applyAlignment="1">
      <alignment horizontal="center" vertical="center"/>
    </xf>
    <xf numFmtId="180" fontId="1" fillId="0" borderId="9" xfId="0" applyNumberFormat="1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left"/>
    </xf>
    <xf numFmtId="0" fontId="1" fillId="0" borderId="35" xfId="0" applyFont="1" applyFill="1" applyBorder="1" applyAlignment="1">
      <alignment horizontal="left" wrapText="1"/>
    </xf>
    <xf numFmtId="49" fontId="3" fillId="0" borderId="35" xfId="0" applyNumberFormat="1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49" fontId="6" fillId="0" borderId="10" xfId="0" applyNumberFormat="1" applyFont="1" applyFill="1" applyBorder="1" applyAlignment="1">
      <alignment horizontal="left"/>
    </xf>
    <xf numFmtId="49" fontId="3" fillId="0" borderId="37" xfId="0" applyNumberFormat="1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49" fontId="6" fillId="2" borderId="12" xfId="0" applyNumberFormat="1" applyFont="1" applyFill="1" applyBorder="1" applyAlignment="1">
      <alignment horizontal="left"/>
    </xf>
    <xf numFmtId="0" fontId="1" fillId="2" borderId="12" xfId="0" applyFont="1" applyFill="1" applyBorder="1" applyAlignment="1">
      <alignment horizontal="left" wrapText="1"/>
    </xf>
    <xf numFmtId="49" fontId="3" fillId="2" borderId="12" xfId="0" applyNumberFormat="1" applyFont="1" applyFill="1" applyBorder="1" applyAlignment="1">
      <alignment horizontal="center" wrapText="1"/>
    </xf>
    <xf numFmtId="165" fontId="1" fillId="2" borderId="12" xfId="0" applyNumberFormat="1" applyFont="1" applyFill="1" applyBorder="1" applyAlignment="1">
      <alignment horizontal="left" vertical="center" wrapText="1"/>
    </xf>
    <xf numFmtId="181" fontId="3" fillId="2" borderId="35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49" fontId="6" fillId="2" borderId="10" xfId="0" applyNumberFormat="1" applyFont="1" applyFill="1" applyBorder="1" applyAlignment="1">
      <alignment horizontal="left"/>
    </xf>
    <xf numFmtId="49" fontId="3" fillId="2" borderId="10" xfId="0" applyNumberFormat="1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181" fontId="1" fillId="0" borderId="9" xfId="0" applyNumberFormat="1" applyFont="1" applyFill="1" applyBorder="1" applyAlignment="1">
      <alignment horizontal="left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wrapText="1"/>
    </xf>
    <xf numFmtId="49" fontId="3" fillId="0" borderId="12" xfId="0" applyNumberFormat="1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center" wrapText="1"/>
    </xf>
    <xf numFmtId="181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left" wrapText="1"/>
    </xf>
    <xf numFmtId="49" fontId="3" fillId="0" borderId="10" xfId="0" applyNumberFormat="1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center" wrapText="1"/>
    </xf>
    <xf numFmtId="0" fontId="1" fillId="0" borderId="26" xfId="0" applyFont="1" applyFill="1" applyBorder="1" applyAlignment="1">
      <alignment horizontal="left" vertical="center"/>
    </xf>
    <xf numFmtId="181" fontId="3" fillId="0" borderId="26" xfId="0" applyNumberFormat="1" applyFont="1" applyFill="1" applyBorder="1" applyAlignment="1">
      <alignment horizontal="center" vertical="center"/>
    </xf>
    <xf numFmtId="183" fontId="1" fillId="0" borderId="26" xfId="0" applyNumberFormat="1" applyFont="1" applyFill="1" applyBorder="1" applyAlignment="1">
      <alignment horizontal="center" vertical="center"/>
    </xf>
    <xf numFmtId="180" fontId="1" fillId="0" borderId="26" xfId="0" applyNumberFormat="1" applyFont="1" applyFill="1" applyBorder="1" applyAlignment="1">
      <alignment horizontal="center" vertical="center"/>
    </xf>
    <xf numFmtId="181" fontId="3" fillId="0" borderId="26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wrapText="1"/>
    </xf>
    <xf numFmtId="0" fontId="1" fillId="0" borderId="12" xfId="0" applyFont="1" applyBorder="1"/>
    <xf numFmtId="0" fontId="3" fillId="0" borderId="13" xfId="0" applyFont="1" applyFill="1" applyBorder="1" applyAlignment="1">
      <alignment horizontal="center" vertical="center"/>
    </xf>
    <xf numFmtId="49" fontId="6" fillId="0" borderId="26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83" fontId="3" fillId="0" borderId="9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/>
    <xf numFmtId="0" fontId="1" fillId="0" borderId="0" xfId="0" applyFont="1" applyBorder="1"/>
    <xf numFmtId="49" fontId="1" fillId="0" borderId="0" xfId="0" applyNumberFormat="1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49" fontId="30" fillId="0" borderId="12" xfId="0" applyNumberFormat="1" applyFont="1" applyFill="1" applyBorder="1" applyAlignment="1">
      <alignment horizontal="center"/>
    </xf>
    <xf numFmtId="0" fontId="31" fillId="0" borderId="12" xfId="0" applyFont="1" applyFill="1" applyBorder="1" applyAlignment="1">
      <alignment wrapText="1"/>
    </xf>
    <xf numFmtId="49" fontId="29" fillId="0" borderId="12" xfId="0" applyNumberFormat="1" applyFont="1" applyFill="1" applyBorder="1" applyAlignment="1">
      <alignment horizontal="center" wrapText="1"/>
    </xf>
    <xf numFmtId="0" fontId="31" fillId="0" borderId="12" xfId="0" applyFont="1" applyFill="1" applyBorder="1" applyAlignment="1">
      <alignment vertical="center"/>
    </xf>
    <xf numFmtId="181" fontId="31" fillId="0" borderId="12" xfId="0" applyNumberFormat="1" applyFont="1" applyFill="1" applyBorder="1" applyAlignment="1">
      <alignment vertical="center" wrapText="1"/>
    </xf>
    <xf numFmtId="180" fontId="31" fillId="0" borderId="12" xfId="0" applyNumberFormat="1" applyFont="1" applyFill="1" applyBorder="1" applyAlignment="1">
      <alignment horizontal="left" vertical="center"/>
    </xf>
    <xf numFmtId="0" fontId="31" fillId="0" borderId="12" xfId="0" applyFont="1" applyFill="1" applyBorder="1" applyAlignment="1">
      <alignment horizontal="left" vertical="center"/>
    </xf>
    <xf numFmtId="181" fontId="31" fillId="0" borderId="12" xfId="0" applyNumberFormat="1" applyFont="1" applyFill="1" applyBorder="1" applyAlignment="1">
      <alignment horizontal="center" vertical="center"/>
    </xf>
    <xf numFmtId="183" fontId="31" fillId="0" borderId="12" xfId="0" applyNumberFormat="1" applyFont="1" applyFill="1" applyBorder="1" applyAlignment="1">
      <alignment horizontal="center" vertical="center"/>
    </xf>
    <xf numFmtId="180" fontId="31" fillId="0" borderId="12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/>
    </xf>
    <xf numFmtId="0" fontId="31" fillId="0" borderId="27" xfId="0" applyFont="1" applyFill="1" applyBorder="1" applyAlignment="1">
      <alignment wrapText="1"/>
    </xf>
    <xf numFmtId="49" fontId="29" fillId="0" borderId="10" xfId="0" applyNumberFormat="1" applyFont="1" applyFill="1" applyBorder="1" applyAlignment="1">
      <alignment horizontal="center" wrapText="1"/>
    </xf>
    <xf numFmtId="0" fontId="31" fillId="0" borderId="10" xfId="0" applyFont="1" applyFill="1" applyBorder="1" applyAlignment="1">
      <alignment vertical="center" wrapText="1"/>
    </xf>
    <xf numFmtId="0" fontId="31" fillId="0" borderId="10" xfId="0" applyFont="1" applyFill="1" applyBorder="1" applyAlignment="1">
      <alignment vertical="center"/>
    </xf>
    <xf numFmtId="181" fontId="31" fillId="0" borderId="10" xfId="0" applyNumberFormat="1" applyFont="1" applyFill="1" applyBorder="1" applyAlignment="1">
      <alignment vertical="center" wrapText="1"/>
    </xf>
    <xf numFmtId="180" fontId="31" fillId="0" borderId="10" xfId="0" applyNumberFormat="1" applyFont="1" applyFill="1" applyBorder="1" applyAlignment="1">
      <alignment horizontal="left" vertical="center"/>
    </xf>
    <xf numFmtId="0" fontId="31" fillId="0" borderId="10" xfId="0" applyFont="1" applyFill="1" applyBorder="1" applyAlignment="1">
      <alignment horizontal="left" vertical="center"/>
    </xf>
    <xf numFmtId="181" fontId="29" fillId="0" borderId="10" xfId="0" applyNumberFormat="1" applyFont="1" applyFill="1" applyBorder="1" applyAlignment="1">
      <alignment horizontal="center"/>
    </xf>
    <xf numFmtId="181" fontId="31" fillId="0" borderId="10" xfId="0" applyNumberFormat="1" applyFont="1" applyFill="1" applyBorder="1" applyAlignment="1">
      <alignment horizontal="center" vertical="center"/>
    </xf>
    <xf numFmtId="183" fontId="31" fillId="0" borderId="10" xfId="0" applyNumberFormat="1" applyFont="1" applyFill="1" applyBorder="1" applyAlignment="1">
      <alignment horizontal="center" vertical="center"/>
    </xf>
    <xf numFmtId="180" fontId="31" fillId="0" borderId="10" xfId="0" applyNumberFormat="1" applyFont="1" applyFill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 wrapText="1"/>
    </xf>
    <xf numFmtId="165" fontId="31" fillId="0" borderId="12" xfId="0" applyNumberFormat="1" applyFont="1" applyFill="1" applyBorder="1" applyAlignment="1">
      <alignment horizontal="left" vertical="center" wrapText="1"/>
    </xf>
    <xf numFmtId="181" fontId="29" fillId="0" borderId="12" xfId="0" applyNumberFormat="1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vertical="center" wrapText="1"/>
    </xf>
    <xf numFmtId="0" fontId="31" fillId="0" borderId="9" xfId="0" applyFont="1" applyFill="1" applyBorder="1" applyAlignment="1">
      <alignment vertical="center"/>
    </xf>
    <xf numFmtId="181" fontId="31" fillId="0" borderId="9" xfId="0" applyNumberFormat="1" applyFont="1" applyFill="1" applyBorder="1" applyAlignment="1">
      <alignment horizontal="center" vertical="center" wrapText="1"/>
    </xf>
    <xf numFmtId="180" fontId="31" fillId="0" borderId="9" xfId="0" applyNumberFormat="1" applyFont="1" applyFill="1" applyBorder="1" applyAlignment="1">
      <alignment horizontal="left" vertical="center"/>
    </xf>
    <xf numFmtId="0" fontId="31" fillId="0" borderId="9" xfId="0" applyFont="1" applyFill="1" applyBorder="1" applyAlignment="1">
      <alignment horizontal="left" vertical="center"/>
    </xf>
    <xf numFmtId="181" fontId="29" fillId="0" borderId="9" xfId="0" applyNumberFormat="1" applyFont="1" applyFill="1" applyBorder="1" applyAlignment="1">
      <alignment horizontal="center" vertical="center"/>
    </xf>
    <xf numFmtId="181" fontId="31" fillId="0" borderId="9" xfId="0" applyNumberFormat="1" applyFont="1" applyFill="1" applyBorder="1" applyAlignment="1">
      <alignment horizontal="center" vertical="center"/>
    </xf>
    <xf numFmtId="181" fontId="31" fillId="0" borderId="26" xfId="0" applyNumberFormat="1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wrapText="1"/>
    </xf>
    <xf numFmtId="49" fontId="29" fillId="0" borderId="26" xfId="0" applyNumberFormat="1" applyFont="1" applyFill="1" applyBorder="1" applyAlignment="1">
      <alignment horizontal="center" wrapText="1"/>
    </xf>
    <xf numFmtId="49" fontId="3" fillId="2" borderId="13" xfId="0" applyNumberFormat="1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40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6" fillId="0" borderId="35" xfId="0" applyNumberFormat="1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2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1" fillId="0" borderId="3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65" fontId="1" fillId="0" borderId="1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/>
    </xf>
    <xf numFmtId="0" fontId="22" fillId="0" borderId="12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textRotation="90" wrapText="1"/>
    </xf>
    <xf numFmtId="0" fontId="3" fillId="0" borderId="19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textRotation="90" wrapText="1"/>
    </xf>
    <xf numFmtId="0" fontId="5" fillId="0" borderId="19" xfId="0" applyFont="1" applyBorder="1" applyAlignment="1">
      <alignment horizontal="center" textRotation="90" wrapText="1"/>
    </xf>
    <xf numFmtId="49" fontId="30" fillId="0" borderId="9" xfId="0" applyNumberFormat="1" applyFont="1" applyFill="1" applyBorder="1" applyAlignment="1">
      <alignment horizontal="center"/>
    </xf>
    <xf numFmtId="49" fontId="30" fillId="0" borderId="10" xfId="0" applyNumberFormat="1" applyFont="1" applyFill="1" applyBorder="1" applyAlignment="1">
      <alignment horizontal="center"/>
    </xf>
    <xf numFmtId="0" fontId="31" fillId="0" borderId="12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0" fontId="1" fillId="0" borderId="10" xfId="0" applyFont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19" xfId="0" applyFont="1" applyFill="1" applyBorder="1" applyAlignment="1">
      <alignment horizontal="center" textRotation="90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28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43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19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left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center" textRotation="90" wrapText="1"/>
    </xf>
    <xf numFmtId="0" fontId="4" fillId="0" borderId="21" xfId="0" applyFont="1" applyFill="1" applyBorder="1" applyAlignment="1">
      <alignment horizontal="center" textRotation="90" wrapText="1"/>
    </xf>
    <xf numFmtId="0" fontId="4" fillId="0" borderId="2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29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textRotation="90" wrapText="1"/>
    </xf>
    <xf numFmtId="0" fontId="3" fillId="0" borderId="29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190500</xdr:colOff>
      <xdr:row>14</xdr:row>
      <xdr:rowOff>302559</xdr:rowOff>
    </xdr:from>
    <xdr:ext cx="184731" cy="264560"/>
    <xdr:sp macro="" textlink="">
      <xdr:nvSpPr>
        <xdr:cNvPr id="2" name="TextBox 1"/>
        <xdr:cNvSpPr txBox="1"/>
      </xdr:nvSpPr>
      <xdr:spPr>
        <a:xfrm>
          <a:off x="11149853" y="3753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</sheetPr>
  <dimension ref="A1:U207"/>
  <sheetViews>
    <sheetView tabSelected="1" topLeftCell="A44" zoomScale="85" zoomScaleNormal="85" workbookViewId="0">
      <selection activeCell="E50" sqref="E50"/>
    </sheetView>
  </sheetViews>
  <sheetFormatPr defaultRowHeight="12.75" x14ac:dyDescent="0.2"/>
  <cols>
    <col min="1" max="1" width="6.140625" style="153" customWidth="1"/>
    <col min="2" max="2" width="4" customWidth="1"/>
    <col min="3" max="3" width="28.85546875" customWidth="1"/>
    <col min="4" max="4" width="8" style="158" customWidth="1"/>
    <col min="5" max="5" width="10.85546875" customWidth="1"/>
    <col min="6" max="6" width="9.42578125" customWidth="1"/>
    <col min="7" max="7" width="11" customWidth="1"/>
    <col min="8" max="8" width="13.28515625" customWidth="1"/>
    <col min="9" max="9" width="10.28515625" customWidth="1"/>
    <col min="10" max="10" width="13.85546875" customWidth="1"/>
    <col min="11" max="11" width="12.42578125" customWidth="1"/>
    <col min="12" max="12" width="11.42578125" customWidth="1"/>
    <col min="13" max="13" width="12.7109375" customWidth="1"/>
    <col min="14" max="14" width="12" customWidth="1"/>
    <col min="15" max="15" width="20.140625" customWidth="1"/>
    <col min="16" max="16" width="11.85546875" customWidth="1"/>
    <col min="17" max="17" width="12.7109375" customWidth="1"/>
    <col min="18" max="18" width="12.42578125" customWidth="1"/>
    <col min="19" max="19" width="16.85546875" customWidth="1"/>
    <col min="20" max="21" width="10.42578125" customWidth="1"/>
    <col min="22" max="22" width="9.85546875" bestFit="1" customWidth="1"/>
    <col min="23" max="23" width="9.5703125" customWidth="1"/>
    <col min="24" max="24" width="9.85546875" bestFit="1" customWidth="1"/>
    <col min="25" max="25" width="9.5703125" bestFit="1" customWidth="1"/>
    <col min="26" max="26" width="9.85546875" customWidth="1"/>
    <col min="27" max="27" width="10.5703125" bestFit="1" customWidth="1"/>
  </cols>
  <sheetData>
    <row r="1" spans="1:18" ht="15.75" x14ac:dyDescent="0.25">
      <c r="A1" s="152"/>
      <c r="B1" s="138"/>
      <c r="C1" s="138"/>
      <c r="D1" s="154"/>
      <c r="E1" s="138"/>
      <c r="F1" s="138"/>
      <c r="G1" s="138"/>
      <c r="H1" s="138"/>
      <c r="I1" s="138"/>
      <c r="J1" s="138"/>
      <c r="K1" s="138"/>
      <c r="L1" s="138"/>
      <c r="M1" s="510" t="s">
        <v>139</v>
      </c>
      <c r="N1" s="510"/>
      <c r="O1" s="342"/>
      <c r="P1" s="343"/>
    </row>
    <row r="2" spans="1:18" ht="18.75" customHeight="1" x14ac:dyDescent="0.25">
      <c r="A2" s="152"/>
      <c r="B2" s="138"/>
      <c r="C2" s="138"/>
      <c r="D2" s="154"/>
      <c r="E2" s="138"/>
      <c r="F2" s="138"/>
      <c r="G2" s="138"/>
      <c r="H2" s="138"/>
      <c r="I2" s="138"/>
      <c r="J2" s="138"/>
      <c r="K2" s="138"/>
      <c r="L2" s="138"/>
      <c r="M2" s="511" t="s">
        <v>0</v>
      </c>
      <c r="N2" s="511"/>
      <c r="O2" s="511"/>
      <c r="P2" s="511"/>
    </row>
    <row r="3" spans="1:18" ht="15.75" x14ac:dyDescent="0.25">
      <c r="A3" s="152"/>
      <c r="B3" s="138"/>
      <c r="C3" s="138"/>
      <c r="D3" s="154"/>
      <c r="E3" s="138"/>
      <c r="F3" s="138"/>
      <c r="G3" s="138"/>
      <c r="H3" s="138"/>
      <c r="I3" s="138"/>
      <c r="J3" s="138"/>
      <c r="K3" s="138"/>
      <c r="L3" s="138"/>
      <c r="M3" s="510" t="s">
        <v>214</v>
      </c>
      <c r="N3" s="510"/>
      <c r="O3" s="510"/>
      <c r="P3" s="510"/>
    </row>
    <row r="4" spans="1:18" ht="9.75" customHeight="1" x14ac:dyDescent="0.2">
      <c r="A4" s="152"/>
      <c r="B4" s="138"/>
      <c r="C4" s="138"/>
      <c r="D4" s="154"/>
      <c r="E4" s="138"/>
      <c r="F4" s="138"/>
      <c r="G4" s="138"/>
      <c r="H4" s="138"/>
      <c r="I4" s="138"/>
      <c r="J4" s="138"/>
      <c r="K4" s="138"/>
      <c r="L4" s="138"/>
      <c r="M4" s="102"/>
      <c r="N4" s="102"/>
      <c r="O4" s="102"/>
      <c r="P4" s="102"/>
    </row>
    <row r="5" spans="1:18" ht="15.75" x14ac:dyDescent="0.25">
      <c r="A5" s="152"/>
      <c r="B5" s="138"/>
      <c r="C5" s="138"/>
      <c r="D5" s="154"/>
      <c r="E5" s="138"/>
      <c r="F5" s="138"/>
      <c r="G5" s="515" t="s">
        <v>1</v>
      </c>
      <c r="H5" s="515"/>
      <c r="I5" s="515"/>
      <c r="J5" s="138"/>
      <c r="K5" s="138"/>
      <c r="L5" s="138"/>
      <c r="M5" s="139"/>
      <c r="N5" s="139"/>
      <c r="O5" s="139"/>
      <c r="P5" s="139"/>
    </row>
    <row r="6" spans="1:18" ht="15.75" customHeight="1" x14ac:dyDescent="0.2">
      <c r="A6" s="152"/>
      <c r="B6" s="138"/>
      <c r="C6" s="514" t="s">
        <v>79</v>
      </c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</row>
    <row r="7" spans="1:18" ht="15.75" x14ac:dyDescent="0.25">
      <c r="A7" s="152"/>
      <c r="B7" s="138"/>
      <c r="C7" s="515" t="s">
        <v>80</v>
      </c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515"/>
      <c r="O7" s="206"/>
      <c r="P7" s="139"/>
    </row>
    <row r="8" spans="1:18" ht="12" customHeight="1" x14ac:dyDescent="0.25">
      <c r="A8" s="152"/>
      <c r="B8" s="138"/>
      <c r="C8" s="515" t="s">
        <v>140</v>
      </c>
      <c r="D8" s="515"/>
      <c r="E8" s="515"/>
      <c r="F8" s="515"/>
      <c r="G8" s="515"/>
      <c r="H8" s="515"/>
      <c r="I8" s="515"/>
      <c r="J8" s="515"/>
      <c r="K8" s="515"/>
      <c r="L8" s="515"/>
      <c r="M8" s="515"/>
      <c r="N8" s="515"/>
      <c r="O8" s="206"/>
      <c r="P8" s="139"/>
    </row>
    <row r="9" spans="1:18" ht="12.75" customHeight="1" thickBot="1" x14ac:dyDescent="0.25">
      <c r="A9" s="152"/>
      <c r="B9" s="138"/>
      <c r="C9" s="138"/>
      <c r="D9" s="154"/>
      <c r="E9" s="138"/>
      <c r="F9" s="138"/>
      <c r="G9" s="138"/>
      <c r="H9" s="138"/>
      <c r="I9" s="138"/>
      <c r="J9" s="138"/>
      <c r="K9" s="138"/>
      <c r="L9" s="138"/>
      <c r="M9" s="138"/>
      <c r="N9" s="101" t="s">
        <v>33</v>
      </c>
      <c r="O9" s="101"/>
      <c r="P9" s="138"/>
    </row>
    <row r="10" spans="1:18" ht="15.75" customHeight="1" x14ac:dyDescent="0.25">
      <c r="A10" s="492" t="s">
        <v>3</v>
      </c>
      <c r="B10" s="494" t="s">
        <v>66</v>
      </c>
      <c r="C10" s="494" t="s">
        <v>5</v>
      </c>
      <c r="D10" s="150"/>
      <c r="E10" s="498" t="s">
        <v>6</v>
      </c>
      <c r="F10" s="498" t="s">
        <v>7</v>
      </c>
      <c r="G10" s="498" t="s">
        <v>8</v>
      </c>
      <c r="H10" s="498" t="s">
        <v>9</v>
      </c>
      <c r="I10" s="498" t="s">
        <v>86</v>
      </c>
      <c r="J10" s="498" t="s">
        <v>77</v>
      </c>
      <c r="K10" s="516" t="s">
        <v>12</v>
      </c>
      <c r="L10" s="517"/>
      <c r="M10" s="517"/>
      <c r="N10" s="518"/>
      <c r="O10" s="512" t="s">
        <v>78</v>
      </c>
      <c r="P10" s="512" t="s">
        <v>13</v>
      </c>
    </row>
    <row r="11" spans="1:18" ht="81" customHeight="1" thickBot="1" x14ac:dyDescent="0.3">
      <c r="A11" s="493"/>
      <c r="B11" s="495"/>
      <c r="C11" s="495"/>
      <c r="D11" s="159" t="s">
        <v>64</v>
      </c>
      <c r="E11" s="499"/>
      <c r="F11" s="499"/>
      <c r="G11" s="499"/>
      <c r="H11" s="499"/>
      <c r="I11" s="499"/>
      <c r="J11" s="499"/>
      <c r="K11" s="3" t="s">
        <v>14</v>
      </c>
      <c r="L11" s="3" t="s">
        <v>15</v>
      </c>
      <c r="M11" s="3" t="s">
        <v>16</v>
      </c>
      <c r="N11" s="3" t="s">
        <v>17</v>
      </c>
      <c r="O11" s="513"/>
      <c r="P11" s="513"/>
      <c r="Q11" s="137"/>
      <c r="R11" s="136"/>
    </row>
    <row r="12" spans="1:18" ht="14.25" customHeight="1" thickBot="1" x14ac:dyDescent="0.25">
      <c r="A12" s="4">
        <v>1</v>
      </c>
      <c r="B12" s="4">
        <v>2</v>
      </c>
      <c r="C12" s="4">
        <v>3</v>
      </c>
      <c r="D12" s="151"/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4">
        <v>13</v>
      </c>
      <c r="O12" s="4"/>
      <c r="P12" s="148">
        <v>14</v>
      </c>
      <c r="Q12" s="137"/>
      <c r="R12" s="136"/>
    </row>
    <row r="13" spans="1:18" ht="14.25" customHeight="1" thickBot="1" x14ac:dyDescent="0.25">
      <c r="A13" s="496" t="s">
        <v>205</v>
      </c>
      <c r="B13" s="465"/>
      <c r="C13" s="465"/>
      <c r="D13" s="465"/>
      <c r="E13" s="465"/>
      <c r="F13" s="465"/>
      <c r="G13" s="465"/>
      <c r="H13" s="465"/>
      <c r="I13" s="465"/>
      <c r="J13" s="465"/>
      <c r="K13" s="465"/>
      <c r="L13" s="465"/>
      <c r="M13" s="465"/>
      <c r="N13" s="465"/>
      <c r="O13" s="465"/>
      <c r="P13" s="497"/>
      <c r="Q13" s="137"/>
      <c r="R13" s="136"/>
    </row>
    <row r="14" spans="1:18" ht="14.25" customHeight="1" thickBot="1" x14ac:dyDescent="0.25">
      <c r="A14" s="496" t="s">
        <v>18</v>
      </c>
      <c r="B14" s="465"/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  <c r="N14" s="465"/>
      <c r="O14" s="465"/>
      <c r="P14" s="497"/>
      <c r="Q14" s="137"/>
      <c r="R14" s="136"/>
    </row>
    <row r="15" spans="1:18" ht="51.75" customHeight="1" x14ac:dyDescent="0.2">
      <c r="A15" s="486">
        <v>3141</v>
      </c>
      <c r="B15" s="489" t="s">
        <v>19</v>
      </c>
      <c r="C15" s="287" t="s">
        <v>112</v>
      </c>
      <c r="D15" s="288" t="s">
        <v>63</v>
      </c>
      <c r="E15" s="289" t="s">
        <v>113</v>
      </c>
      <c r="F15" s="290" t="s">
        <v>20</v>
      </c>
      <c r="G15" s="210">
        <v>5990.2749999999996</v>
      </c>
      <c r="H15" s="291"/>
      <c r="I15" s="185">
        <v>2829.355</v>
      </c>
      <c r="J15" s="47">
        <f>SUM(K15:N15)</f>
        <v>3690.9639999999999</v>
      </c>
      <c r="K15" s="292"/>
      <c r="L15" s="292">
        <v>3690.9639999999999</v>
      </c>
      <c r="M15" s="292"/>
      <c r="N15" s="176"/>
      <c r="O15" s="176"/>
      <c r="P15" s="484" t="s">
        <v>59</v>
      </c>
      <c r="Q15" s="137"/>
      <c r="R15" s="136"/>
    </row>
    <row r="16" spans="1:18" ht="14.25" customHeight="1" thickBot="1" x14ac:dyDescent="0.25">
      <c r="A16" s="468"/>
      <c r="B16" s="474"/>
      <c r="C16" s="287" t="s">
        <v>21</v>
      </c>
      <c r="D16" s="288"/>
      <c r="E16" s="170"/>
      <c r="F16" s="171"/>
      <c r="G16" s="180"/>
      <c r="H16" s="181"/>
      <c r="I16" s="172"/>
      <c r="J16" s="22">
        <f>J15*2.1%</f>
        <v>77.510244</v>
      </c>
      <c r="K16" s="175"/>
      <c r="L16" s="182"/>
      <c r="M16" s="175"/>
      <c r="N16" s="183"/>
      <c r="O16" s="183"/>
      <c r="P16" s="484"/>
      <c r="Q16" s="137"/>
      <c r="R16" s="136"/>
    </row>
    <row r="17" spans="1:20" ht="15" customHeight="1" thickBot="1" x14ac:dyDescent="0.25">
      <c r="A17" s="496" t="s">
        <v>114</v>
      </c>
      <c r="B17" s="465"/>
      <c r="C17" s="465"/>
      <c r="D17" s="465"/>
      <c r="E17" s="465"/>
      <c r="F17" s="465"/>
      <c r="G17" s="465"/>
      <c r="H17" s="465"/>
      <c r="I17" s="465"/>
      <c r="J17" s="465"/>
      <c r="K17" s="465"/>
      <c r="L17" s="465"/>
      <c r="M17" s="465"/>
      <c r="N17" s="465"/>
      <c r="O17" s="465"/>
      <c r="P17" s="497"/>
      <c r="Q17" s="144"/>
      <c r="R17" s="143"/>
      <c r="S17" s="24"/>
      <c r="T17" s="17"/>
    </row>
    <row r="18" spans="1:20" ht="52.5" customHeight="1" x14ac:dyDescent="0.2">
      <c r="A18" s="486">
        <v>3122</v>
      </c>
      <c r="B18" s="489" t="s">
        <v>22</v>
      </c>
      <c r="C18" s="287" t="s">
        <v>76</v>
      </c>
      <c r="D18" s="288" t="s">
        <v>63</v>
      </c>
      <c r="E18" s="289" t="s">
        <v>73</v>
      </c>
      <c r="F18" s="290" t="s">
        <v>20</v>
      </c>
      <c r="G18" s="210">
        <v>20103.723999999998</v>
      </c>
      <c r="H18" s="291"/>
      <c r="I18" s="185">
        <v>208.524</v>
      </c>
      <c r="J18" s="47">
        <f>SUM(K18:N18)</f>
        <v>1000</v>
      </c>
      <c r="K18" s="292"/>
      <c r="L18" s="292">
        <v>1000</v>
      </c>
      <c r="M18" s="292"/>
      <c r="N18" s="176"/>
      <c r="O18" s="176"/>
      <c r="P18" s="484" t="s">
        <v>81</v>
      </c>
      <c r="Q18" s="142"/>
      <c r="R18" s="145"/>
    </row>
    <row r="19" spans="1:20" ht="13.5" customHeight="1" x14ac:dyDescent="0.2">
      <c r="A19" s="468"/>
      <c r="B19" s="474"/>
      <c r="C19" s="287" t="s">
        <v>21</v>
      </c>
      <c r="D19" s="288"/>
      <c r="E19" s="170"/>
      <c r="F19" s="171"/>
      <c r="G19" s="180"/>
      <c r="H19" s="181"/>
      <c r="I19" s="172"/>
      <c r="J19" s="22">
        <f>J18*2.1%</f>
        <v>21</v>
      </c>
      <c r="K19" s="175"/>
      <c r="L19" s="182"/>
      <c r="M19" s="175"/>
      <c r="N19" s="183"/>
      <c r="O19" s="183"/>
      <c r="P19" s="484"/>
      <c r="Q19" s="142"/>
      <c r="R19" s="145"/>
    </row>
    <row r="20" spans="1:20" ht="42" customHeight="1" x14ac:dyDescent="0.2">
      <c r="A20" s="487">
        <v>3142</v>
      </c>
      <c r="B20" s="500" t="s">
        <v>23</v>
      </c>
      <c r="C20" s="421" t="s">
        <v>128</v>
      </c>
      <c r="D20" s="422" t="s">
        <v>63</v>
      </c>
      <c r="E20" s="448" t="s">
        <v>95</v>
      </c>
      <c r="F20" s="449" t="s">
        <v>20</v>
      </c>
      <c r="G20" s="450">
        <v>4881.8630000000003</v>
      </c>
      <c r="H20" s="451">
        <v>2959.7809999999999</v>
      </c>
      <c r="I20" s="452">
        <v>68.388999999999996</v>
      </c>
      <c r="J20" s="453">
        <f>SUM(K20:N20)</f>
        <v>1150.193</v>
      </c>
      <c r="K20" s="454"/>
      <c r="L20" s="454">
        <v>1150.193</v>
      </c>
      <c r="M20" s="454"/>
      <c r="N20" s="455"/>
      <c r="O20" s="455"/>
      <c r="P20" s="502" t="s">
        <v>226</v>
      </c>
      <c r="Q20" s="490"/>
      <c r="R20" s="145"/>
    </row>
    <row r="21" spans="1:20" ht="16.5" customHeight="1" x14ac:dyDescent="0.2">
      <c r="A21" s="488"/>
      <c r="B21" s="501"/>
      <c r="C21" s="456" t="s">
        <v>21</v>
      </c>
      <c r="D21" s="457"/>
      <c r="E21" s="435"/>
      <c r="F21" s="436"/>
      <c r="G21" s="437"/>
      <c r="H21" s="438"/>
      <c r="I21" s="439"/>
      <c r="J21" s="440">
        <f>J20*2.1%</f>
        <v>24.154053000000001</v>
      </c>
      <c r="K21" s="441"/>
      <c r="L21" s="442"/>
      <c r="M21" s="441"/>
      <c r="N21" s="443"/>
      <c r="O21" s="443"/>
      <c r="P21" s="503"/>
      <c r="Q21" s="491"/>
      <c r="R21" s="145"/>
    </row>
    <row r="22" spans="1:20" ht="46.5" customHeight="1" x14ac:dyDescent="0.2">
      <c r="A22" s="486">
        <v>3142</v>
      </c>
      <c r="B22" s="489" t="s">
        <v>24</v>
      </c>
      <c r="C22" s="167" t="s">
        <v>129</v>
      </c>
      <c r="D22" s="293" t="s">
        <v>63</v>
      </c>
      <c r="E22" s="289" t="s">
        <v>95</v>
      </c>
      <c r="F22" s="290" t="s">
        <v>20</v>
      </c>
      <c r="G22" s="210"/>
      <c r="H22" s="291"/>
      <c r="I22" s="185"/>
      <c r="J22" s="47">
        <f>SUM(K22:N22)</f>
        <v>500</v>
      </c>
      <c r="K22" s="292"/>
      <c r="L22" s="292">
        <v>500</v>
      </c>
      <c r="M22" s="292"/>
      <c r="N22" s="176"/>
      <c r="O22" s="176"/>
      <c r="P22" s="461" t="s">
        <v>209</v>
      </c>
      <c r="Q22" s="142"/>
      <c r="R22" s="145"/>
    </row>
    <row r="23" spans="1:20" ht="16.5" customHeight="1" x14ac:dyDescent="0.2">
      <c r="A23" s="468"/>
      <c r="B23" s="474"/>
      <c r="C23" s="287" t="s">
        <v>21</v>
      </c>
      <c r="D23" s="288"/>
      <c r="E23" s="170"/>
      <c r="F23" s="171"/>
      <c r="G23" s="180"/>
      <c r="H23" s="181"/>
      <c r="I23" s="172"/>
      <c r="J23" s="22">
        <f>J22*2.1%</f>
        <v>10.5</v>
      </c>
      <c r="K23" s="175"/>
      <c r="L23" s="182"/>
      <c r="M23" s="175"/>
      <c r="N23" s="183"/>
      <c r="O23" s="183"/>
      <c r="P23" s="462"/>
      <c r="Q23" s="142"/>
      <c r="R23" s="145"/>
    </row>
    <row r="24" spans="1:20" ht="45" customHeight="1" x14ac:dyDescent="0.2">
      <c r="A24" s="486">
        <v>3142</v>
      </c>
      <c r="B24" s="489" t="s">
        <v>71</v>
      </c>
      <c r="C24" s="167" t="s">
        <v>130</v>
      </c>
      <c r="D24" s="293" t="s">
        <v>62</v>
      </c>
      <c r="E24" s="289" t="s">
        <v>95</v>
      </c>
      <c r="F24" s="299" t="s">
        <v>20</v>
      </c>
      <c r="G24" s="363">
        <v>4312.3810000000003</v>
      </c>
      <c r="H24" s="178">
        <v>3470.84</v>
      </c>
      <c r="I24" s="299">
        <v>62.658999999999999</v>
      </c>
      <c r="J24" s="47">
        <f>SUM(K24:N24)</f>
        <v>1443.2719999999999</v>
      </c>
      <c r="K24" s="292"/>
      <c r="L24" s="292">
        <v>1443.2719999999999</v>
      </c>
      <c r="M24" s="292"/>
      <c r="N24" s="176"/>
      <c r="O24" s="176"/>
      <c r="P24" s="461" t="s">
        <v>224</v>
      </c>
      <c r="Q24" s="142"/>
      <c r="R24" s="145"/>
    </row>
    <row r="25" spans="1:20" ht="16.5" customHeight="1" x14ac:dyDescent="0.2">
      <c r="A25" s="486"/>
      <c r="B25" s="489"/>
      <c r="C25" s="186" t="s">
        <v>21</v>
      </c>
      <c r="D25" s="288"/>
      <c r="E25" s="289"/>
      <c r="F25" s="171"/>
      <c r="G25" s="180"/>
      <c r="H25" s="181"/>
      <c r="I25" s="172"/>
      <c r="J25" s="22">
        <f>J24*2.1%</f>
        <v>30.308712</v>
      </c>
      <c r="K25" s="175"/>
      <c r="L25" s="182"/>
      <c r="M25" s="175"/>
      <c r="N25" s="183"/>
      <c r="O25" s="183"/>
      <c r="P25" s="462"/>
      <c r="Q25" s="142"/>
      <c r="R25" s="145"/>
    </row>
    <row r="26" spans="1:20" s="252" customFormat="1" ht="54.75" customHeight="1" x14ac:dyDescent="0.2">
      <c r="A26" s="467">
        <v>3142</v>
      </c>
      <c r="B26" s="42"/>
      <c r="C26" s="167" t="s">
        <v>126</v>
      </c>
      <c r="D26" s="293" t="s">
        <v>127</v>
      </c>
      <c r="E26" s="177" t="s">
        <v>97</v>
      </c>
      <c r="F26" s="290" t="s">
        <v>20</v>
      </c>
      <c r="G26" s="210">
        <v>155.768</v>
      </c>
      <c r="H26" s="212"/>
      <c r="I26" s="185">
        <v>6.5419999999999998</v>
      </c>
      <c r="J26" s="47">
        <f>K26+L26+M26+N26</f>
        <v>149.226</v>
      </c>
      <c r="K26" s="292"/>
      <c r="L26" s="292">
        <v>149.226</v>
      </c>
      <c r="M26" s="292"/>
      <c r="N26" s="292"/>
      <c r="O26" s="213" t="s">
        <v>67</v>
      </c>
      <c r="P26" s="209" t="s">
        <v>99</v>
      </c>
      <c r="Q26" s="250"/>
      <c r="R26" s="251"/>
    </row>
    <row r="27" spans="1:20" ht="20.25" customHeight="1" x14ac:dyDescent="0.2">
      <c r="A27" s="509"/>
      <c r="B27" s="43" t="s">
        <v>170</v>
      </c>
      <c r="C27" s="179" t="s">
        <v>21</v>
      </c>
      <c r="D27" s="155"/>
      <c r="E27" s="170"/>
      <c r="F27" s="171"/>
      <c r="G27" s="180"/>
      <c r="H27" s="181"/>
      <c r="I27" s="172"/>
      <c r="J27" s="22">
        <f>J26*2.1%</f>
        <v>3.1337460000000004</v>
      </c>
      <c r="K27" s="175"/>
      <c r="L27" s="182"/>
      <c r="M27" s="175"/>
      <c r="N27" s="183"/>
      <c r="O27" s="183"/>
      <c r="P27" s="173"/>
      <c r="Q27" s="142"/>
      <c r="R27" s="145"/>
    </row>
    <row r="28" spans="1:20" ht="62.25" customHeight="1" x14ac:dyDescent="0.2">
      <c r="A28" s="475">
        <v>3142</v>
      </c>
      <c r="B28" s="286"/>
      <c r="C28" s="364" t="s">
        <v>228</v>
      </c>
      <c r="D28" s="288" t="s">
        <v>62</v>
      </c>
      <c r="E28" s="365">
        <v>2015</v>
      </c>
      <c r="F28" s="290" t="s">
        <v>20</v>
      </c>
      <c r="G28" s="211"/>
      <c r="H28" s="212"/>
      <c r="I28" s="185"/>
      <c r="J28" s="47">
        <f>SUM(K28+L28+M28+N28)</f>
        <v>250</v>
      </c>
      <c r="K28" s="292"/>
      <c r="L28" s="366">
        <v>250</v>
      </c>
      <c r="M28" s="292"/>
      <c r="N28" s="367"/>
      <c r="O28" s="367"/>
      <c r="P28" s="209"/>
      <c r="Q28" s="142"/>
      <c r="R28" s="145"/>
    </row>
    <row r="29" spans="1:20" ht="20.25" customHeight="1" x14ac:dyDescent="0.2">
      <c r="A29" s="476"/>
      <c r="B29" s="286" t="s">
        <v>227</v>
      </c>
      <c r="C29" s="368" t="s">
        <v>21</v>
      </c>
      <c r="D29" s="288"/>
      <c r="E29" s="289"/>
      <c r="F29" s="369"/>
      <c r="G29" s="180"/>
      <c r="H29" s="181"/>
      <c r="I29" s="185"/>
      <c r="J29" s="22">
        <f>(J28*2.1%)</f>
        <v>5.25</v>
      </c>
      <c r="K29" s="175"/>
      <c r="L29" s="182"/>
      <c r="M29" s="175"/>
      <c r="N29" s="183"/>
      <c r="O29" s="183"/>
      <c r="P29" s="173"/>
      <c r="Q29" s="142"/>
      <c r="R29" s="145"/>
    </row>
    <row r="30" spans="1:20" ht="29.25" customHeight="1" x14ac:dyDescent="0.2">
      <c r="A30" s="370"/>
      <c r="B30" s="371"/>
      <c r="C30" s="372" t="s">
        <v>215</v>
      </c>
      <c r="D30" s="373" t="s">
        <v>60</v>
      </c>
      <c r="E30" s="350">
        <v>2015</v>
      </c>
      <c r="F30" s="374" t="s">
        <v>216</v>
      </c>
      <c r="G30" s="211"/>
      <c r="H30" s="212"/>
      <c r="I30" s="299"/>
      <c r="J30" s="47">
        <f>SUM(K30+L30+M30+N30)</f>
        <v>4121.2569999999996</v>
      </c>
      <c r="K30" s="292"/>
      <c r="L30" s="292">
        <v>3282.2570000000001</v>
      </c>
      <c r="M30" s="292">
        <v>839</v>
      </c>
      <c r="N30" s="292"/>
      <c r="O30" s="367"/>
      <c r="P30" s="209"/>
      <c r="Q30" s="142"/>
      <c r="R30" s="145"/>
    </row>
    <row r="31" spans="1:20" ht="21.75" customHeight="1" x14ac:dyDescent="0.2">
      <c r="A31" s="375">
        <v>3132</v>
      </c>
      <c r="B31" s="376" t="s">
        <v>232</v>
      </c>
      <c r="C31" s="368" t="s">
        <v>21</v>
      </c>
      <c r="D31" s="377"/>
      <c r="E31" s="378"/>
      <c r="F31" s="379"/>
      <c r="G31" s="180"/>
      <c r="H31" s="181"/>
      <c r="I31" s="172"/>
      <c r="J31" s="22">
        <f>(J30*2.1%)</f>
        <v>86.546396999999999</v>
      </c>
      <c r="K31" s="175"/>
      <c r="L31" s="182"/>
      <c r="M31" s="175"/>
      <c r="N31" s="183"/>
      <c r="O31" s="183"/>
      <c r="P31" s="173"/>
      <c r="Q31" s="142"/>
      <c r="R31" s="145"/>
    </row>
    <row r="32" spans="1:20" ht="51" customHeight="1" x14ac:dyDescent="0.2">
      <c r="A32" s="380"/>
      <c r="B32" s="381"/>
      <c r="C32" s="382" t="s">
        <v>217</v>
      </c>
      <c r="D32" s="383" t="s">
        <v>61</v>
      </c>
      <c r="E32" s="384">
        <v>2015</v>
      </c>
      <c r="F32" s="374" t="s">
        <v>216</v>
      </c>
      <c r="G32" s="211"/>
      <c r="H32" s="212"/>
      <c r="I32" s="185"/>
      <c r="J32" s="385">
        <f>SUM(K32+L32+M32+N32)</f>
        <v>2022.5119999999999</v>
      </c>
      <c r="K32" s="292"/>
      <c r="L32" s="292">
        <v>2022.5119999999999</v>
      </c>
      <c r="M32" s="292"/>
      <c r="N32" s="292"/>
      <c r="O32" s="210"/>
      <c r="P32" s="209"/>
      <c r="Q32" s="142"/>
      <c r="R32" s="145"/>
    </row>
    <row r="33" spans="1:18" ht="15" customHeight="1" x14ac:dyDescent="0.2">
      <c r="A33" s="386">
        <v>3132</v>
      </c>
      <c r="B33" s="387" t="s">
        <v>233</v>
      </c>
      <c r="C33" s="368" t="s">
        <v>21</v>
      </c>
      <c r="D33" s="388"/>
      <c r="E33" s="389"/>
      <c r="F33" s="390"/>
      <c r="G33" s="180"/>
      <c r="H33" s="181"/>
      <c r="I33" s="172"/>
      <c r="J33" s="22">
        <f>(J32*2.1%)</f>
        <v>42.472752</v>
      </c>
      <c r="K33" s="175"/>
      <c r="L33" s="182"/>
      <c r="M33" s="175"/>
      <c r="N33" s="183"/>
      <c r="O33" s="183"/>
      <c r="P33" s="173"/>
      <c r="Q33" s="142"/>
      <c r="R33" s="145"/>
    </row>
    <row r="34" spans="1:18" ht="67.5" customHeight="1" x14ac:dyDescent="0.2">
      <c r="A34" s="486">
        <v>3132</v>
      </c>
      <c r="B34" s="286"/>
      <c r="C34" s="186" t="s">
        <v>210</v>
      </c>
      <c r="D34" s="296" t="s">
        <v>69</v>
      </c>
      <c r="E34" s="289" t="s">
        <v>97</v>
      </c>
      <c r="F34" s="290" t="s">
        <v>20</v>
      </c>
      <c r="G34" s="211">
        <v>193.06299999999999</v>
      </c>
      <c r="H34" s="391"/>
      <c r="I34" s="185">
        <v>65.625</v>
      </c>
      <c r="J34" s="47">
        <f>K34+L34+M34+N34</f>
        <v>127.538</v>
      </c>
      <c r="K34" s="292"/>
      <c r="L34" s="292">
        <v>127.538</v>
      </c>
      <c r="M34" s="292"/>
      <c r="N34" s="292"/>
      <c r="O34" s="210" t="s">
        <v>67</v>
      </c>
      <c r="P34" s="209" t="s">
        <v>83</v>
      </c>
      <c r="Q34" s="142"/>
      <c r="R34" s="145"/>
    </row>
    <row r="35" spans="1:18" ht="22.5" customHeight="1" x14ac:dyDescent="0.2">
      <c r="A35" s="468"/>
      <c r="B35" s="43" t="s">
        <v>234</v>
      </c>
      <c r="C35" s="179" t="s">
        <v>21</v>
      </c>
      <c r="D35" s="155"/>
      <c r="E35" s="170"/>
      <c r="F35" s="171"/>
      <c r="G35" s="180"/>
      <c r="H35" s="181"/>
      <c r="I35" s="172"/>
      <c r="J35" s="22">
        <f>J34*2.1%</f>
        <v>2.6782980000000003</v>
      </c>
      <c r="K35" s="175"/>
      <c r="L35" s="182"/>
      <c r="M35" s="175"/>
      <c r="N35" s="183"/>
      <c r="O35" s="183"/>
      <c r="P35" s="173"/>
      <c r="Q35" s="142"/>
      <c r="R35" s="145"/>
    </row>
    <row r="36" spans="1:18" ht="61.5" customHeight="1" x14ac:dyDescent="0.2">
      <c r="A36" s="486">
        <v>3132</v>
      </c>
      <c r="B36" s="286"/>
      <c r="C36" s="186" t="s">
        <v>212</v>
      </c>
      <c r="D36" s="296" t="s">
        <v>125</v>
      </c>
      <c r="E36" s="289" t="s">
        <v>97</v>
      </c>
      <c r="F36" s="290" t="s">
        <v>20</v>
      </c>
      <c r="G36" s="211">
        <v>223.84800000000001</v>
      </c>
      <c r="H36" s="212"/>
      <c r="I36" s="185">
        <v>132.26480000000001</v>
      </c>
      <c r="J36" s="47">
        <f>K36+L36+M36+N36</f>
        <v>91.582999999999998</v>
      </c>
      <c r="K36" s="292"/>
      <c r="L36" s="292">
        <v>91.582999999999998</v>
      </c>
      <c r="M36" s="292"/>
      <c r="N36" s="292"/>
      <c r="O36" s="213" t="s">
        <v>67</v>
      </c>
      <c r="P36" s="209" t="s">
        <v>82</v>
      </c>
      <c r="Q36" s="142"/>
      <c r="R36" s="145"/>
    </row>
    <row r="37" spans="1:18" ht="20.25" customHeight="1" x14ac:dyDescent="0.2">
      <c r="A37" s="468"/>
      <c r="B37" s="43" t="s">
        <v>235</v>
      </c>
      <c r="C37" s="179" t="s">
        <v>21</v>
      </c>
      <c r="D37" s="155"/>
      <c r="E37" s="170"/>
      <c r="F37" s="171"/>
      <c r="G37" s="180"/>
      <c r="H37" s="181"/>
      <c r="I37" s="172"/>
      <c r="J37" s="22">
        <f>J36*2.1%</f>
        <v>1.923243</v>
      </c>
      <c r="K37" s="175"/>
      <c r="L37" s="182"/>
      <c r="M37" s="175"/>
      <c r="N37" s="183"/>
      <c r="O37" s="183"/>
      <c r="P37" s="173"/>
      <c r="Q37" s="142"/>
      <c r="R37" s="145"/>
    </row>
    <row r="38" spans="1:18" ht="61.5" customHeight="1" x14ac:dyDescent="0.2">
      <c r="A38" s="486">
        <v>3132</v>
      </c>
      <c r="B38" s="286"/>
      <c r="C38" s="186" t="s">
        <v>213</v>
      </c>
      <c r="D38" s="296" t="s">
        <v>125</v>
      </c>
      <c r="E38" s="289" t="s">
        <v>97</v>
      </c>
      <c r="F38" s="290" t="s">
        <v>20</v>
      </c>
      <c r="G38" s="211">
        <v>24.45</v>
      </c>
      <c r="H38" s="212"/>
      <c r="I38" s="185"/>
      <c r="J38" s="47">
        <f>K38+L38+M38+N38</f>
        <v>24.45</v>
      </c>
      <c r="K38" s="292"/>
      <c r="L38" s="292">
        <v>24.45</v>
      </c>
      <c r="M38" s="292"/>
      <c r="N38" s="292"/>
      <c r="O38" s="213" t="s">
        <v>67</v>
      </c>
      <c r="P38" s="209"/>
      <c r="Q38" s="142"/>
      <c r="R38" s="145"/>
    </row>
    <row r="39" spans="1:18" ht="16.5" customHeight="1" x14ac:dyDescent="0.2">
      <c r="A39" s="468"/>
      <c r="B39" s="43" t="s">
        <v>236</v>
      </c>
      <c r="C39" s="179" t="s">
        <v>21</v>
      </c>
      <c r="D39" s="155"/>
      <c r="E39" s="170"/>
      <c r="F39" s="171"/>
      <c r="G39" s="180"/>
      <c r="H39" s="181"/>
      <c r="I39" s="172"/>
      <c r="J39" s="22">
        <f>J38*2.1%</f>
        <v>0.51344999999999996</v>
      </c>
      <c r="K39" s="175"/>
      <c r="L39" s="182"/>
      <c r="M39" s="175"/>
      <c r="N39" s="183"/>
      <c r="O39" s="183"/>
      <c r="P39" s="173"/>
      <c r="Q39" s="142"/>
      <c r="R39" s="145"/>
    </row>
    <row r="40" spans="1:18" ht="88.5" customHeight="1" x14ac:dyDescent="0.2">
      <c r="A40" s="467">
        <v>3142</v>
      </c>
      <c r="B40" s="42"/>
      <c r="C40" s="167" t="s">
        <v>208</v>
      </c>
      <c r="D40" s="293" t="s">
        <v>63</v>
      </c>
      <c r="E40" s="297">
        <v>2015</v>
      </c>
      <c r="F40" s="290" t="s">
        <v>20</v>
      </c>
      <c r="G40" s="298">
        <v>777.78399999999999</v>
      </c>
      <c r="H40" s="178"/>
      <c r="I40" s="299"/>
      <c r="J40" s="37">
        <v>450</v>
      </c>
      <c r="K40" s="165"/>
      <c r="L40" s="300">
        <v>450</v>
      </c>
      <c r="M40" s="165"/>
      <c r="N40" s="187"/>
      <c r="O40" s="187"/>
      <c r="P40" s="294" t="s">
        <v>245</v>
      </c>
      <c r="Q40" s="142"/>
      <c r="R40" s="145"/>
    </row>
    <row r="41" spans="1:18" ht="36.75" customHeight="1" x14ac:dyDescent="0.2">
      <c r="A41" s="468"/>
      <c r="B41" s="43" t="s">
        <v>237</v>
      </c>
      <c r="C41" s="179" t="s">
        <v>21</v>
      </c>
      <c r="D41" s="155"/>
      <c r="E41" s="170"/>
      <c r="F41" s="171"/>
      <c r="G41" s="180"/>
      <c r="H41" s="181"/>
      <c r="I41" s="172"/>
      <c r="J41" s="22">
        <f>J40*2.1%</f>
        <v>9.4500000000000011</v>
      </c>
      <c r="K41" s="175"/>
      <c r="L41" s="182"/>
      <c r="M41" s="175"/>
      <c r="N41" s="183"/>
      <c r="O41" s="183"/>
      <c r="P41" s="173"/>
      <c r="Q41" s="142"/>
      <c r="R41" s="145"/>
    </row>
    <row r="42" spans="1:18" ht="18" customHeight="1" thickBot="1" x14ac:dyDescent="0.25">
      <c r="A42" s="506" t="s">
        <v>115</v>
      </c>
      <c r="B42" s="507"/>
      <c r="C42" s="507"/>
      <c r="D42" s="507"/>
      <c r="E42" s="507"/>
      <c r="F42" s="507"/>
      <c r="G42" s="507"/>
      <c r="H42" s="507"/>
      <c r="I42" s="507"/>
      <c r="J42" s="507"/>
      <c r="K42" s="507"/>
      <c r="L42" s="507"/>
      <c r="M42" s="507"/>
      <c r="N42" s="507"/>
      <c r="O42" s="507"/>
      <c r="P42" s="508"/>
      <c r="Q42" s="142"/>
      <c r="R42" s="145"/>
    </row>
    <row r="43" spans="1:18" ht="72" customHeight="1" x14ac:dyDescent="0.2">
      <c r="A43" s="459">
        <v>3122</v>
      </c>
      <c r="B43" s="301"/>
      <c r="C43" s="204" t="s">
        <v>85</v>
      </c>
      <c r="D43" s="302" t="s">
        <v>63</v>
      </c>
      <c r="E43" s="303" t="s">
        <v>88</v>
      </c>
      <c r="F43" s="304" t="s">
        <v>20</v>
      </c>
      <c r="G43" s="304">
        <v>13395.109</v>
      </c>
      <c r="H43" s="305"/>
      <c r="I43" s="306">
        <v>132.97399999999999</v>
      </c>
      <c r="J43" s="307">
        <f>SUM(K43+L43+M43+N43)</f>
        <v>2000</v>
      </c>
      <c r="K43" s="308"/>
      <c r="L43" s="309">
        <v>2000</v>
      </c>
      <c r="M43" s="308"/>
      <c r="N43" s="309"/>
      <c r="O43" s="309"/>
      <c r="P43" s="471" t="s">
        <v>59</v>
      </c>
      <c r="Q43" s="144"/>
      <c r="R43" s="146"/>
    </row>
    <row r="44" spans="1:18" ht="21" customHeight="1" x14ac:dyDescent="0.2">
      <c r="A44" s="460"/>
      <c r="B44" s="310" t="s">
        <v>171</v>
      </c>
      <c r="C44" s="311" t="s">
        <v>21</v>
      </c>
      <c r="D44" s="312"/>
      <c r="E44" s="313"/>
      <c r="F44" s="314"/>
      <c r="G44" s="314"/>
      <c r="H44" s="315"/>
      <c r="I44" s="316"/>
      <c r="J44" s="22">
        <f>J43*2.1%</f>
        <v>42</v>
      </c>
      <c r="K44" s="317"/>
      <c r="L44" s="318"/>
      <c r="M44" s="317"/>
      <c r="N44" s="319"/>
      <c r="O44" s="319"/>
      <c r="P44" s="472"/>
      <c r="Q44" s="144"/>
      <c r="R44" s="146"/>
    </row>
    <row r="45" spans="1:18" ht="55.5" customHeight="1" x14ac:dyDescent="0.2">
      <c r="A45" s="459">
        <v>3122</v>
      </c>
      <c r="B45" s="301"/>
      <c r="C45" s="204" t="s">
        <v>87</v>
      </c>
      <c r="D45" s="302" t="s">
        <v>63</v>
      </c>
      <c r="E45" s="303" t="s">
        <v>89</v>
      </c>
      <c r="F45" s="304" t="s">
        <v>20</v>
      </c>
      <c r="G45" s="304">
        <v>2526.3200000000002</v>
      </c>
      <c r="H45" s="305"/>
      <c r="I45" s="306">
        <v>483.19400000000002</v>
      </c>
      <c r="J45" s="307">
        <f>SUM(K45+L45+M45+N45)</f>
        <v>2088.1260000000002</v>
      </c>
      <c r="K45" s="308"/>
      <c r="L45" s="309">
        <v>2088.1260000000002</v>
      </c>
      <c r="M45" s="308"/>
      <c r="N45" s="309"/>
      <c r="O45" s="309"/>
      <c r="P45" s="471" t="s">
        <v>90</v>
      </c>
      <c r="Q45" s="144"/>
      <c r="R45" s="146"/>
    </row>
    <row r="46" spans="1:18" ht="21" customHeight="1" x14ac:dyDescent="0.2">
      <c r="A46" s="460"/>
      <c r="B46" s="310" t="s">
        <v>28</v>
      </c>
      <c r="C46" s="311" t="s">
        <v>21</v>
      </c>
      <c r="D46" s="312"/>
      <c r="E46" s="313"/>
      <c r="F46" s="314"/>
      <c r="G46" s="314"/>
      <c r="H46" s="315"/>
      <c r="I46" s="316"/>
      <c r="J46" s="22">
        <f>J45*2.1%</f>
        <v>43.850646000000005</v>
      </c>
      <c r="K46" s="317"/>
      <c r="L46" s="318"/>
      <c r="M46" s="317"/>
      <c r="N46" s="319"/>
      <c r="O46" s="319"/>
      <c r="P46" s="472"/>
      <c r="Q46" s="144"/>
      <c r="R46" s="146"/>
    </row>
    <row r="47" spans="1:18" ht="52.5" customHeight="1" x14ac:dyDescent="0.2">
      <c r="A47" s="459">
        <v>3122</v>
      </c>
      <c r="B47" s="301"/>
      <c r="C47" s="204" t="s">
        <v>211</v>
      </c>
      <c r="D47" s="302" t="s">
        <v>63</v>
      </c>
      <c r="E47" s="303" t="s">
        <v>92</v>
      </c>
      <c r="F47" s="304" t="s">
        <v>20</v>
      </c>
      <c r="G47" s="304">
        <v>47032.584000000003</v>
      </c>
      <c r="H47" s="305"/>
      <c r="I47" s="306">
        <v>8381.23</v>
      </c>
      <c r="J47" s="307">
        <f>SUM(K47+L47+M47+N47)</f>
        <v>3000</v>
      </c>
      <c r="K47" s="308"/>
      <c r="L47" s="309">
        <v>3000</v>
      </c>
      <c r="M47" s="308"/>
      <c r="N47" s="309"/>
      <c r="O47" s="309"/>
      <c r="P47" s="471" t="s">
        <v>91</v>
      </c>
      <c r="Q47" s="144"/>
      <c r="R47" s="146"/>
    </row>
    <row r="48" spans="1:18" ht="21" customHeight="1" x14ac:dyDescent="0.2">
      <c r="A48" s="460"/>
      <c r="B48" s="310" t="s">
        <v>172</v>
      </c>
      <c r="C48" s="311" t="s">
        <v>21</v>
      </c>
      <c r="D48" s="312"/>
      <c r="E48" s="313"/>
      <c r="F48" s="314"/>
      <c r="G48" s="314"/>
      <c r="H48" s="315"/>
      <c r="I48" s="316"/>
      <c r="J48" s="22">
        <f>J47*2.1%</f>
        <v>63.000000000000007</v>
      </c>
      <c r="K48" s="317"/>
      <c r="L48" s="318"/>
      <c r="M48" s="317"/>
      <c r="N48" s="319"/>
      <c r="O48" s="319"/>
      <c r="P48" s="472"/>
      <c r="Q48" s="144"/>
      <c r="R48" s="146"/>
    </row>
    <row r="49" spans="1:21" ht="55.5" customHeight="1" x14ac:dyDescent="0.2">
      <c r="A49" s="459">
        <v>3122</v>
      </c>
      <c r="B49" s="301"/>
      <c r="C49" s="204" t="s">
        <v>93</v>
      </c>
      <c r="D49" s="302" t="s">
        <v>63</v>
      </c>
      <c r="E49" s="303" t="s">
        <v>94</v>
      </c>
      <c r="F49" s="304" t="s">
        <v>20</v>
      </c>
      <c r="G49" s="304">
        <v>34879.860999999997</v>
      </c>
      <c r="H49" s="305"/>
      <c r="I49" s="306">
        <v>95.361999999999995</v>
      </c>
      <c r="J49" s="307">
        <f>SUM(K49+L49+M49+N49)</f>
        <v>500</v>
      </c>
      <c r="K49" s="308"/>
      <c r="L49" s="309">
        <v>500</v>
      </c>
      <c r="M49" s="308"/>
      <c r="N49" s="309"/>
      <c r="O49" s="309"/>
      <c r="P49" s="471" t="s">
        <v>59</v>
      </c>
      <c r="Q49" s="144"/>
      <c r="R49" s="146"/>
    </row>
    <row r="50" spans="1:21" ht="21" customHeight="1" thickBot="1" x14ac:dyDescent="0.25">
      <c r="A50" s="460"/>
      <c r="B50" s="310" t="s">
        <v>173</v>
      </c>
      <c r="C50" s="311" t="s">
        <v>21</v>
      </c>
      <c r="D50" s="312"/>
      <c r="E50" s="313"/>
      <c r="F50" s="314"/>
      <c r="G50" s="314"/>
      <c r="H50" s="315"/>
      <c r="I50" s="316"/>
      <c r="J50" s="22">
        <f>J49*2.1%</f>
        <v>10.5</v>
      </c>
      <c r="K50" s="317"/>
      <c r="L50" s="318"/>
      <c r="M50" s="317"/>
      <c r="N50" s="319"/>
      <c r="O50" s="319"/>
      <c r="P50" s="472"/>
      <c r="Q50" s="144"/>
      <c r="R50" s="146"/>
    </row>
    <row r="51" spans="1:21" ht="45" customHeight="1" x14ac:dyDescent="0.2">
      <c r="A51" s="519">
        <v>3122</v>
      </c>
      <c r="B51" s="473" t="s">
        <v>174</v>
      </c>
      <c r="C51" s="167" t="s">
        <v>138</v>
      </c>
      <c r="D51" s="320" t="s">
        <v>63</v>
      </c>
      <c r="E51" s="177" t="s">
        <v>95</v>
      </c>
      <c r="F51" s="174" t="s">
        <v>20</v>
      </c>
      <c r="G51" s="188">
        <v>3041.2159999999999</v>
      </c>
      <c r="H51" s="299"/>
      <c r="I51" s="321">
        <v>81.230999999999995</v>
      </c>
      <c r="J51" s="37">
        <f>SUM(K51:N52)</f>
        <v>2959.9850000000001</v>
      </c>
      <c r="K51" s="165"/>
      <c r="L51" s="165">
        <v>2959.9850000000001</v>
      </c>
      <c r="M51" s="165"/>
      <c r="N51" s="165"/>
      <c r="O51" s="322"/>
      <c r="P51" s="461" t="s">
        <v>225</v>
      </c>
      <c r="Q51" s="144"/>
      <c r="R51" s="146"/>
    </row>
    <row r="52" spans="1:21" ht="21" customHeight="1" thickBot="1" x14ac:dyDescent="0.25">
      <c r="A52" s="520"/>
      <c r="B52" s="474"/>
      <c r="C52" s="323" t="s">
        <v>21</v>
      </c>
      <c r="D52" s="155"/>
      <c r="E52" s="170"/>
      <c r="F52" s="171"/>
      <c r="G52" s="171"/>
      <c r="H52" s="172"/>
      <c r="I52" s="324"/>
      <c r="J52" s="22">
        <f>J51*2.1%</f>
        <v>62.159685000000003</v>
      </c>
      <c r="K52" s="324"/>
      <c r="L52" s="324"/>
      <c r="M52" s="324"/>
      <c r="N52" s="324"/>
      <c r="O52" s="324"/>
      <c r="P52" s="462"/>
      <c r="Q52" s="144"/>
      <c r="R52" s="146"/>
    </row>
    <row r="53" spans="1:21" ht="15" customHeight="1" thickBot="1" x14ac:dyDescent="0.25">
      <c r="A53" s="496" t="s">
        <v>116</v>
      </c>
      <c r="B53" s="465"/>
      <c r="C53" s="465"/>
      <c r="D53" s="465"/>
      <c r="E53" s="465"/>
      <c r="F53" s="465"/>
      <c r="G53" s="465"/>
      <c r="H53" s="465"/>
      <c r="I53" s="465"/>
      <c r="J53" s="465"/>
      <c r="K53" s="465"/>
      <c r="L53" s="465"/>
      <c r="M53" s="465"/>
      <c r="N53" s="465"/>
      <c r="O53" s="465"/>
      <c r="P53" s="497"/>
      <c r="Q53" s="144"/>
      <c r="R53" s="146"/>
    </row>
    <row r="54" spans="1:21" ht="54.75" customHeight="1" x14ac:dyDescent="0.2">
      <c r="A54" s="467">
        <v>3132</v>
      </c>
      <c r="B54" s="42"/>
      <c r="C54" s="283" t="s">
        <v>96</v>
      </c>
      <c r="D54" s="184" t="s">
        <v>65</v>
      </c>
      <c r="E54" s="177" t="s">
        <v>97</v>
      </c>
      <c r="F54" s="174" t="s">
        <v>20</v>
      </c>
      <c r="G54" s="213">
        <v>220</v>
      </c>
      <c r="H54" s="178"/>
      <c r="I54" s="188">
        <v>5.923</v>
      </c>
      <c r="J54" s="37">
        <f>SUM(K54+L54+M54+N54)</f>
        <v>214.077</v>
      </c>
      <c r="K54" s="165"/>
      <c r="L54" s="165">
        <v>214.077</v>
      </c>
      <c r="M54" s="165"/>
      <c r="N54" s="165"/>
      <c r="O54" s="187"/>
      <c r="P54" s="209"/>
      <c r="Q54" s="144"/>
      <c r="R54" s="146"/>
    </row>
    <row r="55" spans="1:21" ht="23.25" customHeight="1" x14ac:dyDescent="0.2">
      <c r="A55" s="468"/>
      <c r="B55" s="43" t="s">
        <v>175</v>
      </c>
      <c r="C55" s="179" t="s">
        <v>21</v>
      </c>
      <c r="D55" s="155"/>
      <c r="E55" s="170"/>
      <c r="F55" s="171"/>
      <c r="G55" s="180"/>
      <c r="H55" s="181"/>
      <c r="I55" s="172"/>
      <c r="J55" s="22">
        <f>J54*2.1%</f>
        <v>4.4956170000000002</v>
      </c>
      <c r="K55" s="175"/>
      <c r="L55" s="182"/>
      <c r="M55" s="175"/>
      <c r="N55" s="183"/>
      <c r="O55" s="183"/>
      <c r="P55" s="173"/>
      <c r="Q55" s="142"/>
      <c r="R55" s="141"/>
    </row>
    <row r="56" spans="1:21" ht="51.75" customHeight="1" x14ac:dyDescent="0.2">
      <c r="A56" s="467">
        <v>3132</v>
      </c>
      <c r="B56" s="42"/>
      <c r="C56" s="167" t="s">
        <v>98</v>
      </c>
      <c r="D56" s="184" t="s">
        <v>65</v>
      </c>
      <c r="E56" s="177" t="s">
        <v>97</v>
      </c>
      <c r="F56" s="174" t="s">
        <v>20</v>
      </c>
      <c r="G56" s="213">
        <v>128.78</v>
      </c>
      <c r="H56" s="178"/>
      <c r="I56" s="188">
        <v>44.555</v>
      </c>
      <c r="J56" s="37">
        <f>SUM(K56+L56+M56+N56)</f>
        <v>84.224999999999994</v>
      </c>
      <c r="K56" s="165"/>
      <c r="L56" s="165">
        <v>84.224999999999994</v>
      </c>
      <c r="M56" s="165"/>
      <c r="N56" s="165"/>
      <c r="O56" s="187"/>
      <c r="P56" s="209" t="s">
        <v>99</v>
      </c>
      <c r="Q56" s="142"/>
      <c r="R56" s="140"/>
      <c r="S56" s="49"/>
      <c r="T56" s="41"/>
      <c r="U56" s="24"/>
    </row>
    <row r="57" spans="1:21" ht="19.5" customHeight="1" x14ac:dyDescent="0.2">
      <c r="A57" s="468"/>
      <c r="B57" s="43" t="s">
        <v>176</v>
      </c>
      <c r="C57" s="179" t="s">
        <v>21</v>
      </c>
      <c r="D57" s="155"/>
      <c r="E57" s="170"/>
      <c r="F57" s="171"/>
      <c r="G57" s="180"/>
      <c r="H57" s="181"/>
      <c r="I57" s="172"/>
      <c r="J57" s="22">
        <f>J56*2.1%</f>
        <v>1.7687249999999999</v>
      </c>
      <c r="K57" s="175"/>
      <c r="L57" s="182"/>
      <c r="M57" s="175"/>
      <c r="N57" s="183"/>
      <c r="O57" s="183"/>
      <c r="P57" s="173"/>
      <c r="Q57" s="142"/>
      <c r="R57" s="140"/>
      <c r="S57" s="49"/>
      <c r="T57" s="41"/>
      <c r="U57" s="24"/>
    </row>
    <row r="58" spans="1:21" ht="49.5" customHeight="1" x14ac:dyDescent="0.2">
      <c r="A58" s="467">
        <v>3132</v>
      </c>
      <c r="B58" s="42"/>
      <c r="C58" s="167" t="s">
        <v>101</v>
      </c>
      <c r="D58" s="184" t="s">
        <v>100</v>
      </c>
      <c r="E58" s="177" t="s">
        <v>97</v>
      </c>
      <c r="F58" s="174" t="s">
        <v>20</v>
      </c>
      <c r="G58" s="213">
        <v>479.90600000000001</v>
      </c>
      <c r="H58" s="178"/>
      <c r="I58" s="188">
        <v>218.22499999999999</v>
      </c>
      <c r="J58" s="37">
        <f>SUM(K58+L58+M58+N58)</f>
        <v>261.68099999999998</v>
      </c>
      <c r="K58" s="165"/>
      <c r="L58" s="165">
        <v>261.68099999999998</v>
      </c>
      <c r="M58" s="165"/>
      <c r="N58" s="165"/>
      <c r="O58" s="187"/>
      <c r="P58" s="209" t="s">
        <v>84</v>
      </c>
      <c r="Q58" s="142"/>
      <c r="R58" s="140"/>
      <c r="S58" s="49"/>
      <c r="T58" s="41"/>
      <c r="U58" s="24"/>
    </row>
    <row r="59" spans="1:21" ht="19.5" customHeight="1" x14ac:dyDescent="0.2">
      <c r="A59" s="468"/>
      <c r="B59" s="43" t="s">
        <v>177</v>
      </c>
      <c r="C59" s="179" t="s">
        <v>21</v>
      </c>
      <c r="D59" s="155"/>
      <c r="E59" s="170"/>
      <c r="F59" s="171"/>
      <c r="G59" s="180"/>
      <c r="H59" s="181"/>
      <c r="I59" s="172"/>
      <c r="J59" s="22">
        <f>J58*2.1%</f>
        <v>5.4953009999999995</v>
      </c>
      <c r="K59" s="175"/>
      <c r="L59" s="182"/>
      <c r="M59" s="175"/>
      <c r="N59" s="183"/>
      <c r="O59" s="183"/>
      <c r="P59" s="173"/>
      <c r="Q59" s="142"/>
      <c r="R59" s="140"/>
      <c r="S59" s="49"/>
      <c r="T59" s="41"/>
      <c r="U59" s="24"/>
    </row>
    <row r="60" spans="1:21" ht="53.25" customHeight="1" x14ac:dyDescent="0.2">
      <c r="A60" s="467">
        <v>3132</v>
      </c>
      <c r="B60" s="42"/>
      <c r="C60" s="167" t="s">
        <v>131</v>
      </c>
      <c r="D60" s="184" t="s">
        <v>70</v>
      </c>
      <c r="E60" s="177" t="s">
        <v>97</v>
      </c>
      <c r="F60" s="174" t="s">
        <v>20</v>
      </c>
      <c r="G60" s="213">
        <v>214</v>
      </c>
      <c r="H60" s="178"/>
      <c r="I60" s="188">
        <v>91.325000000000003</v>
      </c>
      <c r="J60" s="37">
        <f>SUM(K60+L60+M60+N60)</f>
        <v>91.111000000000004</v>
      </c>
      <c r="K60" s="165"/>
      <c r="L60" s="165">
        <v>91.111000000000004</v>
      </c>
      <c r="M60" s="165"/>
      <c r="N60" s="165"/>
      <c r="O60" s="187"/>
      <c r="P60" s="209" t="s">
        <v>84</v>
      </c>
      <c r="Q60" s="142"/>
      <c r="R60" s="140"/>
      <c r="S60" s="49"/>
      <c r="T60" s="41"/>
      <c r="U60" s="24"/>
    </row>
    <row r="61" spans="1:21" ht="19.5" customHeight="1" x14ac:dyDescent="0.2">
      <c r="A61" s="468"/>
      <c r="B61" s="43" t="s">
        <v>178</v>
      </c>
      <c r="C61" s="179" t="s">
        <v>21</v>
      </c>
      <c r="D61" s="155"/>
      <c r="E61" s="170"/>
      <c r="F61" s="171"/>
      <c r="G61" s="180"/>
      <c r="H61" s="181"/>
      <c r="I61" s="172"/>
      <c r="J61" s="22">
        <f>J60*2.1%</f>
        <v>1.9133310000000001</v>
      </c>
      <c r="K61" s="175"/>
      <c r="L61" s="182"/>
      <c r="M61" s="175"/>
      <c r="N61" s="183"/>
      <c r="O61" s="183"/>
      <c r="P61" s="173"/>
      <c r="Q61" s="142"/>
      <c r="R61" s="140"/>
      <c r="S61" s="49"/>
      <c r="T61" s="41"/>
      <c r="U61" s="24"/>
    </row>
    <row r="62" spans="1:21" ht="54.75" customHeight="1" x14ac:dyDescent="0.2">
      <c r="A62" s="467">
        <v>3132</v>
      </c>
      <c r="B62" s="42"/>
      <c r="C62" s="167" t="s">
        <v>133</v>
      </c>
      <c r="D62" s="184" t="s">
        <v>70</v>
      </c>
      <c r="E62" s="177" t="s">
        <v>97</v>
      </c>
      <c r="F62" s="174" t="s">
        <v>20</v>
      </c>
      <c r="G62" s="213">
        <v>44.418999999999997</v>
      </c>
      <c r="H62" s="325"/>
      <c r="I62" s="188">
        <v>0.52800000000000002</v>
      </c>
      <c r="J62" s="37">
        <f>SUM(K62+L62+M62+N62)</f>
        <v>43.725000000000001</v>
      </c>
      <c r="K62" s="165"/>
      <c r="L62" s="165">
        <v>43.725000000000001</v>
      </c>
      <c r="M62" s="165"/>
      <c r="N62" s="165"/>
      <c r="O62" s="187"/>
      <c r="P62" s="209" t="s">
        <v>132</v>
      </c>
      <c r="Q62" s="142"/>
      <c r="R62" s="140"/>
      <c r="S62" s="49"/>
      <c r="T62" s="41"/>
      <c r="U62" s="24"/>
    </row>
    <row r="63" spans="1:21" ht="19.5" customHeight="1" x14ac:dyDescent="0.2">
      <c r="A63" s="468"/>
      <c r="B63" s="43" t="s">
        <v>75</v>
      </c>
      <c r="C63" s="179" t="s">
        <v>21</v>
      </c>
      <c r="D63" s="155"/>
      <c r="E63" s="170"/>
      <c r="F63" s="171"/>
      <c r="G63" s="180"/>
      <c r="H63" s="181"/>
      <c r="I63" s="172"/>
      <c r="J63" s="22">
        <f>J62*2.1%</f>
        <v>0.91822500000000007</v>
      </c>
      <c r="K63" s="175"/>
      <c r="L63" s="182"/>
      <c r="M63" s="175"/>
      <c r="N63" s="183"/>
      <c r="O63" s="183"/>
      <c r="P63" s="173"/>
      <c r="Q63" s="142"/>
      <c r="R63" s="140"/>
      <c r="S63" s="49"/>
      <c r="T63" s="41"/>
      <c r="U63" s="24"/>
    </row>
    <row r="64" spans="1:21" ht="51" customHeight="1" x14ac:dyDescent="0.2">
      <c r="A64" s="467">
        <v>3132</v>
      </c>
      <c r="B64" s="286"/>
      <c r="C64" s="364" t="s">
        <v>223</v>
      </c>
      <c r="D64" s="392" t="s">
        <v>70</v>
      </c>
      <c r="E64" s="393">
        <v>2015</v>
      </c>
      <c r="F64" s="174" t="s">
        <v>20</v>
      </c>
      <c r="G64" s="211">
        <v>166.2</v>
      </c>
      <c r="H64" s="212"/>
      <c r="I64" s="185"/>
      <c r="J64" s="47">
        <f>SUM(K64+L64+M64+N64)</f>
        <v>166.2</v>
      </c>
      <c r="K64" s="292"/>
      <c r="L64" s="292"/>
      <c r="M64" s="292">
        <v>166.2</v>
      </c>
      <c r="N64" s="367"/>
      <c r="O64" s="367"/>
      <c r="P64" s="294"/>
      <c r="Q64" s="142"/>
      <c r="R64" s="140"/>
      <c r="S64" s="49"/>
      <c r="T64" s="41"/>
      <c r="U64" s="24"/>
    </row>
    <row r="65" spans="1:21" ht="19.5" customHeight="1" x14ac:dyDescent="0.2">
      <c r="A65" s="468"/>
      <c r="B65" s="286" t="s">
        <v>238</v>
      </c>
      <c r="C65" s="179" t="s">
        <v>21</v>
      </c>
      <c r="D65" s="296"/>
      <c r="E65" s="289"/>
      <c r="F65" s="290"/>
      <c r="G65" s="211"/>
      <c r="H65" s="212"/>
      <c r="I65" s="185"/>
      <c r="J65" s="30">
        <f>(J64*2.1%)</f>
        <v>3.4902000000000002</v>
      </c>
      <c r="K65" s="292"/>
      <c r="L65" s="366"/>
      <c r="M65" s="292"/>
      <c r="N65" s="367"/>
      <c r="O65" s="367"/>
      <c r="P65" s="173"/>
      <c r="Q65" s="142"/>
      <c r="R65" s="140"/>
      <c r="S65" s="49"/>
      <c r="T65" s="41"/>
      <c r="U65" s="24"/>
    </row>
    <row r="66" spans="1:21" ht="52.5" customHeight="1" x14ac:dyDescent="0.2">
      <c r="A66" s="467">
        <v>3132</v>
      </c>
      <c r="B66" s="42"/>
      <c r="C66" s="167" t="s">
        <v>134</v>
      </c>
      <c r="D66" s="184" t="s">
        <v>70</v>
      </c>
      <c r="E66" s="177" t="s">
        <v>97</v>
      </c>
      <c r="F66" s="174" t="s">
        <v>20</v>
      </c>
      <c r="G66" s="213">
        <v>104.259</v>
      </c>
      <c r="H66" s="178"/>
      <c r="I66" s="188">
        <v>5.415</v>
      </c>
      <c r="J66" s="37">
        <f>SUM(K66+L66+M66+N66)</f>
        <v>98.843999999999994</v>
      </c>
      <c r="K66" s="165"/>
      <c r="L66" s="165">
        <v>98.843999999999994</v>
      </c>
      <c r="M66" s="165"/>
      <c r="N66" s="165"/>
      <c r="O66" s="187"/>
      <c r="P66" s="209"/>
      <c r="Q66" s="142"/>
      <c r="R66" s="140"/>
      <c r="S66" s="49"/>
      <c r="T66" s="41"/>
      <c r="U66" s="24"/>
    </row>
    <row r="67" spans="1:21" ht="16.5" customHeight="1" x14ac:dyDescent="0.2">
      <c r="A67" s="468"/>
      <c r="B67" s="43" t="s">
        <v>239</v>
      </c>
      <c r="C67" s="179" t="s">
        <v>21</v>
      </c>
      <c r="D67" s="155"/>
      <c r="E67" s="170"/>
      <c r="F67" s="171"/>
      <c r="G67" s="180"/>
      <c r="H67" s="181"/>
      <c r="I67" s="172"/>
      <c r="J67" s="22">
        <f>J66*2.1%</f>
        <v>2.0757240000000001</v>
      </c>
      <c r="K67" s="175"/>
      <c r="L67" s="182"/>
      <c r="M67" s="175"/>
      <c r="N67" s="183"/>
      <c r="O67" s="183"/>
      <c r="P67" s="173"/>
      <c r="Q67" s="142"/>
      <c r="R67" s="140"/>
      <c r="S67" s="49"/>
      <c r="T67" s="41"/>
      <c r="U67" s="24"/>
    </row>
    <row r="68" spans="1:21" ht="51.75" customHeight="1" x14ac:dyDescent="0.2">
      <c r="A68" s="419"/>
      <c r="B68" s="420"/>
      <c r="C68" s="421" t="s">
        <v>247</v>
      </c>
      <c r="D68" s="447" t="s">
        <v>63</v>
      </c>
      <c r="E68" s="445">
        <v>2015</v>
      </c>
      <c r="F68" s="423"/>
      <c r="G68" s="424"/>
      <c r="H68" s="425"/>
      <c r="I68" s="426"/>
      <c r="J68" s="446">
        <v>100</v>
      </c>
      <c r="K68" s="427"/>
      <c r="L68" s="428">
        <v>100</v>
      </c>
      <c r="M68" s="427"/>
      <c r="N68" s="429"/>
      <c r="O68" s="429"/>
      <c r="P68" s="430"/>
      <c r="Q68" s="142"/>
      <c r="R68" s="140"/>
      <c r="S68" s="49"/>
      <c r="T68" s="41"/>
      <c r="U68" s="24"/>
    </row>
    <row r="69" spans="1:21" ht="16.5" customHeight="1" x14ac:dyDescent="0.2">
      <c r="A69" s="431">
        <v>3142</v>
      </c>
      <c r="B69" s="432" t="s">
        <v>246</v>
      </c>
      <c r="C69" s="433" t="s">
        <v>21</v>
      </c>
      <c r="D69" s="434"/>
      <c r="E69" s="435"/>
      <c r="F69" s="436"/>
      <c r="G69" s="437"/>
      <c r="H69" s="438"/>
      <c r="I69" s="439"/>
      <c r="J69" s="440">
        <v>0</v>
      </c>
      <c r="K69" s="441"/>
      <c r="L69" s="442"/>
      <c r="M69" s="441"/>
      <c r="N69" s="443"/>
      <c r="O69" s="443"/>
      <c r="P69" s="444"/>
      <c r="Q69" s="142"/>
      <c r="R69" s="140"/>
      <c r="S69" s="49"/>
      <c r="T69" s="41"/>
      <c r="U69" s="24"/>
    </row>
    <row r="70" spans="1:21" ht="18" customHeight="1" thickBot="1" x14ac:dyDescent="0.25">
      <c r="A70" s="521" t="s">
        <v>103</v>
      </c>
      <c r="B70" s="522"/>
      <c r="C70" s="522"/>
      <c r="D70" s="522"/>
      <c r="E70" s="522"/>
      <c r="F70" s="522"/>
      <c r="G70" s="522"/>
      <c r="H70" s="522"/>
      <c r="I70" s="522"/>
      <c r="J70" s="522"/>
      <c r="K70" s="522"/>
      <c r="L70" s="522"/>
      <c r="M70" s="522"/>
      <c r="N70" s="522"/>
      <c r="O70" s="522"/>
      <c r="P70" s="466"/>
      <c r="Q70" s="142"/>
      <c r="R70" s="140"/>
      <c r="S70" s="49"/>
      <c r="T70" s="41"/>
      <c r="U70" s="24"/>
    </row>
    <row r="71" spans="1:21" ht="54.75" customHeight="1" x14ac:dyDescent="0.2">
      <c r="A71" s="477">
        <v>3122</v>
      </c>
      <c r="B71" s="371"/>
      <c r="C71" s="394" t="s">
        <v>230</v>
      </c>
      <c r="D71" s="395" t="s">
        <v>63</v>
      </c>
      <c r="E71" s="350" t="s">
        <v>231</v>
      </c>
      <c r="F71" s="299" t="s">
        <v>20</v>
      </c>
      <c r="G71" s="396"/>
      <c r="H71" s="396"/>
      <c r="I71" s="396"/>
      <c r="J71" s="397">
        <f>SUM(K71+L71+M71+N71)</f>
        <v>665</v>
      </c>
      <c r="K71" s="396"/>
      <c r="L71" s="397">
        <v>665</v>
      </c>
      <c r="M71" s="396"/>
      <c r="N71" s="396"/>
      <c r="O71" s="396"/>
      <c r="P71" s="398"/>
      <c r="Q71" s="142"/>
      <c r="R71" s="140"/>
      <c r="S71" s="49"/>
      <c r="T71" s="41"/>
      <c r="U71" s="24"/>
    </row>
    <row r="72" spans="1:21" ht="19.5" customHeight="1" x14ac:dyDescent="0.2">
      <c r="A72" s="478"/>
      <c r="B72" s="376" t="s">
        <v>229</v>
      </c>
      <c r="C72" s="399" t="s">
        <v>21</v>
      </c>
      <c r="D72" s="400"/>
      <c r="E72" s="351"/>
      <c r="F72" s="172"/>
      <c r="G72" s="401"/>
      <c r="H72" s="401"/>
      <c r="I72" s="401"/>
      <c r="J72" s="401">
        <f>(J71*2.1%)</f>
        <v>13.965000000000002</v>
      </c>
      <c r="K72" s="401"/>
      <c r="L72" s="401"/>
      <c r="M72" s="401"/>
      <c r="N72" s="401"/>
      <c r="O72" s="401"/>
      <c r="P72" s="398"/>
      <c r="Q72" s="142"/>
      <c r="R72" s="140"/>
      <c r="S72" s="49"/>
      <c r="T72" s="41"/>
      <c r="U72" s="24"/>
    </row>
    <row r="73" spans="1:21" ht="50.25" customHeight="1" x14ac:dyDescent="0.2">
      <c r="A73" s="467">
        <v>3132</v>
      </c>
      <c r="B73" s="42"/>
      <c r="C73" s="167" t="s">
        <v>105</v>
      </c>
      <c r="D73" s="293" t="s">
        <v>104</v>
      </c>
      <c r="E73" s="504" t="s">
        <v>106</v>
      </c>
      <c r="F73" s="174" t="s">
        <v>20</v>
      </c>
      <c r="G73" s="165">
        <v>299.12700000000001</v>
      </c>
      <c r="H73" s="299"/>
      <c r="I73" s="326">
        <v>63.683</v>
      </c>
      <c r="J73" s="327">
        <f>SUM(K73:N73)</f>
        <v>235.44399999999999</v>
      </c>
      <c r="K73" s="326"/>
      <c r="L73" s="326">
        <v>235.44399999999999</v>
      </c>
      <c r="M73" s="326"/>
      <c r="N73" s="326"/>
      <c r="O73" s="326"/>
      <c r="P73" s="461" t="s">
        <v>84</v>
      </c>
      <c r="Q73" s="142"/>
      <c r="R73" s="140"/>
      <c r="S73" s="49"/>
      <c r="T73" s="41"/>
      <c r="U73" s="24"/>
    </row>
    <row r="74" spans="1:21" ht="19.5" customHeight="1" x14ac:dyDescent="0.2">
      <c r="A74" s="468"/>
      <c r="B74" s="43" t="s">
        <v>240</v>
      </c>
      <c r="C74" s="169" t="s">
        <v>21</v>
      </c>
      <c r="D74" s="155"/>
      <c r="E74" s="505"/>
      <c r="F74" s="171"/>
      <c r="G74" s="328"/>
      <c r="H74" s="172"/>
      <c r="I74" s="329"/>
      <c r="J74" s="22">
        <f>J73*2.1%</f>
        <v>4.9443239999999999</v>
      </c>
      <c r="K74" s="330"/>
      <c r="L74" s="331"/>
      <c r="M74" s="332"/>
      <c r="N74" s="332"/>
      <c r="O74" s="183"/>
      <c r="P74" s="462"/>
      <c r="Q74" s="142"/>
      <c r="R74" s="140"/>
      <c r="S74" s="49"/>
      <c r="T74" s="41"/>
      <c r="U74" s="24"/>
    </row>
    <row r="75" spans="1:21" ht="43.5" customHeight="1" x14ac:dyDescent="0.2">
      <c r="A75" s="467">
        <v>3132</v>
      </c>
      <c r="B75" s="42"/>
      <c r="C75" s="167" t="s">
        <v>107</v>
      </c>
      <c r="D75" s="293" t="s">
        <v>104</v>
      </c>
      <c r="E75" s="504" t="s">
        <v>106</v>
      </c>
      <c r="F75" s="174" t="s">
        <v>20</v>
      </c>
      <c r="G75" s="165">
        <v>199.98</v>
      </c>
      <c r="H75" s="299"/>
      <c r="I75" s="326">
        <v>72.843000000000004</v>
      </c>
      <c r="J75" s="327">
        <f>SUM(K75:N75)</f>
        <v>127.137</v>
      </c>
      <c r="K75" s="326"/>
      <c r="L75" s="326">
        <v>127.137</v>
      </c>
      <c r="M75" s="326"/>
      <c r="N75" s="326"/>
      <c r="O75" s="326"/>
      <c r="P75" s="461" t="s">
        <v>84</v>
      </c>
      <c r="Q75" s="142"/>
      <c r="R75" s="140"/>
      <c r="S75" s="49"/>
      <c r="T75" s="41"/>
      <c r="U75" s="24"/>
    </row>
    <row r="76" spans="1:21" ht="14.25" customHeight="1" x14ac:dyDescent="0.2">
      <c r="A76" s="468"/>
      <c r="B76" s="43" t="s">
        <v>241</v>
      </c>
      <c r="C76" s="169" t="s">
        <v>21</v>
      </c>
      <c r="D76" s="155"/>
      <c r="E76" s="505"/>
      <c r="F76" s="171"/>
      <c r="G76" s="328"/>
      <c r="H76" s="172"/>
      <c r="I76" s="329"/>
      <c r="J76" s="22">
        <v>2.77</v>
      </c>
      <c r="K76" s="330"/>
      <c r="L76" s="331"/>
      <c r="M76" s="332"/>
      <c r="N76" s="332"/>
      <c r="O76" s="183"/>
      <c r="P76" s="462"/>
      <c r="Q76" s="142"/>
      <c r="R76" s="140"/>
      <c r="S76" s="49"/>
      <c r="T76" s="41"/>
      <c r="U76" s="24"/>
    </row>
    <row r="77" spans="1:21" ht="13.5" customHeight="1" thickBot="1" x14ac:dyDescent="0.25">
      <c r="A77" s="463" t="s">
        <v>120</v>
      </c>
      <c r="B77" s="464"/>
      <c r="C77" s="464"/>
      <c r="D77" s="464"/>
      <c r="E77" s="464"/>
      <c r="F77" s="464"/>
      <c r="G77" s="464"/>
      <c r="H77" s="464"/>
      <c r="I77" s="464"/>
      <c r="J77" s="464"/>
      <c r="K77" s="464"/>
      <c r="L77" s="464"/>
      <c r="M77" s="464"/>
      <c r="N77" s="464"/>
      <c r="O77" s="464"/>
      <c r="P77" s="466"/>
      <c r="Q77" s="142"/>
      <c r="R77" s="140"/>
      <c r="S77" s="49"/>
      <c r="T77" s="41"/>
      <c r="U77" s="24"/>
    </row>
    <row r="78" spans="1:21" ht="49.5" customHeight="1" x14ac:dyDescent="0.2">
      <c r="A78" s="467">
        <v>3132</v>
      </c>
      <c r="B78" s="42"/>
      <c r="C78" s="167" t="s">
        <v>121</v>
      </c>
      <c r="D78" s="293" t="s">
        <v>122</v>
      </c>
      <c r="E78" s="504" t="s">
        <v>102</v>
      </c>
      <c r="F78" s="174" t="s">
        <v>20</v>
      </c>
      <c r="G78" s="165">
        <v>1000</v>
      </c>
      <c r="H78" s="299"/>
      <c r="I78" s="326"/>
      <c r="J78" s="327">
        <f>SUM(K78:N78)</f>
        <v>1000</v>
      </c>
      <c r="K78" s="326"/>
      <c r="L78" s="326">
        <v>1000</v>
      </c>
      <c r="M78" s="326"/>
      <c r="N78" s="326"/>
      <c r="O78" s="326"/>
      <c r="P78" s="461" t="s">
        <v>220</v>
      </c>
      <c r="Q78" s="142"/>
      <c r="R78" s="140"/>
      <c r="S78" s="49"/>
      <c r="T78" s="41"/>
      <c r="U78" s="24"/>
    </row>
    <row r="79" spans="1:21" ht="19.5" customHeight="1" x14ac:dyDescent="0.2">
      <c r="A79" s="468"/>
      <c r="B79" s="43" t="s">
        <v>108</v>
      </c>
      <c r="C79" s="169" t="s">
        <v>21</v>
      </c>
      <c r="D79" s="155"/>
      <c r="E79" s="505"/>
      <c r="F79" s="171"/>
      <c r="G79" s="328"/>
      <c r="H79" s="172"/>
      <c r="I79" s="329"/>
      <c r="J79" s="22">
        <f>J78*2.1%</f>
        <v>21</v>
      </c>
      <c r="K79" s="330"/>
      <c r="L79" s="331"/>
      <c r="M79" s="332"/>
      <c r="N79" s="332"/>
      <c r="O79" s="183"/>
      <c r="P79" s="462"/>
      <c r="Q79" s="142"/>
      <c r="R79" s="140"/>
      <c r="S79" s="49"/>
      <c r="T79" s="41"/>
      <c r="U79" s="24"/>
    </row>
    <row r="80" spans="1:21" ht="49.5" customHeight="1" x14ac:dyDescent="0.2">
      <c r="A80" s="467">
        <v>3132</v>
      </c>
      <c r="B80" s="286"/>
      <c r="C80" s="186" t="s">
        <v>219</v>
      </c>
      <c r="D80" s="296" t="s">
        <v>122</v>
      </c>
      <c r="E80" s="393">
        <v>2015</v>
      </c>
      <c r="F80" s="174" t="s">
        <v>20</v>
      </c>
      <c r="G80" s="391"/>
      <c r="H80" s="185"/>
      <c r="I80" s="402"/>
      <c r="J80" s="403">
        <f>SUM(K80+L80+M80+N80)</f>
        <v>35</v>
      </c>
      <c r="K80" s="176"/>
      <c r="L80" s="404">
        <v>35</v>
      </c>
      <c r="M80" s="405"/>
      <c r="N80" s="405"/>
      <c r="O80" s="405"/>
      <c r="P80" s="209"/>
      <c r="Q80" s="142"/>
      <c r="R80" s="140"/>
      <c r="S80" s="49"/>
      <c r="T80" s="41"/>
      <c r="U80" s="24"/>
    </row>
    <row r="81" spans="1:21" ht="19.5" customHeight="1" x14ac:dyDescent="0.2">
      <c r="A81" s="468"/>
      <c r="B81" s="286" t="s">
        <v>218</v>
      </c>
      <c r="C81" s="169" t="s">
        <v>21</v>
      </c>
      <c r="D81" s="296"/>
      <c r="E81" s="393"/>
      <c r="F81" s="290"/>
      <c r="G81" s="391"/>
      <c r="H81" s="185"/>
      <c r="I81" s="402"/>
      <c r="J81" s="406">
        <f>(J80*2.1%)</f>
        <v>0.7350000000000001</v>
      </c>
      <c r="K81" s="176"/>
      <c r="L81" s="404"/>
      <c r="M81" s="405"/>
      <c r="N81" s="405"/>
      <c r="O81" s="405"/>
      <c r="P81" s="209"/>
      <c r="Q81" s="142"/>
      <c r="R81" s="140"/>
      <c r="S81" s="49"/>
      <c r="T81" s="41"/>
      <c r="U81" s="24"/>
    </row>
    <row r="82" spans="1:21" ht="39.75" customHeight="1" x14ac:dyDescent="0.2">
      <c r="A82" s="467">
        <v>3132</v>
      </c>
      <c r="B82" s="42"/>
      <c r="C82" s="167" t="s">
        <v>123</v>
      </c>
      <c r="D82" s="293" t="s">
        <v>124</v>
      </c>
      <c r="E82" s="504" t="s">
        <v>72</v>
      </c>
      <c r="F82" s="174" t="s">
        <v>20</v>
      </c>
      <c r="G82" s="165">
        <v>260</v>
      </c>
      <c r="H82" s="299"/>
      <c r="I82" s="326"/>
      <c r="J82" s="327">
        <f>SUM(K82:N82)</f>
        <v>260</v>
      </c>
      <c r="K82" s="326"/>
      <c r="L82" s="326">
        <v>260</v>
      </c>
      <c r="M82" s="326"/>
      <c r="N82" s="326"/>
      <c r="O82" s="326"/>
      <c r="P82" s="461" t="s">
        <v>84</v>
      </c>
      <c r="Q82" s="142"/>
      <c r="R82" s="140"/>
      <c r="S82" s="49"/>
      <c r="T82" s="41"/>
      <c r="U82" s="24"/>
    </row>
    <row r="83" spans="1:21" ht="19.5" customHeight="1" x14ac:dyDescent="0.2">
      <c r="A83" s="468"/>
      <c r="B83" s="43" t="s">
        <v>169</v>
      </c>
      <c r="C83" s="169" t="s">
        <v>21</v>
      </c>
      <c r="D83" s="155"/>
      <c r="E83" s="505"/>
      <c r="F83" s="171"/>
      <c r="G83" s="328"/>
      <c r="H83" s="172"/>
      <c r="I83" s="329"/>
      <c r="J83" s="22">
        <f>J82*2.1%</f>
        <v>5.46</v>
      </c>
      <c r="K83" s="330"/>
      <c r="L83" s="331"/>
      <c r="M83" s="332"/>
      <c r="N83" s="332"/>
      <c r="O83" s="183"/>
      <c r="P83" s="462"/>
      <c r="Q83" s="142"/>
      <c r="R83" s="140"/>
      <c r="S83" s="49"/>
      <c r="T83" s="41"/>
      <c r="U83" s="24"/>
    </row>
    <row r="84" spans="1:21" ht="51.75" customHeight="1" x14ac:dyDescent="0.2">
      <c r="A84" s="467">
        <v>3132</v>
      </c>
      <c r="B84" s="42"/>
      <c r="C84" s="177" t="s">
        <v>168</v>
      </c>
      <c r="D84" s="293" t="s">
        <v>122</v>
      </c>
      <c r="E84" s="504" t="s">
        <v>72</v>
      </c>
      <c r="F84" s="174" t="s">
        <v>20</v>
      </c>
      <c r="G84" s="165">
        <v>995</v>
      </c>
      <c r="H84" s="299"/>
      <c r="I84" s="326"/>
      <c r="J84" s="327">
        <f>SUM(K84:N84)</f>
        <v>300</v>
      </c>
      <c r="K84" s="326"/>
      <c r="L84" s="326">
        <v>300</v>
      </c>
      <c r="M84" s="326"/>
      <c r="N84" s="326"/>
      <c r="O84" s="326"/>
      <c r="P84" s="461" t="s">
        <v>220</v>
      </c>
      <c r="Q84" s="142"/>
      <c r="R84" s="140"/>
      <c r="S84" s="49"/>
      <c r="T84" s="41"/>
      <c r="U84" s="24"/>
    </row>
    <row r="85" spans="1:21" ht="19.5" customHeight="1" x14ac:dyDescent="0.2">
      <c r="A85" s="468"/>
      <c r="B85" s="43" t="s">
        <v>242</v>
      </c>
      <c r="C85" s="169" t="s">
        <v>21</v>
      </c>
      <c r="D85" s="155"/>
      <c r="E85" s="505"/>
      <c r="F85" s="171"/>
      <c r="G85" s="328"/>
      <c r="H85" s="172"/>
      <c r="I85" s="329"/>
      <c r="J85" s="22">
        <f>J84*2.1%</f>
        <v>6.3000000000000007</v>
      </c>
      <c r="K85" s="330"/>
      <c r="L85" s="331"/>
      <c r="M85" s="332"/>
      <c r="N85" s="332"/>
      <c r="O85" s="183"/>
      <c r="P85" s="462"/>
      <c r="Q85" s="142"/>
      <c r="R85" s="140"/>
      <c r="S85" s="49"/>
      <c r="T85" s="41"/>
      <c r="U85" s="24"/>
    </row>
    <row r="86" spans="1:21" ht="15.75" customHeight="1" thickBot="1" x14ac:dyDescent="0.25">
      <c r="A86" s="463" t="s">
        <v>117</v>
      </c>
      <c r="B86" s="464"/>
      <c r="C86" s="464"/>
      <c r="D86" s="464"/>
      <c r="E86" s="464"/>
      <c r="F86" s="464"/>
      <c r="G86" s="464"/>
      <c r="H86" s="464"/>
      <c r="I86" s="464"/>
      <c r="J86" s="464"/>
      <c r="K86" s="464"/>
      <c r="L86" s="464"/>
      <c r="M86" s="464"/>
      <c r="N86" s="464"/>
      <c r="O86" s="464"/>
      <c r="P86" s="466"/>
      <c r="Q86" s="142"/>
      <c r="R86" s="140"/>
      <c r="S86" s="49"/>
      <c r="T86" s="41"/>
      <c r="U86" s="24"/>
    </row>
    <row r="87" spans="1:21" ht="45.75" customHeight="1" x14ac:dyDescent="0.2">
      <c r="A87" s="333">
        <v>3132</v>
      </c>
      <c r="B87" s="334"/>
      <c r="C87" s="335" t="s">
        <v>206</v>
      </c>
      <c r="D87" s="336" t="s">
        <v>109</v>
      </c>
      <c r="E87" s="461" t="s">
        <v>74</v>
      </c>
      <c r="F87" s="469" t="s">
        <v>20</v>
      </c>
      <c r="G87" s="299"/>
      <c r="H87" s="337"/>
      <c r="I87" s="299"/>
      <c r="J87" s="37">
        <f>SUM(K87+L87+M87+N87)</f>
        <v>150</v>
      </c>
      <c r="K87" s="165"/>
      <c r="L87" s="165">
        <v>150</v>
      </c>
      <c r="M87" s="165"/>
      <c r="N87" s="165"/>
      <c r="O87" s="338"/>
      <c r="P87" s="339"/>
      <c r="Q87" s="142"/>
      <c r="R87" s="140"/>
      <c r="S87" s="49"/>
      <c r="T87" s="41"/>
      <c r="U87" s="24"/>
    </row>
    <row r="88" spans="1:21" ht="18" customHeight="1" x14ac:dyDescent="0.2">
      <c r="A88" s="265"/>
      <c r="B88" s="43" t="s">
        <v>179</v>
      </c>
      <c r="C88" s="311" t="s">
        <v>21</v>
      </c>
      <c r="D88" s="312"/>
      <c r="E88" s="462"/>
      <c r="F88" s="470"/>
      <c r="G88" s="295"/>
      <c r="H88" s="295"/>
      <c r="I88" s="295"/>
      <c r="J88" s="22">
        <f>J87*2.1%</f>
        <v>3.1500000000000004</v>
      </c>
      <c r="K88" s="175"/>
      <c r="L88" s="175"/>
      <c r="M88" s="175"/>
      <c r="N88" s="175"/>
      <c r="O88" s="175"/>
      <c r="P88" s="173"/>
      <c r="Q88" s="144"/>
      <c r="R88" s="140"/>
      <c r="S88" s="49"/>
      <c r="T88" s="50"/>
    </row>
    <row r="89" spans="1:21" ht="42.75" customHeight="1" x14ac:dyDescent="0.2">
      <c r="A89" s="333">
        <v>3132</v>
      </c>
      <c r="B89" s="334"/>
      <c r="C89" s="340" t="s">
        <v>110</v>
      </c>
      <c r="D89" s="336" t="s">
        <v>63</v>
      </c>
      <c r="E89" s="461" t="s">
        <v>97</v>
      </c>
      <c r="F89" s="469" t="s">
        <v>20</v>
      </c>
      <c r="G89" s="165">
        <v>18.3</v>
      </c>
      <c r="H89" s="337"/>
      <c r="I89" s="165">
        <v>11.76</v>
      </c>
      <c r="J89" s="37">
        <f>SUM(K89+L89+M89+N89)</f>
        <v>6.54</v>
      </c>
      <c r="K89" s="165"/>
      <c r="L89" s="165">
        <v>6.54</v>
      </c>
      <c r="M89" s="165"/>
      <c r="N89" s="165"/>
      <c r="O89" s="338"/>
      <c r="P89" s="461" t="s">
        <v>84</v>
      </c>
      <c r="Q89" s="147"/>
      <c r="R89" s="140"/>
      <c r="S89" s="48"/>
      <c r="T89" s="50"/>
    </row>
    <row r="90" spans="1:21" ht="11.25" customHeight="1" x14ac:dyDescent="0.2">
      <c r="A90" s="265"/>
      <c r="B90" s="43" t="s">
        <v>180</v>
      </c>
      <c r="C90" s="311" t="s">
        <v>21</v>
      </c>
      <c r="D90" s="312"/>
      <c r="E90" s="462"/>
      <c r="F90" s="470"/>
      <c r="G90" s="295"/>
      <c r="H90" s="295"/>
      <c r="I90" s="295"/>
      <c r="J90" s="22">
        <f>J89*2.1%</f>
        <v>0.13734000000000002</v>
      </c>
      <c r="K90" s="175"/>
      <c r="L90" s="175"/>
      <c r="M90" s="175"/>
      <c r="N90" s="175"/>
      <c r="O90" s="175"/>
      <c r="P90" s="462"/>
      <c r="Q90" s="147"/>
      <c r="R90" s="140"/>
      <c r="S90" s="48"/>
      <c r="T90" s="50"/>
    </row>
    <row r="91" spans="1:21" ht="54" customHeight="1" x14ac:dyDescent="0.2">
      <c r="A91" s="333">
        <v>3132</v>
      </c>
      <c r="B91" s="334"/>
      <c r="C91" s="340" t="s">
        <v>111</v>
      </c>
      <c r="D91" s="336" t="s">
        <v>63</v>
      </c>
      <c r="E91" s="461" t="s">
        <v>74</v>
      </c>
      <c r="F91" s="469" t="s">
        <v>20</v>
      </c>
      <c r="G91" s="165"/>
      <c r="H91" s="337"/>
      <c r="I91" s="165"/>
      <c r="J91" s="37">
        <f>SUM(K91+L91+M91+N91)</f>
        <v>50</v>
      </c>
      <c r="K91" s="165"/>
      <c r="L91" s="165">
        <v>50</v>
      </c>
      <c r="M91" s="165"/>
      <c r="N91" s="165"/>
      <c r="O91" s="338"/>
      <c r="P91" s="339"/>
      <c r="Q91" s="147"/>
      <c r="R91" s="140"/>
      <c r="S91" s="48"/>
      <c r="T91" s="50"/>
    </row>
    <row r="92" spans="1:21" ht="19.5" customHeight="1" x14ac:dyDescent="0.2">
      <c r="A92" s="265"/>
      <c r="B92" s="43" t="s">
        <v>181</v>
      </c>
      <c r="C92" s="407" t="s">
        <v>21</v>
      </c>
      <c r="D92" s="312"/>
      <c r="E92" s="462"/>
      <c r="F92" s="470"/>
      <c r="G92" s="295"/>
      <c r="H92" s="295"/>
      <c r="I92" s="295"/>
      <c r="J92" s="22">
        <f>J91*2.1%</f>
        <v>1.05</v>
      </c>
      <c r="K92" s="175"/>
      <c r="L92" s="175"/>
      <c r="M92" s="175"/>
      <c r="N92" s="175"/>
      <c r="O92" s="175"/>
      <c r="P92" s="173"/>
      <c r="Q92" s="147"/>
      <c r="R92" s="140"/>
      <c r="S92" s="48"/>
      <c r="T92" s="50"/>
    </row>
    <row r="93" spans="1:21" ht="48.75" customHeight="1" x14ac:dyDescent="0.2">
      <c r="A93" s="333">
        <v>3122</v>
      </c>
      <c r="B93" s="408">
        <v>7.5</v>
      </c>
      <c r="C93" s="340" t="s">
        <v>221</v>
      </c>
      <c r="D93" s="336" t="s">
        <v>63</v>
      </c>
      <c r="E93" s="483">
        <v>2015</v>
      </c>
      <c r="F93" s="469" t="s">
        <v>20</v>
      </c>
      <c r="G93" s="165"/>
      <c r="H93" s="337"/>
      <c r="I93" s="165"/>
      <c r="J93" s="37">
        <f>SUM(K93+L93+M93+N93)</f>
        <v>950</v>
      </c>
      <c r="K93" s="165"/>
      <c r="L93" s="165">
        <v>950</v>
      </c>
      <c r="M93" s="165"/>
      <c r="N93" s="165"/>
      <c r="O93" s="338"/>
      <c r="P93" s="339"/>
      <c r="Q93" s="147"/>
      <c r="R93" s="140"/>
      <c r="S93" s="48"/>
      <c r="T93" s="50"/>
    </row>
    <row r="94" spans="1:21" ht="19.5" customHeight="1" thickBot="1" x14ac:dyDescent="0.25">
      <c r="A94" s="362"/>
      <c r="B94" s="286"/>
      <c r="C94" s="407" t="s">
        <v>21</v>
      </c>
      <c r="D94" s="458"/>
      <c r="E94" s="484"/>
      <c r="F94" s="485"/>
      <c r="G94" s="190"/>
      <c r="H94" s="190"/>
      <c r="I94" s="190"/>
      <c r="J94" s="30">
        <f>(J93*2.1%)</f>
        <v>19.950000000000003</v>
      </c>
      <c r="K94" s="292"/>
      <c r="L94" s="292"/>
      <c r="M94" s="292"/>
      <c r="N94" s="292"/>
      <c r="O94" s="292"/>
      <c r="P94" s="209"/>
      <c r="Q94" s="147"/>
      <c r="R94" s="140"/>
      <c r="S94" s="48"/>
      <c r="T94" s="50"/>
    </row>
    <row r="95" spans="1:21" ht="14.25" customHeight="1" thickBot="1" x14ac:dyDescent="0.25">
      <c r="A95" s="496" t="s">
        <v>118</v>
      </c>
      <c r="B95" s="465"/>
      <c r="C95" s="465"/>
      <c r="D95" s="465"/>
      <c r="E95" s="465"/>
      <c r="F95" s="465"/>
      <c r="G95" s="465"/>
      <c r="H95" s="465"/>
      <c r="I95" s="465"/>
      <c r="J95" s="465"/>
      <c r="K95" s="465"/>
      <c r="L95" s="465"/>
      <c r="M95" s="465"/>
      <c r="N95" s="465"/>
      <c r="O95" s="465"/>
      <c r="P95" s="523"/>
      <c r="Q95" s="147"/>
      <c r="R95" s="140"/>
      <c r="S95" s="48"/>
      <c r="T95" s="50"/>
    </row>
    <row r="96" spans="1:21" ht="51" customHeight="1" thickBot="1" x14ac:dyDescent="0.25">
      <c r="A96" s="205">
        <v>2281</v>
      </c>
      <c r="B96" s="197" t="s">
        <v>119</v>
      </c>
      <c r="C96" s="341" t="s">
        <v>136</v>
      </c>
      <c r="D96" s="198" t="s">
        <v>222</v>
      </c>
      <c r="E96" s="199" t="s">
        <v>95</v>
      </c>
      <c r="F96" s="200"/>
      <c r="G96" s="222">
        <v>50</v>
      </c>
      <c r="H96" s="201"/>
      <c r="I96" s="223">
        <v>26.132000000000001</v>
      </c>
      <c r="J96" s="203">
        <f>K96+L96+M96+N96</f>
        <v>23.867999999999999</v>
      </c>
      <c r="K96" s="202"/>
      <c r="L96" s="202">
        <v>23.867999999999999</v>
      </c>
      <c r="M96" s="202"/>
      <c r="N96" s="202"/>
      <c r="O96" s="207" t="s">
        <v>68</v>
      </c>
      <c r="P96" s="199"/>
      <c r="Q96" s="147"/>
      <c r="R96" s="140"/>
      <c r="S96" s="48"/>
      <c r="T96" s="50"/>
    </row>
    <row r="97" spans="1:20" ht="84" customHeight="1" thickBot="1" x14ac:dyDescent="0.25">
      <c r="A97" s="205">
        <v>2281</v>
      </c>
      <c r="B97" s="197" t="s">
        <v>135</v>
      </c>
      <c r="C97" s="341" t="s">
        <v>137</v>
      </c>
      <c r="D97" s="198" t="s">
        <v>222</v>
      </c>
      <c r="E97" s="199" t="s">
        <v>95</v>
      </c>
      <c r="F97" s="200"/>
      <c r="G97" s="222">
        <v>100</v>
      </c>
      <c r="H97" s="201"/>
      <c r="I97" s="223">
        <v>33.817</v>
      </c>
      <c r="J97" s="203">
        <f>K97+L97+M97+N97</f>
        <v>66.183000000000007</v>
      </c>
      <c r="K97" s="202"/>
      <c r="L97" s="202">
        <v>66.183000000000007</v>
      </c>
      <c r="M97" s="202"/>
      <c r="N97" s="202"/>
      <c r="O97" s="207" t="s">
        <v>68</v>
      </c>
      <c r="P97" s="199"/>
      <c r="Q97" s="147"/>
      <c r="R97" s="140"/>
      <c r="S97" s="48"/>
      <c r="T97" s="50"/>
    </row>
    <row r="98" spans="1:20" ht="24" customHeight="1" x14ac:dyDescent="0.2">
      <c r="A98" s="479"/>
      <c r="B98" s="481"/>
      <c r="C98" s="160" t="s">
        <v>207</v>
      </c>
      <c r="D98" s="161"/>
      <c r="E98" s="189"/>
      <c r="F98" s="190"/>
      <c r="G98" s="191"/>
      <c r="H98" s="192"/>
      <c r="I98" s="191"/>
      <c r="J98" s="162">
        <f>SUM(K98+L98+M98+N98)</f>
        <v>30498.141000000003</v>
      </c>
      <c r="K98" s="162">
        <f>K15+K18+K20+K22+K24+K26+K28+K30+K32+K34+K36+K38+K40+K43+K45+K47+K49+K51+K54+K56+K58+K60+K62+K64+K66+K71+K73+K75+K78+K80+K82+K84+K87+K89+K91+K93+K96+K97</f>
        <v>0</v>
      </c>
      <c r="L98" s="162">
        <f>L15+L18+L20+L22+L24+L26+L28+L30+L32+L34+L36+L38+L40+L43+L45+L47+L49+L51+L54+L56+L58+L60+L62+L64+L66+L71+L73+L75+L78+L80+L82+L84+L87+L89+L91+L93+L96+L97+L68</f>
        <v>29492.941000000003</v>
      </c>
      <c r="M98" s="162">
        <f>M15+M18+M20+M22+M24+M26+M28+M30+M32+M34+M36+M38+M40+M43+M45+M47+M49+M51+M54+M56+M58+M60+M62+M64+M66+M71+M73+M75+M78+M80+M82+M84+M87+M89+M91+M93+M96+M97</f>
        <v>1005.2</v>
      </c>
      <c r="N98" s="162">
        <f>SUM(N97+N96+N93+N91+N89+N87+N84+N80+N82+N78+N75+N73+N66+N64+N62+N60+N58+N56+N54+N51+N49+N47+N45+N43+N40+N38+N36+N34+N32+N30+N28+N26+N24+N22+N20+N18+N15)</f>
        <v>0</v>
      </c>
      <c r="O98" s="162"/>
      <c r="P98" s="163"/>
      <c r="Q98" s="147"/>
      <c r="R98" s="140"/>
      <c r="S98" s="48"/>
      <c r="T98" s="50"/>
    </row>
    <row r="99" spans="1:20" ht="14.25" customHeight="1" thickBot="1" x14ac:dyDescent="0.25">
      <c r="A99" s="480"/>
      <c r="B99" s="482"/>
      <c r="C99" s="63" t="s">
        <v>21</v>
      </c>
      <c r="D99" s="156"/>
      <c r="E99" s="193"/>
      <c r="F99" s="194"/>
      <c r="G99" s="195"/>
      <c r="H99" s="196"/>
      <c r="I99" s="195"/>
      <c r="J99" s="164">
        <f>SUM(J94+J92+J90+J88+J85+J83+J81+J76+J74+J72+J67+J65+J63+J61+J59+J57+J55+J52+J50+J48+J46+J44+J41+J39+J37+J35+J33+J31+J29+J27+J25+J23+J21+J19+J16)</f>
        <v>615.57001300000002</v>
      </c>
      <c r="K99" s="68"/>
      <c r="L99" s="67"/>
      <c r="M99" s="69"/>
      <c r="N99" s="67"/>
      <c r="O99" s="67"/>
      <c r="P99" s="149"/>
      <c r="Q99" s="147"/>
      <c r="R99" s="140"/>
      <c r="S99" s="48"/>
      <c r="T99" s="50"/>
    </row>
    <row r="100" spans="1:20" ht="14.25" customHeight="1" thickBot="1" x14ac:dyDescent="0.25">
      <c r="A100" s="463" t="s">
        <v>141</v>
      </c>
      <c r="B100" s="464"/>
      <c r="C100" s="464"/>
      <c r="D100" s="464"/>
      <c r="E100" s="464"/>
      <c r="F100" s="464"/>
      <c r="G100" s="464"/>
      <c r="H100" s="464"/>
      <c r="I100" s="464"/>
      <c r="J100" s="464"/>
      <c r="K100" s="464"/>
      <c r="L100" s="465"/>
      <c r="M100" s="465"/>
      <c r="N100" s="464"/>
      <c r="O100" s="464"/>
      <c r="P100" s="466"/>
      <c r="Q100" s="141"/>
      <c r="R100" s="141"/>
    </row>
    <row r="101" spans="1:20" ht="59.25" customHeight="1" thickBot="1" x14ac:dyDescent="0.25">
      <c r="A101" s="205">
        <v>3122</v>
      </c>
      <c r="B101" s="197" t="s">
        <v>142</v>
      </c>
      <c r="C101" s="168" t="s">
        <v>27</v>
      </c>
      <c r="D101" s="198" t="s">
        <v>63</v>
      </c>
      <c r="E101" s="199"/>
      <c r="F101" s="200"/>
      <c r="G101" s="222"/>
      <c r="H101" s="201"/>
      <c r="I101" s="223"/>
      <c r="J101" s="203">
        <f t="shared" ref="J101:J125" si="0">K101+L101+M101+N101</f>
        <v>150.393</v>
      </c>
      <c r="K101" s="202">
        <v>150.393</v>
      </c>
      <c r="L101" s="202"/>
      <c r="M101" s="202"/>
      <c r="N101" s="202"/>
      <c r="O101" s="207"/>
      <c r="P101" s="199"/>
      <c r="Q101" s="141"/>
      <c r="R101" s="140"/>
    </row>
    <row r="102" spans="1:20" ht="39" thickBot="1" x14ac:dyDescent="0.25">
      <c r="A102" s="205">
        <v>3132</v>
      </c>
      <c r="B102" s="197" t="s">
        <v>182</v>
      </c>
      <c r="C102" s="217" t="s">
        <v>143</v>
      </c>
      <c r="D102" s="198" t="s">
        <v>63</v>
      </c>
      <c r="E102" s="199"/>
      <c r="F102" s="200"/>
      <c r="G102" s="222"/>
      <c r="H102" s="201"/>
      <c r="I102" s="223"/>
      <c r="J102" s="203">
        <f t="shared" si="0"/>
        <v>11.105</v>
      </c>
      <c r="K102" s="202">
        <v>11.105</v>
      </c>
      <c r="L102" s="202"/>
      <c r="M102" s="202"/>
      <c r="N102" s="202"/>
      <c r="O102" s="207"/>
      <c r="P102" s="199"/>
    </row>
    <row r="103" spans="1:20" ht="39" thickBot="1" x14ac:dyDescent="0.25">
      <c r="A103" s="205">
        <v>3122</v>
      </c>
      <c r="B103" s="197" t="s">
        <v>183</v>
      </c>
      <c r="C103" s="204" t="s">
        <v>144</v>
      </c>
      <c r="D103" s="198" t="s">
        <v>63</v>
      </c>
      <c r="E103" s="199"/>
      <c r="F103" s="200"/>
      <c r="G103" s="222"/>
      <c r="H103" s="201"/>
      <c r="I103" s="223"/>
      <c r="J103" s="224">
        <f t="shared" si="0"/>
        <v>9.8940000000000001</v>
      </c>
      <c r="K103" s="225">
        <v>9.8940000000000001</v>
      </c>
      <c r="L103" s="202"/>
      <c r="M103" s="202"/>
      <c r="N103" s="202"/>
      <c r="O103" s="207"/>
      <c r="P103" s="199"/>
    </row>
    <row r="104" spans="1:20" ht="51.75" thickBot="1" x14ac:dyDescent="0.25">
      <c r="A104" s="205">
        <v>3132</v>
      </c>
      <c r="B104" s="197" t="s">
        <v>184</v>
      </c>
      <c r="C104" s="167" t="s">
        <v>145</v>
      </c>
      <c r="D104" s="198" t="s">
        <v>60</v>
      </c>
      <c r="E104" s="199"/>
      <c r="F104" s="200"/>
      <c r="G104" s="222"/>
      <c r="H104" s="201"/>
      <c r="I104" s="223"/>
      <c r="J104" s="203">
        <f t="shared" si="0"/>
        <v>6.2910000000000004</v>
      </c>
      <c r="K104" s="202">
        <v>6.2910000000000004</v>
      </c>
      <c r="L104" s="202"/>
      <c r="M104" s="202"/>
      <c r="N104" s="202"/>
      <c r="O104" s="207"/>
      <c r="P104" s="199"/>
    </row>
    <row r="105" spans="1:20" ht="39" thickBot="1" x14ac:dyDescent="0.25">
      <c r="A105" s="205">
        <v>3132</v>
      </c>
      <c r="B105" s="197" t="s">
        <v>185</v>
      </c>
      <c r="C105" s="249" t="s">
        <v>146</v>
      </c>
      <c r="D105" s="198" t="s">
        <v>60</v>
      </c>
      <c r="E105" s="199"/>
      <c r="F105" s="200"/>
      <c r="G105" s="222"/>
      <c r="H105" s="201"/>
      <c r="I105" s="223"/>
      <c r="J105" s="224">
        <f t="shared" si="0"/>
        <v>29.643999999999998</v>
      </c>
      <c r="K105" s="225">
        <v>29.643999999999998</v>
      </c>
      <c r="L105" s="202"/>
      <c r="M105" s="202"/>
      <c r="N105" s="202"/>
      <c r="O105" s="207"/>
      <c r="P105" s="199"/>
    </row>
    <row r="106" spans="1:20" ht="51.75" thickBot="1" x14ac:dyDescent="0.25">
      <c r="A106" s="205">
        <v>3132</v>
      </c>
      <c r="B106" s="197" t="s">
        <v>186</v>
      </c>
      <c r="C106" s="167" t="s">
        <v>147</v>
      </c>
      <c r="D106" s="198" t="s">
        <v>60</v>
      </c>
      <c r="E106" s="199"/>
      <c r="F106" s="200"/>
      <c r="G106" s="222"/>
      <c r="H106" s="201"/>
      <c r="I106" s="223"/>
      <c r="J106" s="203">
        <f t="shared" si="0"/>
        <v>5.0720000000000001</v>
      </c>
      <c r="K106" s="202">
        <v>5.0720000000000001</v>
      </c>
      <c r="L106" s="202"/>
      <c r="M106" s="202"/>
      <c r="N106" s="202"/>
      <c r="O106" s="207"/>
      <c r="P106" s="199"/>
    </row>
    <row r="107" spans="1:20" ht="51.75" thickBot="1" x14ac:dyDescent="0.25">
      <c r="A107" s="205">
        <v>3132</v>
      </c>
      <c r="B107" s="197" t="s">
        <v>187</v>
      </c>
      <c r="C107" s="218" t="s">
        <v>148</v>
      </c>
      <c r="D107" s="198" t="s">
        <v>60</v>
      </c>
      <c r="E107" s="199"/>
      <c r="F107" s="200"/>
      <c r="G107" s="222"/>
      <c r="H107" s="201"/>
      <c r="I107" s="223"/>
      <c r="J107" s="203">
        <f t="shared" si="0"/>
        <v>15.662000000000001</v>
      </c>
      <c r="K107" s="202">
        <v>15.662000000000001</v>
      </c>
      <c r="L107" s="202"/>
      <c r="M107" s="202"/>
      <c r="N107" s="202"/>
      <c r="O107" s="207"/>
      <c r="P107" s="199"/>
    </row>
    <row r="108" spans="1:20" ht="51.75" thickBot="1" x14ac:dyDescent="0.25">
      <c r="A108" s="205">
        <v>3132</v>
      </c>
      <c r="B108" s="197" t="s">
        <v>188</v>
      </c>
      <c r="C108" s="218" t="s">
        <v>149</v>
      </c>
      <c r="D108" s="198" t="s">
        <v>60</v>
      </c>
      <c r="E108" s="199"/>
      <c r="F108" s="200"/>
      <c r="G108" s="222"/>
      <c r="H108" s="201"/>
      <c r="I108" s="223"/>
      <c r="J108" s="203">
        <f t="shared" si="0"/>
        <v>36.637999999999998</v>
      </c>
      <c r="K108" s="202">
        <v>36.637999999999998</v>
      </c>
      <c r="L108" s="202"/>
      <c r="M108" s="202"/>
      <c r="N108" s="202"/>
      <c r="O108" s="207"/>
      <c r="P108" s="199"/>
    </row>
    <row r="109" spans="1:20" ht="51.75" thickBot="1" x14ac:dyDescent="0.25">
      <c r="A109" s="205">
        <v>3132</v>
      </c>
      <c r="B109" s="197" t="s">
        <v>189</v>
      </c>
      <c r="C109" s="218" t="s">
        <v>150</v>
      </c>
      <c r="D109" s="198" t="s">
        <v>60</v>
      </c>
      <c r="E109" s="199"/>
      <c r="F109" s="200"/>
      <c r="G109" s="222"/>
      <c r="H109" s="201"/>
      <c r="I109" s="223"/>
      <c r="J109" s="203">
        <f t="shared" si="0"/>
        <v>66.962000000000003</v>
      </c>
      <c r="K109" s="202">
        <v>66.962000000000003</v>
      </c>
      <c r="L109" s="202"/>
      <c r="M109" s="202"/>
      <c r="N109" s="202"/>
      <c r="O109" s="207"/>
      <c r="P109" s="199"/>
    </row>
    <row r="110" spans="1:20" ht="51.75" thickBot="1" x14ac:dyDescent="0.25">
      <c r="A110" s="205">
        <v>3132</v>
      </c>
      <c r="B110" s="197" t="s">
        <v>190</v>
      </c>
      <c r="C110" s="167" t="s">
        <v>151</v>
      </c>
      <c r="D110" s="198" t="s">
        <v>60</v>
      </c>
      <c r="E110" s="199"/>
      <c r="F110" s="200"/>
      <c r="G110" s="222"/>
      <c r="H110" s="201"/>
      <c r="I110" s="223"/>
      <c r="J110" s="203">
        <f t="shared" si="0"/>
        <v>20.132000000000001</v>
      </c>
      <c r="K110" s="202">
        <v>20.132000000000001</v>
      </c>
      <c r="L110" s="202"/>
      <c r="M110" s="202"/>
      <c r="N110" s="202"/>
      <c r="O110" s="207"/>
      <c r="P110" s="199"/>
    </row>
    <row r="111" spans="1:20" ht="39" thickBot="1" x14ac:dyDescent="0.25">
      <c r="A111" s="205">
        <v>3132</v>
      </c>
      <c r="B111" s="197" t="s">
        <v>191</v>
      </c>
      <c r="C111" s="218" t="s">
        <v>152</v>
      </c>
      <c r="D111" s="198" t="s">
        <v>60</v>
      </c>
      <c r="E111" s="199"/>
      <c r="F111" s="200"/>
      <c r="G111" s="222"/>
      <c r="H111" s="201"/>
      <c r="I111" s="223"/>
      <c r="J111" s="203">
        <f t="shared" si="0"/>
        <v>141.81299999999999</v>
      </c>
      <c r="K111" s="202">
        <v>141.81299999999999</v>
      </c>
      <c r="L111" s="202"/>
      <c r="M111" s="202"/>
      <c r="N111" s="202"/>
      <c r="O111" s="207"/>
      <c r="P111" s="199"/>
    </row>
    <row r="112" spans="1:20" ht="39" thickBot="1" x14ac:dyDescent="0.25">
      <c r="A112" s="205">
        <v>3132</v>
      </c>
      <c r="B112" s="197" t="s">
        <v>192</v>
      </c>
      <c r="C112" s="169" t="s">
        <v>153</v>
      </c>
      <c r="D112" s="198" t="s">
        <v>61</v>
      </c>
      <c r="E112" s="199"/>
      <c r="F112" s="200"/>
      <c r="G112" s="222"/>
      <c r="H112" s="201"/>
      <c r="I112" s="223"/>
      <c r="J112" s="203">
        <f t="shared" si="0"/>
        <v>112.65300000000001</v>
      </c>
      <c r="K112" s="202">
        <v>112.65300000000001</v>
      </c>
      <c r="L112" s="202"/>
      <c r="M112" s="202"/>
      <c r="N112" s="202"/>
      <c r="O112" s="207"/>
      <c r="P112" s="199"/>
    </row>
    <row r="113" spans="1:16" ht="39" thickBot="1" x14ac:dyDescent="0.25">
      <c r="A113" s="205">
        <v>3132</v>
      </c>
      <c r="B113" s="197" t="s">
        <v>193</v>
      </c>
      <c r="C113" s="217" t="s">
        <v>154</v>
      </c>
      <c r="D113" s="198" t="s">
        <v>61</v>
      </c>
      <c r="E113" s="199"/>
      <c r="F113" s="200"/>
      <c r="G113" s="222"/>
      <c r="H113" s="201"/>
      <c r="I113" s="223"/>
      <c r="J113" s="203">
        <f t="shared" si="0"/>
        <v>39.695999999999998</v>
      </c>
      <c r="K113" s="202">
        <v>39.695999999999998</v>
      </c>
      <c r="L113" s="202"/>
      <c r="M113" s="202"/>
      <c r="N113" s="202"/>
      <c r="O113" s="207"/>
      <c r="P113" s="199"/>
    </row>
    <row r="114" spans="1:16" ht="51.75" thickBot="1" x14ac:dyDescent="0.25">
      <c r="A114" s="205">
        <v>3132</v>
      </c>
      <c r="B114" s="197" t="s">
        <v>194</v>
      </c>
      <c r="C114" s="186" t="s">
        <v>155</v>
      </c>
      <c r="D114" s="198" t="s">
        <v>61</v>
      </c>
      <c r="E114" s="199"/>
      <c r="F114" s="200"/>
      <c r="G114" s="222"/>
      <c r="H114" s="201"/>
      <c r="I114" s="223"/>
      <c r="J114" s="203">
        <f t="shared" si="0"/>
        <v>0.95699999999999996</v>
      </c>
      <c r="K114" s="202">
        <v>0.95699999999999996</v>
      </c>
      <c r="L114" s="202"/>
      <c r="M114" s="202"/>
      <c r="N114" s="202"/>
      <c r="O114" s="207"/>
      <c r="P114" s="199"/>
    </row>
    <row r="115" spans="1:16" ht="51.75" thickBot="1" x14ac:dyDescent="0.25">
      <c r="A115" s="205">
        <v>3132</v>
      </c>
      <c r="B115" s="197" t="s">
        <v>195</v>
      </c>
      <c r="C115" s="218" t="s">
        <v>156</v>
      </c>
      <c r="D115" s="198" t="s">
        <v>61</v>
      </c>
      <c r="E115" s="199"/>
      <c r="F115" s="200"/>
      <c r="G115" s="222"/>
      <c r="H115" s="201"/>
      <c r="I115" s="223"/>
      <c r="J115" s="203">
        <f t="shared" si="0"/>
        <v>62.981999999999999</v>
      </c>
      <c r="K115" s="202">
        <v>62.981999999999999</v>
      </c>
      <c r="L115" s="202"/>
      <c r="M115" s="202"/>
      <c r="N115" s="202"/>
      <c r="O115" s="207"/>
      <c r="P115" s="199"/>
    </row>
    <row r="116" spans="1:16" ht="51.75" thickBot="1" x14ac:dyDescent="0.25">
      <c r="A116" s="205">
        <v>3132</v>
      </c>
      <c r="B116" s="197" t="s">
        <v>196</v>
      </c>
      <c r="C116" s="219" t="s">
        <v>157</v>
      </c>
      <c r="D116" s="198" t="s">
        <v>125</v>
      </c>
      <c r="E116" s="199"/>
      <c r="F116" s="200"/>
      <c r="G116" s="222"/>
      <c r="H116" s="201"/>
      <c r="I116" s="223"/>
      <c r="J116" s="224">
        <f t="shared" si="0"/>
        <v>75.680000000000007</v>
      </c>
      <c r="K116" s="225">
        <v>75.680000000000007</v>
      </c>
      <c r="L116" s="202"/>
      <c r="M116" s="202"/>
      <c r="N116" s="202"/>
      <c r="O116" s="207"/>
      <c r="P116" s="199"/>
    </row>
    <row r="117" spans="1:16" ht="51.75" thickBot="1" x14ac:dyDescent="0.25">
      <c r="A117" s="205">
        <v>3132</v>
      </c>
      <c r="B117" s="197" t="s">
        <v>197</v>
      </c>
      <c r="C117" s="167" t="s">
        <v>158</v>
      </c>
      <c r="D117" s="198" t="s">
        <v>100</v>
      </c>
      <c r="E117" s="199"/>
      <c r="F117" s="200"/>
      <c r="G117" s="222"/>
      <c r="H117" s="201"/>
      <c r="I117" s="223"/>
      <c r="J117" s="224">
        <f t="shared" si="0"/>
        <v>104.063</v>
      </c>
      <c r="K117" s="225">
        <v>104.063</v>
      </c>
      <c r="L117" s="202"/>
      <c r="M117" s="202"/>
      <c r="N117" s="202"/>
      <c r="O117" s="207"/>
      <c r="P117" s="199"/>
    </row>
    <row r="118" spans="1:16" ht="39" thickBot="1" x14ac:dyDescent="0.25">
      <c r="A118" s="205">
        <v>3132</v>
      </c>
      <c r="B118" s="197" t="s">
        <v>198</v>
      </c>
      <c r="C118" s="167" t="s">
        <v>159</v>
      </c>
      <c r="D118" s="198" t="s">
        <v>65</v>
      </c>
      <c r="E118" s="199"/>
      <c r="F118" s="200"/>
      <c r="G118" s="222"/>
      <c r="H118" s="201"/>
      <c r="I118" s="223"/>
      <c r="J118" s="224">
        <f t="shared" si="0"/>
        <v>5.3170000000000002</v>
      </c>
      <c r="K118" s="225">
        <v>5.3170000000000002</v>
      </c>
      <c r="L118" s="202"/>
      <c r="M118" s="202"/>
      <c r="N118" s="202"/>
      <c r="O118" s="207"/>
      <c r="P118" s="199"/>
    </row>
    <row r="119" spans="1:16" ht="39" thickBot="1" x14ac:dyDescent="0.25">
      <c r="A119" s="205">
        <v>3132</v>
      </c>
      <c r="B119" s="197" t="s">
        <v>199</v>
      </c>
      <c r="C119" s="177" t="s">
        <v>160</v>
      </c>
      <c r="D119" s="198" t="s">
        <v>69</v>
      </c>
      <c r="E119" s="199"/>
      <c r="F119" s="200"/>
      <c r="G119" s="222"/>
      <c r="H119" s="201"/>
      <c r="I119" s="223"/>
      <c r="J119" s="224">
        <f t="shared" si="0"/>
        <v>159.09700000000001</v>
      </c>
      <c r="K119" s="225">
        <v>159.09700000000001</v>
      </c>
      <c r="L119" s="202"/>
      <c r="M119" s="202"/>
      <c r="N119" s="202"/>
      <c r="O119" s="207"/>
      <c r="P119" s="199"/>
    </row>
    <row r="120" spans="1:16" ht="39" thickBot="1" x14ac:dyDescent="0.25">
      <c r="A120" s="205">
        <v>3132</v>
      </c>
      <c r="B120" s="197" t="s">
        <v>200</v>
      </c>
      <c r="C120" s="226" t="s">
        <v>161</v>
      </c>
      <c r="D120" s="198" t="s">
        <v>69</v>
      </c>
      <c r="E120" s="199"/>
      <c r="F120" s="200"/>
      <c r="G120" s="222"/>
      <c r="H120" s="201"/>
      <c r="I120" s="223"/>
      <c r="J120" s="224">
        <f t="shared" si="0"/>
        <v>36.131999999999998</v>
      </c>
      <c r="K120" s="225">
        <v>36.131999999999998</v>
      </c>
      <c r="L120" s="202"/>
      <c r="M120" s="202"/>
      <c r="N120" s="202"/>
      <c r="O120" s="207"/>
      <c r="P120" s="199"/>
    </row>
    <row r="121" spans="1:16" ht="77.25" thickBot="1" x14ac:dyDescent="0.25">
      <c r="A121" s="205">
        <v>3132</v>
      </c>
      <c r="B121" s="197" t="s">
        <v>201</v>
      </c>
      <c r="C121" s="208" t="s">
        <v>162</v>
      </c>
      <c r="D121" s="198" t="s">
        <v>104</v>
      </c>
      <c r="E121" s="199"/>
      <c r="F121" s="200"/>
      <c r="G121" s="222"/>
      <c r="H121" s="201"/>
      <c r="I121" s="223"/>
      <c r="J121" s="224">
        <f t="shared" si="0"/>
        <v>2.7410000000000001</v>
      </c>
      <c r="K121" s="225">
        <v>2.7410000000000001</v>
      </c>
      <c r="L121" s="202"/>
      <c r="M121" s="202"/>
      <c r="N121" s="202"/>
      <c r="O121" s="207"/>
      <c r="P121" s="199"/>
    </row>
    <row r="122" spans="1:16" ht="64.5" thickBot="1" x14ac:dyDescent="0.25">
      <c r="A122" s="205">
        <v>3132</v>
      </c>
      <c r="B122" s="197" t="s">
        <v>202</v>
      </c>
      <c r="C122" s="217" t="s">
        <v>163</v>
      </c>
      <c r="D122" s="198" t="s">
        <v>122</v>
      </c>
      <c r="E122" s="199"/>
      <c r="F122" s="200"/>
      <c r="G122" s="222"/>
      <c r="H122" s="201"/>
      <c r="I122" s="223"/>
      <c r="J122" s="224">
        <f t="shared" si="0"/>
        <v>62.006999999999998</v>
      </c>
      <c r="K122" s="225">
        <v>62.006999999999998</v>
      </c>
      <c r="L122" s="202"/>
      <c r="M122" s="202"/>
      <c r="N122" s="202"/>
      <c r="O122" s="207"/>
      <c r="P122" s="199"/>
    </row>
    <row r="123" spans="1:16" ht="51.75" thickBot="1" x14ac:dyDescent="0.25">
      <c r="A123" s="205">
        <v>3132</v>
      </c>
      <c r="B123" s="197" t="s">
        <v>203</v>
      </c>
      <c r="C123" s="217" t="s">
        <v>165</v>
      </c>
      <c r="D123" s="198" t="s">
        <v>164</v>
      </c>
      <c r="E123" s="199"/>
      <c r="F123" s="200"/>
      <c r="G123" s="222"/>
      <c r="H123" s="201"/>
      <c r="I123" s="223"/>
      <c r="J123" s="224">
        <f t="shared" si="0"/>
        <v>67.710999999999999</v>
      </c>
      <c r="K123" s="225">
        <v>67.710999999999999</v>
      </c>
      <c r="L123" s="202"/>
      <c r="M123" s="202"/>
      <c r="N123" s="202"/>
      <c r="O123" s="207"/>
      <c r="P123" s="199"/>
    </row>
    <row r="124" spans="1:16" ht="51" x14ac:dyDescent="0.2">
      <c r="A124" s="216">
        <v>3132</v>
      </c>
      <c r="B124" s="227" t="s">
        <v>204</v>
      </c>
      <c r="C124" s="167" t="s">
        <v>166</v>
      </c>
      <c r="D124" s="228" t="s">
        <v>70</v>
      </c>
      <c r="E124" s="214"/>
      <c r="F124" s="229"/>
      <c r="G124" s="230"/>
      <c r="H124" s="231"/>
      <c r="I124" s="232"/>
      <c r="J124" s="233">
        <f t="shared" si="0"/>
        <v>37.771999999999998</v>
      </c>
      <c r="K124" s="234">
        <v>37.771999999999998</v>
      </c>
      <c r="L124" s="166"/>
      <c r="M124" s="166"/>
      <c r="N124" s="166"/>
      <c r="O124" s="215"/>
      <c r="P124" s="214"/>
    </row>
    <row r="125" spans="1:16" ht="25.5" x14ac:dyDescent="0.2">
      <c r="A125" s="235"/>
      <c r="B125" s="236"/>
      <c r="C125" s="237" t="s">
        <v>167</v>
      </c>
      <c r="D125" s="238"/>
      <c r="E125" s="239"/>
      <c r="F125" s="240"/>
      <c r="G125" s="241"/>
      <c r="H125" s="242"/>
      <c r="I125" s="243"/>
      <c r="J125" s="244">
        <f t="shared" si="0"/>
        <v>1260.4140000000002</v>
      </c>
      <c r="K125" s="245">
        <f>K101+K102+K103+K104+K105+K106+K107+K108+K109+K110+K111+K112+K113+K114+K115+K116+K117+K118+K119+K120+K121+K122+K123+K124</f>
        <v>1260.4140000000002</v>
      </c>
      <c r="L125" s="246"/>
      <c r="M125" s="247"/>
      <c r="N125" s="246"/>
      <c r="O125" s="248"/>
      <c r="P125" s="239"/>
    </row>
    <row r="126" spans="1:16" x14ac:dyDescent="0.2">
      <c r="A126" s="409"/>
      <c r="B126" s="410"/>
      <c r="C126" s="160"/>
      <c r="D126" s="411"/>
      <c r="E126" s="209"/>
      <c r="F126" s="412"/>
      <c r="G126" s="413"/>
      <c r="H126" s="190"/>
      <c r="I126" s="414"/>
      <c r="J126" s="415"/>
      <c r="K126" s="349"/>
      <c r="L126" s="292"/>
      <c r="M126" s="255"/>
      <c r="N126" s="292"/>
      <c r="O126" s="210"/>
      <c r="P126" s="209"/>
    </row>
    <row r="127" spans="1:16" x14ac:dyDescent="0.2">
      <c r="A127" s="479"/>
      <c r="B127" s="481"/>
      <c r="C127" s="160" t="s">
        <v>30</v>
      </c>
      <c r="D127" s="161"/>
      <c r="E127" s="189"/>
      <c r="F127" s="190"/>
      <c r="G127" s="191"/>
      <c r="H127" s="192"/>
      <c r="I127" s="191"/>
      <c r="J127" s="221">
        <f>SUM(K127+L127+M127+N127)</f>
        <v>31758.555000000004</v>
      </c>
      <c r="K127" s="221">
        <f>SUM(K125+K98)</f>
        <v>1260.4140000000002</v>
      </c>
      <c r="L127" s="221">
        <f>SUM(L125+L98)</f>
        <v>29492.941000000003</v>
      </c>
      <c r="M127" s="95">
        <f>SUM(M125+M98)</f>
        <v>1005.2</v>
      </c>
      <c r="N127" s="162">
        <f>N120</f>
        <v>0</v>
      </c>
      <c r="O127" s="162"/>
      <c r="P127" s="163"/>
    </row>
    <row r="128" spans="1:16" ht="13.5" thickBot="1" x14ac:dyDescent="0.25">
      <c r="A128" s="480"/>
      <c r="B128" s="482"/>
      <c r="C128" s="63" t="s">
        <v>21</v>
      </c>
      <c r="D128" s="156"/>
      <c r="E128" s="193"/>
      <c r="F128" s="194"/>
      <c r="G128" s="195"/>
      <c r="H128" s="196"/>
      <c r="I128" s="195"/>
      <c r="J128" s="164">
        <f>J99</f>
        <v>615.57001300000002</v>
      </c>
      <c r="K128" s="68"/>
      <c r="L128" s="67"/>
      <c r="M128" s="69"/>
      <c r="N128" s="67"/>
      <c r="O128" s="67"/>
      <c r="P128" s="149"/>
    </row>
    <row r="129" spans="1:16" x14ac:dyDescent="0.2">
      <c r="A129" s="23"/>
      <c r="B129" s="284"/>
      <c r="C129" s="284"/>
      <c r="D129" s="285"/>
      <c r="E129" s="284"/>
      <c r="F129" s="284"/>
      <c r="G129" s="284"/>
      <c r="H129" s="284"/>
      <c r="I129" s="284"/>
      <c r="J129" s="284"/>
      <c r="K129" s="284"/>
      <c r="L129" s="284"/>
      <c r="M129" s="284"/>
      <c r="N129" s="284"/>
      <c r="O129" s="284"/>
      <c r="P129" s="284"/>
    </row>
    <row r="130" spans="1:16" x14ac:dyDescent="0.2">
      <c r="A130" s="23"/>
      <c r="B130" s="284"/>
      <c r="C130" s="284"/>
      <c r="D130" s="285"/>
      <c r="E130" s="284"/>
      <c r="F130" s="284"/>
      <c r="G130" s="284"/>
      <c r="H130" s="284"/>
      <c r="I130" s="284"/>
      <c r="J130" s="284"/>
      <c r="K130" s="284"/>
      <c r="L130" s="284"/>
      <c r="M130" s="274"/>
      <c r="N130" s="284"/>
      <c r="O130" s="284"/>
      <c r="P130" s="284"/>
    </row>
    <row r="131" spans="1:16" x14ac:dyDescent="0.2">
      <c r="A131" s="23"/>
      <c r="B131" s="284"/>
      <c r="C131" s="284"/>
      <c r="D131" s="285"/>
      <c r="E131" s="284"/>
      <c r="F131" s="284"/>
      <c r="G131" s="284"/>
      <c r="H131" s="284"/>
      <c r="I131" s="284"/>
      <c r="J131" s="284"/>
      <c r="K131" s="284"/>
      <c r="L131" s="284"/>
      <c r="M131" s="274"/>
      <c r="N131" s="284"/>
      <c r="O131" s="284"/>
      <c r="P131" s="284"/>
    </row>
    <row r="132" spans="1:16" x14ac:dyDescent="0.2">
      <c r="A132" s="23"/>
      <c r="B132" s="284"/>
      <c r="C132" s="284"/>
      <c r="D132" s="285"/>
      <c r="E132" s="284"/>
      <c r="F132" s="284"/>
      <c r="G132" s="284"/>
      <c r="H132" s="284"/>
      <c r="I132" s="284"/>
      <c r="J132" s="284"/>
      <c r="K132" s="284"/>
      <c r="L132" s="284"/>
      <c r="M132" s="284"/>
      <c r="N132" s="284"/>
      <c r="O132" s="284"/>
      <c r="P132" s="284"/>
    </row>
    <row r="133" spans="1:16" ht="15.75" x14ac:dyDescent="0.25">
      <c r="A133" s="23"/>
      <c r="B133" s="284"/>
      <c r="C133" s="344" t="s">
        <v>243</v>
      </c>
      <c r="D133" s="345"/>
      <c r="E133" s="344"/>
      <c r="F133" s="344"/>
      <c r="G133" s="346"/>
      <c r="H133" s="346"/>
      <c r="I133" s="347"/>
      <c r="J133" s="348"/>
      <c r="K133" s="348"/>
      <c r="L133" s="346"/>
      <c r="M133" s="346"/>
      <c r="N133" s="346"/>
      <c r="O133" s="348" t="s">
        <v>244</v>
      </c>
      <c r="P133" s="266"/>
    </row>
    <row r="134" spans="1:16" ht="15.75" x14ac:dyDescent="0.25">
      <c r="A134" s="23"/>
      <c r="B134" s="284"/>
      <c r="C134" s="70"/>
      <c r="D134" s="157"/>
      <c r="E134" s="70"/>
      <c r="F134" s="70"/>
      <c r="G134" s="284"/>
      <c r="H134" s="284"/>
      <c r="I134" s="284"/>
      <c r="J134" s="284"/>
      <c r="K134" s="266"/>
      <c r="L134" s="266"/>
      <c r="M134" s="284"/>
      <c r="N134" s="284"/>
      <c r="O134" s="284"/>
      <c r="P134" s="284"/>
    </row>
    <row r="135" spans="1:16" x14ac:dyDescent="0.2">
      <c r="A135" s="23"/>
      <c r="B135" s="284"/>
      <c r="C135" s="284"/>
      <c r="D135" s="285"/>
      <c r="E135" s="284"/>
      <c r="F135" s="284"/>
      <c r="G135" s="284"/>
      <c r="H135" s="284"/>
      <c r="I135" s="284"/>
      <c r="J135" s="284"/>
      <c r="K135" s="284"/>
      <c r="L135" s="284"/>
      <c r="M135" s="284"/>
      <c r="N135" s="284"/>
      <c r="O135" s="284"/>
      <c r="P135" s="284"/>
    </row>
    <row r="136" spans="1:16" x14ac:dyDescent="0.2">
      <c r="A136" s="23"/>
      <c r="B136" s="284"/>
      <c r="C136" s="284"/>
      <c r="D136" s="285"/>
      <c r="E136" s="284"/>
      <c r="F136" s="284"/>
      <c r="G136" s="284"/>
      <c r="H136" s="284"/>
      <c r="I136" s="284"/>
      <c r="J136" s="284"/>
      <c r="K136" s="284"/>
      <c r="L136" s="284"/>
      <c r="M136" s="284"/>
      <c r="N136" s="284"/>
      <c r="O136" s="284"/>
      <c r="P136" s="284"/>
    </row>
    <row r="137" spans="1:16" x14ac:dyDescent="0.2">
      <c r="A137" s="284"/>
      <c r="B137" s="284"/>
      <c r="C137" s="284"/>
      <c r="D137" s="284"/>
      <c r="E137" s="284"/>
      <c r="F137" s="284"/>
      <c r="G137" s="284"/>
      <c r="H137" s="284"/>
      <c r="I137" s="416"/>
      <c r="J137" s="255"/>
      <c r="K137" s="255"/>
      <c r="L137" s="255"/>
      <c r="M137" s="255"/>
      <c r="N137" s="282"/>
      <c r="O137" s="417"/>
      <c r="P137" s="284"/>
    </row>
    <row r="138" spans="1:16" x14ac:dyDescent="0.2">
      <c r="A138" s="23"/>
      <c r="B138" s="284"/>
      <c r="C138" s="284"/>
      <c r="D138" s="285"/>
      <c r="E138" s="284"/>
      <c r="F138" s="284"/>
      <c r="G138" s="284"/>
      <c r="H138" s="284"/>
      <c r="I138" s="277"/>
      <c r="J138" s="255"/>
      <c r="K138" s="417"/>
      <c r="L138" s="417"/>
      <c r="M138" s="418"/>
      <c r="N138" s="257"/>
      <c r="O138" s="255"/>
      <c r="P138" s="255"/>
    </row>
    <row r="139" spans="1:16" x14ac:dyDescent="0.2">
      <c r="A139" s="23"/>
      <c r="B139" s="284"/>
      <c r="C139" s="284"/>
      <c r="D139" s="285"/>
      <c r="E139" s="284"/>
      <c r="F139" s="284"/>
      <c r="G139" s="284"/>
      <c r="H139" s="284"/>
      <c r="I139" s="417"/>
      <c r="J139" s="349"/>
      <c r="K139" s="257"/>
      <c r="L139" s="257"/>
      <c r="M139" s="261"/>
      <c r="N139" s="258"/>
      <c r="O139" s="417"/>
      <c r="P139" s="284"/>
    </row>
    <row r="140" spans="1:16" x14ac:dyDescent="0.2">
      <c r="A140" s="23"/>
      <c r="B140" s="284"/>
      <c r="C140" s="284"/>
      <c r="D140" s="285"/>
      <c r="E140" s="284"/>
      <c r="F140" s="284"/>
      <c r="G140" s="284"/>
      <c r="H140" s="284"/>
      <c r="I140" s="417"/>
      <c r="J140" s="255"/>
      <c r="K140" s="257"/>
      <c r="L140" s="257"/>
      <c r="M140" s="255"/>
      <c r="N140" s="257"/>
      <c r="O140" s="417"/>
      <c r="P140" s="284"/>
    </row>
    <row r="141" spans="1:16" x14ac:dyDescent="0.2">
      <c r="A141" s="23"/>
      <c r="B141" s="284"/>
      <c r="C141" s="284"/>
      <c r="D141" s="285"/>
      <c r="E141" s="284"/>
      <c r="F141" s="284"/>
      <c r="G141" s="284"/>
      <c r="H141" s="284"/>
      <c r="I141" s="417"/>
      <c r="J141" s="255"/>
      <c r="K141" s="257"/>
      <c r="L141" s="257"/>
      <c r="M141" s="349"/>
      <c r="N141" s="256"/>
      <c r="O141" s="417"/>
      <c r="P141" s="284"/>
    </row>
    <row r="142" spans="1:16" x14ac:dyDescent="0.2">
      <c r="I142" s="55"/>
      <c r="J142" s="255"/>
      <c r="K142" s="257"/>
      <c r="L142" s="257"/>
      <c r="M142" s="255"/>
      <c r="N142" s="257"/>
      <c r="O142" s="55"/>
    </row>
    <row r="143" spans="1:16" x14ac:dyDescent="0.2">
      <c r="I143" s="55"/>
      <c r="J143" s="255"/>
      <c r="K143" s="260"/>
      <c r="L143" s="259"/>
      <c r="M143" s="255"/>
      <c r="N143" s="257"/>
      <c r="O143" s="55"/>
    </row>
    <row r="144" spans="1:16" x14ac:dyDescent="0.2">
      <c r="I144" s="277"/>
      <c r="J144" s="255"/>
      <c r="K144" s="110"/>
      <c r="L144" s="110"/>
      <c r="M144" s="255"/>
      <c r="N144" s="257"/>
      <c r="O144" s="55"/>
    </row>
    <row r="145" spans="9:15" x14ac:dyDescent="0.2">
      <c r="I145" s="277"/>
      <c r="J145" s="255"/>
      <c r="K145" s="257"/>
      <c r="L145" s="55"/>
      <c r="M145" s="255"/>
      <c r="N145" s="257"/>
      <c r="O145" s="55"/>
    </row>
    <row r="146" spans="9:15" x14ac:dyDescent="0.2">
      <c r="I146" s="55"/>
      <c r="J146" s="255"/>
      <c r="K146" s="257"/>
      <c r="L146" s="257"/>
      <c r="M146" s="255"/>
      <c r="N146" s="255"/>
      <c r="O146" s="55"/>
    </row>
    <row r="147" spans="9:15" x14ac:dyDescent="0.2">
      <c r="I147" s="55"/>
      <c r="J147" s="255"/>
      <c r="K147" s="257"/>
      <c r="L147" s="257"/>
      <c r="M147" s="255"/>
      <c r="N147" s="255"/>
      <c r="O147" s="55"/>
    </row>
    <row r="148" spans="9:15" x14ac:dyDescent="0.2">
      <c r="I148" s="55"/>
      <c r="J148" s="55"/>
      <c r="K148" s="220"/>
      <c r="L148" s="352"/>
      <c r="M148" s="260"/>
      <c r="N148" s="280"/>
      <c r="O148" s="55"/>
    </row>
    <row r="149" spans="9:15" x14ac:dyDescent="0.2">
      <c r="I149" s="277"/>
      <c r="J149" s="55"/>
      <c r="K149" s="255"/>
      <c r="L149" s="55"/>
      <c r="M149" s="55"/>
      <c r="N149" s="55"/>
      <c r="O149" s="55"/>
    </row>
    <row r="150" spans="9:15" x14ac:dyDescent="0.2">
      <c r="I150" s="55"/>
      <c r="J150" s="267"/>
      <c r="K150" s="255"/>
      <c r="L150" s="268"/>
      <c r="M150" s="269"/>
      <c r="N150" s="55"/>
      <c r="O150" s="55"/>
    </row>
    <row r="151" spans="9:15" x14ac:dyDescent="0.2">
      <c r="I151" s="55"/>
      <c r="J151" s="353"/>
      <c r="K151" s="255"/>
      <c r="L151" s="353"/>
      <c r="M151" s="354"/>
      <c r="N151" s="55"/>
      <c r="O151" s="55"/>
    </row>
    <row r="152" spans="9:15" x14ac:dyDescent="0.2">
      <c r="I152" s="55"/>
      <c r="J152" s="272"/>
      <c r="K152" s="255"/>
      <c r="L152" s="272"/>
      <c r="M152" s="269"/>
      <c r="N152" s="55"/>
      <c r="O152" s="55"/>
    </row>
    <row r="153" spans="9:15" x14ac:dyDescent="0.2">
      <c r="I153" s="55"/>
      <c r="J153" s="355"/>
      <c r="K153" s="356"/>
      <c r="L153" s="353"/>
      <c r="M153" s="357"/>
      <c r="N153" s="55"/>
      <c r="O153" s="55"/>
    </row>
    <row r="154" spans="9:15" x14ac:dyDescent="0.2">
      <c r="I154" s="55"/>
      <c r="J154" s="353"/>
      <c r="K154" s="356"/>
      <c r="L154" s="353"/>
      <c r="M154" s="358"/>
      <c r="N154" s="55"/>
      <c r="O154" s="55"/>
    </row>
    <row r="155" spans="9:15" x14ac:dyDescent="0.2">
      <c r="I155" s="55"/>
      <c r="J155" s="353"/>
      <c r="K155" s="353"/>
      <c r="L155" s="353"/>
      <c r="M155" s="359"/>
      <c r="N155" s="55"/>
      <c r="O155" s="55"/>
    </row>
    <row r="156" spans="9:15" x14ac:dyDescent="0.2">
      <c r="I156" s="254"/>
      <c r="J156" s="269"/>
      <c r="K156" s="268"/>
      <c r="L156" s="268"/>
      <c r="M156" s="269"/>
      <c r="N156" s="255"/>
      <c r="O156" s="55"/>
    </row>
    <row r="157" spans="9:15" x14ac:dyDescent="0.2">
      <c r="J157" s="268"/>
      <c r="K157" s="268"/>
      <c r="L157" s="268"/>
      <c r="M157" s="269"/>
      <c r="N157" s="55"/>
      <c r="O157" s="55"/>
    </row>
    <row r="158" spans="9:15" x14ac:dyDescent="0.2">
      <c r="J158" s="267"/>
      <c r="K158" s="268"/>
      <c r="L158" s="268"/>
      <c r="M158" s="269"/>
    </row>
    <row r="159" spans="9:15" x14ac:dyDescent="0.2">
      <c r="J159" s="273"/>
      <c r="K159" s="273"/>
      <c r="L159" s="271"/>
      <c r="M159" s="273"/>
    </row>
    <row r="160" spans="9:15" x14ac:dyDescent="0.2">
      <c r="J160" s="270"/>
      <c r="K160" s="270"/>
      <c r="L160" s="270"/>
      <c r="M160" s="270"/>
    </row>
    <row r="161" spans="9:14" x14ac:dyDescent="0.2">
      <c r="I161" s="254"/>
      <c r="J161" s="270"/>
      <c r="K161" s="270"/>
      <c r="L161" s="270"/>
      <c r="M161" s="270"/>
    </row>
    <row r="162" spans="9:14" x14ac:dyDescent="0.2">
      <c r="J162" s="268"/>
      <c r="K162" s="268"/>
      <c r="L162" s="268"/>
      <c r="M162" s="269"/>
    </row>
    <row r="163" spans="9:14" x14ac:dyDescent="0.2">
      <c r="J163" s="270"/>
      <c r="K163" s="270"/>
      <c r="L163" s="270"/>
      <c r="M163" s="270"/>
    </row>
    <row r="164" spans="9:14" x14ac:dyDescent="0.2">
      <c r="I164" s="254"/>
      <c r="J164" s="257"/>
      <c r="K164" s="268"/>
      <c r="L164" s="268"/>
      <c r="M164" s="269"/>
      <c r="N164" s="19"/>
    </row>
    <row r="165" spans="9:14" x14ac:dyDescent="0.2">
      <c r="I165" s="55"/>
      <c r="J165" s="275"/>
      <c r="K165" s="268"/>
      <c r="L165" s="272"/>
      <c r="M165" s="269"/>
      <c r="N165" s="19"/>
    </row>
    <row r="166" spans="9:14" x14ac:dyDescent="0.2">
      <c r="J166" s="256"/>
      <c r="K166" s="255"/>
      <c r="L166" s="255"/>
      <c r="M166" s="261"/>
      <c r="N166" s="253"/>
    </row>
    <row r="167" spans="9:14" x14ac:dyDescent="0.2">
      <c r="J167" s="24"/>
      <c r="M167" s="274"/>
    </row>
    <row r="168" spans="9:14" x14ac:dyDescent="0.2">
      <c r="J168" s="263"/>
      <c r="K168" s="262"/>
      <c r="L168" s="254"/>
      <c r="M168" s="262"/>
      <c r="N168" s="19"/>
    </row>
    <row r="170" spans="9:14" x14ac:dyDescent="0.2">
      <c r="M170" s="264"/>
    </row>
    <row r="172" spans="9:14" x14ac:dyDescent="0.2">
      <c r="I172" s="277"/>
      <c r="J172" s="278"/>
      <c r="K172" s="257"/>
      <c r="L172" s="278"/>
      <c r="M172" s="278"/>
    </row>
    <row r="173" spans="9:14" x14ac:dyDescent="0.2">
      <c r="I173" s="55"/>
      <c r="J173" s="257"/>
      <c r="K173" s="255"/>
      <c r="L173" s="255"/>
      <c r="M173" s="257"/>
    </row>
    <row r="174" spans="9:14" x14ac:dyDescent="0.2">
      <c r="I174" s="55"/>
      <c r="J174" s="256"/>
      <c r="K174" s="255"/>
      <c r="L174" s="255"/>
      <c r="M174" s="257"/>
    </row>
    <row r="175" spans="9:14" x14ac:dyDescent="0.2">
      <c r="I175" s="55"/>
      <c r="J175" s="257"/>
      <c r="K175" s="257"/>
      <c r="L175" s="257"/>
      <c r="M175" s="257"/>
    </row>
    <row r="176" spans="9:14" x14ac:dyDescent="0.2">
      <c r="I176" s="55"/>
      <c r="J176" s="257"/>
      <c r="K176" s="257"/>
      <c r="L176" s="257"/>
      <c r="M176" s="257"/>
    </row>
    <row r="177" spans="9:14" x14ac:dyDescent="0.2">
      <c r="I177" s="55"/>
      <c r="J177" s="257"/>
      <c r="K177" s="257"/>
      <c r="L177" s="257"/>
      <c r="M177" s="257"/>
    </row>
    <row r="178" spans="9:14" x14ac:dyDescent="0.2">
      <c r="I178" s="55"/>
      <c r="J178" s="257"/>
      <c r="K178" s="257"/>
      <c r="L178" s="257"/>
      <c r="M178" s="257"/>
    </row>
    <row r="179" spans="9:14" x14ac:dyDescent="0.2">
      <c r="I179" s="55"/>
      <c r="J179" s="275"/>
      <c r="K179" s="276"/>
      <c r="L179" s="220"/>
      <c r="M179" s="257"/>
    </row>
    <row r="180" spans="9:14" x14ac:dyDescent="0.2">
      <c r="I180" s="55"/>
      <c r="J180" s="279"/>
      <c r="K180" s="257"/>
      <c r="L180" s="55"/>
      <c r="M180" s="257"/>
    </row>
    <row r="181" spans="9:14" x14ac:dyDescent="0.2">
      <c r="I181" s="55"/>
      <c r="J181" s="279"/>
      <c r="K181" s="257"/>
      <c r="L181" s="255"/>
      <c r="M181" s="257"/>
    </row>
    <row r="182" spans="9:14" x14ac:dyDescent="0.2">
      <c r="I182" s="55"/>
      <c r="J182" s="260"/>
      <c r="K182" s="282"/>
      <c r="L182" s="55"/>
      <c r="M182" s="55"/>
    </row>
    <row r="183" spans="9:14" x14ac:dyDescent="0.2">
      <c r="I183" s="55"/>
      <c r="J183" s="280"/>
      <c r="K183" s="280"/>
      <c r="L183" s="55"/>
      <c r="M183" s="110"/>
      <c r="N183" s="254"/>
    </row>
    <row r="184" spans="9:14" x14ac:dyDescent="0.2">
      <c r="I184" s="55"/>
      <c r="J184" s="55"/>
      <c r="K184" s="280"/>
      <c r="L184" s="55"/>
      <c r="M184" s="360"/>
    </row>
    <row r="185" spans="9:14" x14ac:dyDescent="0.2">
      <c r="I185" s="55"/>
      <c r="J185" s="280"/>
      <c r="K185" s="55"/>
      <c r="L185" s="55"/>
      <c r="M185" s="361"/>
    </row>
    <row r="186" spans="9:14" x14ac:dyDescent="0.2">
      <c r="I186" s="55"/>
      <c r="J186" s="110"/>
      <c r="K186" s="280"/>
      <c r="L186" s="55"/>
      <c r="M186" s="277"/>
    </row>
    <row r="187" spans="9:14" x14ac:dyDescent="0.2">
      <c r="I187" s="55"/>
      <c r="J187" s="257"/>
      <c r="K187" s="255"/>
      <c r="L187" s="255"/>
      <c r="M187" s="257"/>
    </row>
    <row r="188" spans="9:14" x14ac:dyDescent="0.2">
      <c r="I188" s="55"/>
      <c r="J188" s="55"/>
      <c r="K188" s="55"/>
      <c r="L188" s="55"/>
      <c r="M188" s="279"/>
    </row>
    <row r="189" spans="9:14" x14ac:dyDescent="0.2">
      <c r="I189" s="55"/>
      <c r="J189" s="55"/>
      <c r="K189" s="55"/>
      <c r="L189" s="55"/>
      <c r="M189" s="279"/>
    </row>
    <row r="190" spans="9:14" x14ac:dyDescent="0.2">
      <c r="I190" s="55"/>
      <c r="J190" s="55"/>
      <c r="K190" s="55"/>
      <c r="L190" s="55"/>
      <c r="M190" s="279"/>
    </row>
    <row r="191" spans="9:14" x14ac:dyDescent="0.2">
      <c r="I191" s="55"/>
      <c r="J191" s="55"/>
      <c r="K191" s="55"/>
      <c r="L191" s="55"/>
      <c r="M191" s="55"/>
    </row>
    <row r="192" spans="9:14" x14ac:dyDescent="0.2">
      <c r="I192" s="55"/>
      <c r="J192" s="280"/>
      <c r="K192" s="280"/>
      <c r="L192" s="55"/>
      <c r="M192" s="110"/>
    </row>
    <row r="193" spans="9:13" x14ac:dyDescent="0.2">
      <c r="I193" s="55"/>
      <c r="J193" s="55"/>
      <c r="K193" s="55"/>
      <c r="L193" s="55"/>
      <c r="M193" s="55"/>
    </row>
    <row r="194" spans="9:13" x14ac:dyDescent="0.2">
      <c r="I194" s="55"/>
      <c r="J194" s="55"/>
      <c r="K194" s="55"/>
      <c r="L194" s="55"/>
      <c r="M194" s="55"/>
    </row>
    <row r="195" spans="9:13" x14ac:dyDescent="0.2">
      <c r="I195" s="55"/>
      <c r="J195" s="55"/>
      <c r="K195" s="55"/>
      <c r="L195" s="55"/>
      <c r="M195" s="277"/>
    </row>
    <row r="196" spans="9:13" x14ac:dyDescent="0.2">
      <c r="I196" s="55"/>
      <c r="J196" s="55"/>
      <c r="K196" s="55"/>
      <c r="L196" s="55"/>
      <c r="M196" s="55"/>
    </row>
    <row r="197" spans="9:13" x14ac:dyDescent="0.2">
      <c r="I197" s="55"/>
      <c r="J197" s="55"/>
      <c r="K197" s="55"/>
      <c r="L197" s="55"/>
      <c r="M197" s="55"/>
    </row>
    <row r="198" spans="9:13" x14ac:dyDescent="0.2">
      <c r="I198" s="55"/>
      <c r="J198" s="55"/>
      <c r="K198" s="55"/>
      <c r="L198" s="55"/>
      <c r="M198" s="55"/>
    </row>
    <row r="199" spans="9:13" x14ac:dyDescent="0.2">
      <c r="I199" s="55"/>
      <c r="J199" s="55"/>
      <c r="K199" s="55"/>
      <c r="L199" s="55"/>
      <c r="M199" s="55"/>
    </row>
    <row r="200" spans="9:13" x14ac:dyDescent="0.2">
      <c r="I200" s="55"/>
      <c r="J200" s="55"/>
      <c r="K200" s="281"/>
      <c r="L200" s="55"/>
      <c r="M200" s="55"/>
    </row>
    <row r="201" spans="9:13" x14ac:dyDescent="0.2">
      <c r="I201" s="55"/>
      <c r="J201" s="55"/>
      <c r="K201" s="280"/>
      <c r="L201" s="280"/>
      <c r="M201" s="280"/>
    </row>
    <row r="202" spans="9:13" x14ac:dyDescent="0.2">
      <c r="I202" s="55"/>
      <c r="J202" s="55"/>
      <c r="K202" s="55"/>
      <c r="L202" s="55"/>
      <c r="M202" s="360"/>
    </row>
    <row r="203" spans="9:13" x14ac:dyDescent="0.2">
      <c r="I203" s="55"/>
      <c r="J203" s="55"/>
      <c r="K203" s="55"/>
      <c r="L203" s="55"/>
      <c r="M203" s="361"/>
    </row>
    <row r="204" spans="9:13" x14ac:dyDescent="0.2">
      <c r="I204" s="55"/>
      <c r="J204" s="55"/>
      <c r="K204" s="55"/>
      <c r="L204" s="55"/>
      <c r="M204" s="55"/>
    </row>
    <row r="205" spans="9:13" x14ac:dyDescent="0.2">
      <c r="I205" s="55"/>
      <c r="J205" s="55"/>
      <c r="K205" s="55"/>
      <c r="L205" s="55"/>
      <c r="M205" s="55"/>
    </row>
    <row r="206" spans="9:13" x14ac:dyDescent="0.2">
      <c r="I206" s="55"/>
      <c r="J206" s="55"/>
      <c r="K206" s="55"/>
      <c r="L206" s="55"/>
      <c r="M206" s="55"/>
    </row>
    <row r="207" spans="9:13" x14ac:dyDescent="0.2">
      <c r="I207" s="55"/>
      <c r="J207" s="55"/>
      <c r="K207" s="55"/>
      <c r="L207" s="55"/>
      <c r="M207" s="55"/>
    </row>
  </sheetData>
  <mergeCells count="99">
    <mergeCell ref="A98:A99"/>
    <mergeCell ref="B98:B99"/>
    <mergeCell ref="A95:P95"/>
    <mergeCell ref="A53:P53"/>
    <mergeCell ref="P82:P83"/>
    <mergeCell ref="A86:P86"/>
    <mergeCell ref="A84:A85"/>
    <mergeCell ref="E84:E85"/>
    <mergeCell ref="A45:A46"/>
    <mergeCell ref="P84:P85"/>
    <mergeCell ref="P49:P50"/>
    <mergeCell ref="A73:A74"/>
    <mergeCell ref="E73:E74"/>
    <mergeCell ref="A62:A63"/>
    <mergeCell ref="E82:E83"/>
    <mergeCell ref="A70:P70"/>
    <mergeCell ref="K10:N10"/>
    <mergeCell ref="G10:G11"/>
    <mergeCell ref="A17:P17"/>
    <mergeCell ref="P18:P19"/>
    <mergeCell ref="A18:A19"/>
    <mergeCell ref="O10:O11"/>
    <mergeCell ref="F10:F11"/>
    <mergeCell ref="G5:I5"/>
    <mergeCell ref="H10:H11"/>
    <mergeCell ref="J10:J11"/>
    <mergeCell ref="B18:B19"/>
    <mergeCell ref="I10:I11"/>
    <mergeCell ref="C10:C11"/>
    <mergeCell ref="P78:P79"/>
    <mergeCell ref="E75:E76"/>
    <mergeCell ref="P75:P76"/>
    <mergeCell ref="M1:N1"/>
    <mergeCell ref="M2:P2"/>
    <mergeCell ref="M3:P3"/>
    <mergeCell ref="P10:P11"/>
    <mergeCell ref="C6:P6"/>
    <mergeCell ref="C7:N7"/>
    <mergeCell ref="C8:N8"/>
    <mergeCell ref="P15:P16"/>
    <mergeCell ref="A24:A25"/>
    <mergeCell ref="B24:B25"/>
    <mergeCell ref="A80:A81"/>
    <mergeCell ref="A82:A83"/>
    <mergeCell ref="P73:P74"/>
    <mergeCell ref="A75:A76"/>
    <mergeCell ref="A34:A35"/>
    <mergeCell ref="A26:A27"/>
    <mergeCell ref="A38:A39"/>
    <mergeCell ref="Q20:Q21"/>
    <mergeCell ref="A10:A11"/>
    <mergeCell ref="B10:B11"/>
    <mergeCell ref="A13:P13"/>
    <mergeCell ref="E10:E11"/>
    <mergeCell ref="B20:B21"/>
    <mergeCell ref="P20:P21"/>
    <mergeCell ref="A14:P14"/>
    <mergeCell ref="A15:A16"/>
    <mergeCell ref="B15:B16"/>
    <mergeCell ref="F89:F90"/>
    <mergeCell ref="P22:P23"/>
    <mergeCell ref="A20:A21"/>
    <mergeCell ref="P24:P25"/>
    <mergeCell ref="A22:A23"/>
    <mergeCell ref="B22:B23"/>
    <mergeCell ref="P51:P52"/>
    <mergeCell ref="E78:E79"/>
    <mergeCell ref="A42:P42"/>
    <mergeCell ref="A56:A57"/>
    <mergeCell ref="A64:A65"/>
    <mergeCell ref="A28:A29"/>
    <mergeCell ref="A71:A72"/>
    <mergeCell ref="A127:A128"/>
    <mergeCell ref="B127:B128"/>
    <mergeCell ref="F91:F92"/>
    <mergeCell ref="E93:E94"/>
    <mergeCell ref="F93:F94"/>
    <mergeCell ref="A36:A37"/>
    <mergeCell ref="A60:A61"/>
    <mergeCell ref="A40:A41"/>
    <mergeCell ref="A58:A59"/>
    <mergeCell ref="P47:P48"/>
    <mergeCell ref="A54:A55"/>
    <mergeCell ref="P45:P46"/>
    <mergeCell ref="B51:B52"/>
    <mergeCell ref="A43:A44"/>
    <mergeCell ref="P43:P44"/>
    <mergeCell ref="A47:A48"/>
    <mergeCell ref="A51:A52"/>
    <mergeCell ref="A49:A50"/>
    <mergeCell ref="E89:E90"/>
    <mergeCell ref="A100:P100"/>
    <mergeCell ref="A77:P77"/>
    <mergeCell ref="A78:A79"/>
    <mergeCell ref="A66:A67"/>
    <mergeCell ref="F87:F88"/>
    <mergeCell ref="E91:E92"/>
    <mergeCell ref="P89:P90"/>
    <mergeCell ref="E87:E88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73" fitToWidth="0" fitToHeight="0" orientation="landscape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R84"/>
  <sheetViews>
    <sheetView topLeftCell="B7" workbookViewId="0">
      <pane xSplit="21180" topLeftCell="R1"/>
      <selection activeCell="N16" sqref="N16:N17"/>
      <selection pane="topRight" activeCell="R56" sqref="R56"/>
    </sheetView>
  </sheetViews>
  <sheetFormatPr defaultRowHeight="12.75" x14ac:dyDescent="0.2"/>
  <cols>
    <col min="1" max="1" width="5" customWidth="1"/>
    <col min="2" max="2" width="4" customWidth="1"/>
    <col min="3" max="3" width="28.85546875" customWidth="1"/>
    <col min="4" max="4" width="10.85546875" customWidth="1"/>
    <col min="5" max="5" width="9" customWidth="1"/>
    <col min="6" max="6" width="10.7109375" customWidth="1"/>
    <col min="7" max="7" width="13.7109375" customWidth="1"/>
    <col min="8" max="8" width="10.28515625" customWidth="1"/>
    <col min="9" max="9" width="12.5703125" customWidth="1"/>
    <col min="10" max="10" width="12.42578125" customWidth="1"/>
    <col min="11" max="11" width="11" customWidth="1"/>
    <col min="12" max="12" width="12.7109375" customWidth="1"/>
    <col min="13" max="13" width="12.140625" customWidth="1"/>
    <col min="14" max="14" width="12.28515625" customWidth="1"/>
    <col min="15" max="15" width="12.7109375" customWidth="1"/>
    <col min="16" max="16" width="12.42578125" customWidth="1"/>
    <col min="17" max="17" width="11.140625" customWidth="1"/>
    <col min="18" max="18" width="10.42578125" customWidth="1"/>
    <col min="19" max="19" width="11.140625" customWidth="1"/>
    <col min="20" max="20" width="9.85546875" bestFit="1" customWidth="1"/>
    <col min="21" max="21" width="8" customWidth="1"/>
    <col min="22" max="22" width="9.85546875" bestFit="1" customWidth="1"/>
    <col min="23" max="23" width="9.5703125" bestFit="1" customWidth="1"/>
    <col min="25" max="25" width="10.57031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532" t="s">
        <v>32</v>
      </c>
      <c r="M1" s="532"/>
      <c r="N1" s="1"/>
    </row>
    <row r="2" spans="1:18" ht="27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533" t="s">
        <v>0</v>
      </c>
      <c r="M2" s="533"/>
      <c r="N2" s="533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534" t="s">
        <v>55</v>
      </c>
      <c r="M3" s="534"/>
      <c r="N3" s="534"/>
    </row>
    <row r="4" spans="1:18" ht="15.75" x14ac:dyDescent="0.25">
      <c r="A4" s="1"/>
      <c r="B4" s="1"/>
      <c r="C4" s="1"/>
      <c r="D4" s="1"/>
      <c r="E4" s="1"/>
      <c r="F4" s="515" t="s">
        <v>1</v>
      </c>
      <c r="G4" s="515"/>
      <c r="H4" s="515"/>
      <c r="I4" s="1"/>
      <c r="J4" s="1"/>
      <c r="K4" s="1"/>
      <c r="L4" s="2"/>
      <c r="M4" s="2"/>
      <c r="N4" s="2"/>
    </row>
    <row r="5" spans="1:18" ht="15.75" customHeight="1" x14ac:dyDescent="0.25">
      <c r="A5" s="1"/>
      <c r="B5" s="1"/>
      <c r="C5" s="515" t="s">
        <v>56</v>
      </c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</row>
    <row r="6" spans="1:18" ht="15.75" x14ac:dyDescent="0.25">
      <c r="A6" s="1"/>
      <c r="B6" s="1"/>
      <c r="C6" s="515" t="s">
        <v>2</v>
      </c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2"/>
    </row>
    <row r="7" spans="1:18" ht="15.75" x14ac:dyDescent="0.25">
      <c r="A7" s="1"/>
      <c r="B7" s="1"/>
      <c r="C7" s="515" t="s">
        <v>38</v>
      </c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2"/>
    </row>
    <row r="8" spans="1:18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01"/>
      <c r="M8" s="101" t="s">
        <v>33</v>
      </c>
      <c r="N8" s="1"/>
    </row>
    <row r="9" spans="1:18" ht="15.75" x14ac:dyDescent="0.25">
      <c r="A9" s="541" t="s">
        <v>3</v>
      </c>
      <c r="B9" s="537" t="s">
        <v>4</v>
      </c>
      <c r="C9" s="537" t="s">
        <v>5</v>
      </c>
      <c r="D9" s="539" t="s">
        <v>6</v>
      </c>
      <c r="E9" s="539" t="s">
        <v>7</v>
      </c>
      <c r="F9" s="539" t="s">
        <v>8</v>
      </c>
      <c r="G9" s="539" t="s">
        <v>9</v>
      </c>
      <c r="H9" s="539" t="s">
        <v>10</v>
      </c>
      <c r="I9" s="539" t="s">
        <v>11</v>
      </c>
      <c r="J9" s="537" t="s">
        <v>12</v>
      </c>
      <c r="K9" s="537"/>
      <c r="L9" s="537"/>
      <c r="M9" s="537"/>
      <c r="N9" s="535" t="s">
        <v>13</v>
      </c>
    </row>
    <row r="10" spans="1:18" ht="70.5" customHeight="1" thickBot="1" x14ac:dyDescent="0.3">
      <c r="A10" s="542"/>
      <c r="B10" s="538"/>
      <c r="C10" s="538"/>
      <c r="D10" s="540"/>
      <c r="E10" s="540"/>
      <c r="F10" s="540"/>
      <c r="G10" s="540"/>
      <c r="H10" s="540"/>
      <c r="I10" s="540"/>
      <c r="J10" s="3" t="s">
        <v>14</v>
      </c>
      <c r="K10" s="3" t="s">
        <v>15</v>
      </c>
      <c r="L10" s="3" t="s">
        <v>16</v>
      </c>
      <c r="M10" s="3" t="s">
        <v>17</v>
      </c>
      <c r="N10" s="536"/>
    </row>
    <row r="11" spans="1:18" ht="19.5" customHeight="1" thickBo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5">
        <v>14</v>
      </c>
    </row>
    <row r="12" spans="1:18" ht="17.25" customHeight="1" thickBot="1" x14ac:dyDescent="0.25">
      <c r="A12" s="6"/>
      <c r="B12" s="7"/>
      <c r="C12" s="8" t="s">
        <v>18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</row>
    <row r="13" spans="1:18" ht="39" customHeight="1" x14ac:dyDescent="0.2">
      <c r="A13" s="486">
        <v>2131</v>
      </c>
      <c r="B13" s="28"/>
      <c r="C13" s="57" t="s">
        <v>31</v>
      </c>
      <c r="D13" s="54" t="s">
        <v>25</v>
      </c>
      <c r="E13" s="530" t="s">
        <v>20</v>
      </c>
      <c r="F13" s="53">
        <v>208</v>
      </c>
      <c r="G13" s="15"/>
      <c r="H13" s="14"/>
      <c r="I13" s="47">
        <f>SUM(J13:M13)</f>
        <v>208</v>
      </c>
      <c r="J13" s="31"/>
      <c r="K13" s="32"/>
      <c r="L13" s="33">
        <v>208</v>
      </c>
      <c r="M13" s="33"/>
      <c r="N13" s="545" t="s">
        <v>34</v>
      </c>
      <c r="O13" s="23"/>
      <c r="P13" s="18"/>
      <c r="Q13" s="24"/>
      <c r="R13" s="17"/>
    </row>
    <row r="14" spans="1:18" ht="12.75" customHeight="1" thickBot="1" x14ac:dyDescent="0.25">
      <c r="A14" s="486"/>
      <c r="B14" s="28" t="s">
        <v>19</v>
      </c>
      <c r="C14" s="12" t="s">
        <v>21</v>
      </c>
      <c r="D14" s="29"/>
      <c r="E14" s="531"/>
      <c r="F14" s="14"/>
      <c r="G14" s="15"/>
      <c r="H14" s="14"/>
      <c r="I14" s="30">
        <v>4.16</v>
      </c>
      <c r="J14" s="31"/>
      <c r="K14" s="32"/>
      <c r="L14" s="33"/>
      <c r="M14" s="33"/>
      <c r="N14" s="543"/>
      <c r="O14" s="23"/>
      <c r="P14" s="18"/>
      <c r="Q14" s="24"/>
      <c r="R14" s="17"/>
    </row>
    <row r="15" spans="1:18" ht="12.75" customHeight="1" thickBot="1" x14ac:dyDescent="0.25">
      <c r="A15" s="112"/>
      <c r="B15" s="34"/>
      <c r="C15" s="35" t="s">
        <v>40</v>
      </c>
      <c r="D15" s="113"/>
      <c r="E15" s="114"/>
      <c r="F15" s="114"/>
      <c r="G15" s="115"/>
      <c r="H15" s="114"/>
      <c r="I15" s="116"/>
      <c r="J15" s="117"/>
      <c r="K15" s="36"/>
      <c r="L15" s="118"/>
      <c r="M15" s="118"/>
      <c r="N15" s="119"/>
      <c r="O15" s="23"/>
      <c r="P15" s="18"/>
      <c r="Q15" s="24"/>
      <c r="R15" s="17"/>
    </row>
    <row r="16" spans="1:18" ht="56.25" customHeight="1" x14ac:dyDescent="0.2">
      <c r="A16" s="486">
        <v>2144</v>
      </c>
      <c r="B16" s="28"/>
      <c r="C16" s="12" t="s">
        <v>35</v>
      </c>
      <c r="D16" s="29" t="s">
        <v>36</v>
      </c>
      <c r="E16" s="530" t="s">
        <v>20</v>
      </c>
      <c r="F16" s="14">
        <v>56437.462</v>
      </c>
      <c r="G16" s="15"/>
      <c r="H16" s="14">
        <v>40472.483</v>
      </c>
      <c r="I16" s="47">
        <f>SUM(J16:M16)</f>
        <v>5000</v>
      </c>
      <c r="J16" s="31"/>
      <c r="K16" s="33"/>
      <c r="L16" s="120">
        <v>2544.26271</v>
      </c>
      <c r="M16" s="120">
        <v>2455.73729</v>
      </c>
      <c r="N16" s="545" t="s">
        <v>37</v>
      </c>
      <c r="O16" s="23"/>
      <c r="P16" s="18"/>
      <c r="Q16" s="24"/>
      <c r="R16" s="17"/>
    </row>
    <row r="17" spans="1:18" ht="12.75" customHeight="1" thickBot="1" x14ac:dyDescent="0.25">
      <c r="A17" s="486"/>
      <c r="B17" s="28" t="s">
        <v>22</v>
      </c>
      <c r="C17" s="12"/>
      <c r="D17" s="29"/>
      <c r="E17" s="531"/>
      <c r="F17" s="14"/>
      <c r="G17" s="15"/>
      <c r="H17" s="14"/>
      <c r="I17" s="30">
        <v>100</v>
      </c>
      <c r="J17" s="31"/>
      <c r="K17" s="32"/>
      <c r="L17" s="33"/>
      <c r="M17" s="33"/>
      <c r="N17" s="543"/>
      <c r="O17" s="23"/>
      <c r="P17" s="18"/>
      <c r="Q17" s="24"/>
      <c r="R17" s="17"/>
    </row>
    <row r="18" spans="1:18" ht="12.75" customHeight="1" thickBot="1" x14ac:dyDescent="0.25">
      <c r="A18" s="112"/>
      <c r="B18" s="34"/>
      <c r="C18" s="45" t="s">
        <v>26</v>
      </c>
      <c r="D18" s="113"/>
      <c r="E18" s="114"/>
      <c r="F18" s="114"/>
      <c r="G18" s="115"/>
      <c r="H18" s="114"/>
      <c r="I18" s="116"/>
      <c r="J18" s="117"/>
      <c r="K18" s="36"/>
      <c r="L18" s="118"/>
      <c r="M18" s="118"/>
      <c r="N18" s="119"/>
      <c r="O18" s="23"/>
      <c r="P18" s="18"/>
      <c r="Q18" s="24"/>
      <c r="R18" s="17"/>
    </row>
    <row r="19" spans="1:18" ht="50.25" customHeight="1" x14ac:dyDescent="0.2">
      <c r="A19" s="486">
        <v>2123</v>
      </c>
      <c r="B19" s="28"/>
      <c r="C19" s="39" t="s">
        <v>39</v>
      </c>
      <c r="D19" s="526" t="s">
        <v>29</v>
      </c>
      <c r="E19" s="528" t="s">
        <v>20</v>
      </c>
      <c r="F19" s="46">
        <v>3498.5659999999998</v>
      </c>
      <c r="G19" s="15"/>
      <c r="H19" s="53">
        <v>500</v>
      </c>
      <c r="I19" s="47">
        <f>SUM(J19:M19)</f>
        <v>500</v>
      </c>
      <c r="J19" s="31"/>
      <c r="K19" s="32"/>
      <c r="L19" s="33">
        <v>302</v>
      </c>
      <c r="M19" s="33">
        <v>198</v>
      </c>
      <c r="N19" s="546" t="s">
        <v>44</v>
      </c>
      <c r="O19" s="23"/>
      <c r="P19" s="18"/>
      <c r="Q19" s="24"/>
      <c r="R19" s="17"/>
    </row>
    <row r="20" spans="1:18" ht="12.75" customHeight="1" x14ac:dyDescent="0.2">
      <c r="A20" s="468"/>
      <c r="B20" s="11" t="s">
        <v>41</v>
      </c>
      <c r="C20" s="20" t="s">
        <v>21</v>
      </c>
      <c r="D20" s="527"/>
      <c r="E20" s="529"/>
      <c r="F20" s="13"/>
      <c r="G20" s="21"/>
      <c r="H20" s="13"/>
      <c r="I20" s="22">
        <v>10</v>
      </c>
      <c r="J20" s="99"/>
      <c r="K20" s="38"/>
      <c r="L20" s="16"/>
      <c r="M20" s="16"/>
      <c r="N20" s="545"/>
      <c r="O20" s="23"/>
      <c r="P20" s="18"/>
      <c r="Q20" s="24"/>
      <c r="R20" s="17"/>
    </row>
    <row r="21" spans="1:18" ht="26.25" customHeight="1" x14ac:dyDescent="0.2">
      <c r="A21" s="467">
        <v>2123</v>
      </c>
      <c r="B21" s="25"/>
      <c r="C21" s="39" t="s">
        <v>42</v>
      </c>
      <c r="D21" s="29" t="s">
        <v>45</v>
      </c>
      <c r="E21" s="530" t="s">
        <v>20</v>
      </c>
      <c r="F21" s="14">
        <v>1854.6959999999999</v>
      </c>
      <c r="G21" s="40"/>
      <c r="H21" s="26">
        <v>1576.4960000000001</v>
      </c>
      <c r="I21" s="37">
        <f>SUM(J21:M21)</f>
        <v>1576.4960000000001</v>
      </c>
      <c r="J21" s="100"/>
      <c r="K21" s="44"/>
      <c r="L21" s="27">
        <v>621.20000000000005</v>
      </c>
      <c r="M21" s="27">
        <v>955.29600000000005</v>
      </c>
      <c r="N21" s="543" t="s">
        <v>43</v>
      </c>
      <c r="O21" s="23"/>
      <c r="P21" s="18"/>
      <c r="Q21" s="24"/>
      <c r="R21" s="17"/>
    </row>
    <row r="22" spans="1:18" ht="12.75" customHeight="1" thickBot="1" x14ac:dyDescent="0.25">
      <c r="A22" s="525"/>
      <c r="B22" s="28" t="s">
        <v>28</v>
      </c>
      <c r="C22" s="20" t="s">
        <v>21</v>
      </c>
      <c r="D22" s="29"/>
      <c r="E22" s="531"/>
      <c r="F22" s="14"/>
      <c r="G22" s="15"/>
      <c r="H22" s="14"/>
      <c r="I22" s="30">
        <v>31.53</v>
      </c>
      <c r="J22" s="31"/>
      <c r="K22" s="32"/>
      <c r="L22" s="33"/>
      <c r="M22" s="33"/>
      <c r="N22" s="544"/>
      <c r="O22" s="23"/>
      <c r="P22" s="18"/>
      <c r="Q22" s="24"/>
      <c r="R22" s="17"/>
    </row>
    <row r="23" spans="1:18" ht="15.75" x14ac:dyDescent="0.25">
      <c r="A23" s="51"/>
      <c r="B23" s="85"/>
      <c r="C23" s="98" t="s">
        <v>30</v>
      </c>
      <c r="D23" s="58"/>
      <c r="E23" s="59"/>
      <c r="F23" s="60"/>
      <c r="G23" s="60"/>
      <c r="H23" s="60"/>
      <c r="I23" s="62">
        <f>SUM(J23:M23)</f>
        <v>7284.4960000000001</v>
      </c>
      <c r="J23" s="62">
        <f>SUM(J13)</f>
        <v>0</v>
      </c>
      <c r="K23" s="62">
        <f>SUM(K13:K17)</f>
        <v>0</v>
      </c>
      <c r="L23" s="61">
        <f>SUM(L13+L16+L19+L21)</f>
        <v>3675.4627099999998</v>
      </c>
      <c r="M23" s="61">
        <f>SUM(M13+M16+M19+M21)</f>
        <v>3609.0332900000003</v>
      </c>
      <c r="N23" s="86"/>
      <c r="O23" s="19"/>
    </row>
    <row r="24" spans="1:18" ht="13.5" thickBot="1" x14ac:dyDescent="0.25">
      <c r="A24" s="52"/>
      <c r="B24" s="87"/>
      <c r="C24" s="88" t="s">
        <v>21</v>
      </c>
      <c r="D24" s="64"/>
      <c r="E24" s="65"/>
      <c r="F24" s="66"/>
      <c r="G24" s="66"/>
      <c r="H24" s="66"/>
      <c r="I24" s="67">
        <f>SUM(I14+I17+I20+I22)</f>
        <v>145.69</v>
      </c>
      <c r="J24" s="89"/>
      <c r="K24" s="67"/>
      <c r="L24" s="67"/>
      <c r="M24" s="67"/>
      <c r="N24" s="90"/>
      <c r="O24" s="19"/>
    </row>
    <row r="25" spans="1:18" x14ac:dyDescent="0.2">
      <c r="A25" s="91"/>
      <c r="B25" s="92"/>
      <c r="C25" s="93"/>
      <c r="D25" s="56"/>
      <c r="E25" s="55"/>
      <c r="F25" s="94"/>
      <c r="G25" s="94"/>
      <c r="H25" s="94"/>
      <c r="I25" s="95"/>
      <c r="J25" s="96"/>
      <c r="K25" s="95"/>
      <c r="L25" s="95"/>
      <c r="M25" s="95"/>
      <c r="N25" s="97"/>
      <c r="O25" s="19"/>
    </row>
    <row r="26" spans="1:18" ht="15.75" x14ac:dyDescent="0.25">
      <c r="B26" s="70"/>
      <c r="C26" s="70" t="s">
        <v>46</v>
      </c>
      <c r="D26" s="70"/>
      <c r="E26" s="70"/>
      <c r="H26" s="19"/>
      <c r="I26" s="524" t="s">
        <v>48</v>
      </c>
      <c r="J26" s="524"/>
      <c r="K26" s="524"/>
      <c r="L26" s="524"/>
      <c r="M26" s="19"/>
      <c r="N26" s="71"/>
      <c r="O26" s="19"/>
    </row>
    <row r="27" spans="1:18" ht="15.75" x14ac:dyDescent="0.25">
      <c r="C27" s="72" t="s">
        <v>47</v>
      </c>
      <c r="D27" s="73"/>
      <c r="I27" s="72"/>
      <c r="J27" s="74"/>
      <c r="K27" s="75"/>
      <c r="L27" s="75"/>
      <c r="M27" s="75"/>
      <c r="N27" s="76"/>
      <c r="O27" s="77"/>
    </row>
    <row r="28" spans="1:18" ht="15.75" x14ac:dyDescent="0.25">
      <c r="C28" s="72"/>
      <c r="D28" s="73"/>
      <c r="I28" s="72"/>
      <c r="J28" s="74"/>
      <c r="K28" s="75"/>
      <c r="L28" s="75"/>
      <c r="M28" s="75"/>
      <c r="N28" s="76"/>
      <c r="O28" s="77"/>
    </row>
    <row r="29" spans="1:18" ht="15.75" x14ac:dyDescent="0.25">
      <c r="C29" s="72"/>
      <c r="D29" s="73"/>
      <c r="I29" s="78"/>
      <c r="J29" s="74"/>
      <c r="K29" s="75"/>
      <c r="L29" s="75"/>
      <c r="M29" s="75"/>
      <c r="N29" s="76"/>
      <c r="O29" s="77"/>
    </row>
    <row r="30" spans="1:18" ht="15.75" x14ac:dyDescent="0.25">
      <c r="C30" s="72"/>
      <c r="D30" s="73"/>
      <c r="I30" s="72"/>
      <c r="J30" s="74"/>
      <c r="K30" s="75"/>
      <c r="L30" s="75"/>
      <c r="M30" s="75"/>
      <c r="N30" s="76"/>
      <c r="O30" s="77"/>
    </row>
    <row r="31" spans="1:18" x14ac:dyDescent="0.2">
      <c r="K31" s="19"/>
      <c r="L31" s="19"/>
      <c r="M31" s="19"/>
      <c r="O31" s="19"/>
    </row>
    <row r="32" spans="1:18" s="79" customFormat="1" x14ac:dyDescent="0.2">
      <c r="G32" s="103"/>
      <c r="H32" s="103"/>
      <c r="I32" s="103"/>
      <c r="J32" s="103"/>
      <c r="K32" s="103"/>
      <c r="L32" s="103"/>
      <c r="M32" s="103"/>
      <c r="N32" s="103"/>
      <c r="O32" s="103"/>
    </row>
    <row r="33" spans="6:15" s="79" customFormat="1" ht="12" customHeight="1" x14ac:dyDescent="0.2">
      <c r="G33" s="103"/>
      <c r="H33" s="103"/>
      <c r="I33" s="104"/>
      <c r="J33" s="104"/>
      <c r="K33" s="104"/>
      <c r="L33" s="104"/>
      <c r="M33" s="104"/>
      <c r="N33" s="104"/>
      <c r="O33" s="103"/>
    </row>
    <row r="34" spans="6:15" ht="25.5" customHeight="1" x14ac:dyDescent="0.2">
      <c r="G34" s="55"/>
      <c r="H34" s="55"/>
      <c r="I34" s="105"/>
      <c r="J34" s="106"/>
      <c r="K34" s="106"/>
      <c r="L34" s="106"/>
      <c r="M34" s="106"/>
      <c r="N34" s="105"/>
      <c r="O34" s="55"/>
    </row>
    <row r="35" spans="6:15" ht="25.5" customHeight="1" x14ac:dyDescent="0.2">
      <c r="G35" s="55"/>
      <c r="H35" s="55"/>
      <c r="I35" s="105"/>
      <c r="J35" s="106"/>
      <c r="K35" s="106"/>
      <c r="L35" s="106"/>
      <c r="M35" s="106"/>
      <c r="N35" s="105"/>
      <c r="O35" s="55"/>
    </row>
    <row r="36" spans="6:15" ht="25.5" customHeight="1" x14ac:dyDescent="0.2">
      <c r="F36" s="55"/>
      <c r="G36" s="55"/>
      <c r="H36" s="55"/>
      <c r="I36" s="105"/>
      <c r="J36" s="106"/>
      <c r="K36" s="106"/>
      <c r="L36" s="106"/>
      <c r="M36" s="106"/>
      <c r="N36" s="105"/>
      <c r="O36" s="55"/>
    </row>
    <row r="37" spans="6:15" ht="25.5" customHeight="1" x14ac:dyDescent="0.2">
      <c r="F37" s="55"/>
      <c r="G37" s="55"/>
      <c r="H37" s="55"/>
      <c r="I37" s="105"/>
      <c r="J37" s="106"/>
      <c r="K37" s="106"/>
      <c r="L37" s="106"/>
      <c r="M37" s="106"/>
      <c r="N37" s="105"/>
      <c r="O37" s="55"/>
    </row>
    <row r="38" spans="6:15" ht="25.5" customHeight="1" x14ac:dyDescent="0.3">
      <c r="F38" s="80"/>
      <c r="G38" s="55"/>
      <c r="H38" s="55"/>
      <c r="I38" s="105"/>
      <c r="J38" s="106"/>
      <c r="K38" s="106"/>
      <c r="L38" s="106"/>
      <c r="M38" s="106"/>
      <c r="N38" s="105"/>
      <c r="O38" s="55"/>
    </row>
    <row r="39" spans="6:15" ht="25.5" customHeight="1" x14ac:dyDescent="0.3">
      <c r="F39" s="80"/>
      <c r="G39" s="55"/>
      <c r="H39" s="55"/>
      <c r="I39" s="105"/>
      <c r="J39" s="106"/>
      <c r="K39" s="106"/>
      <c r="L39" s="106"/>
      <c r="M39" s="106"/>
      <c r="N39" s="105"/>
      <c r="O39" s="55"/>
    </row>
    <row r="40" spans="6:15" ht="25.5" customHeight="1" x14ac:dyDescent="0.3">
      <c r="F40" s="80"/>
      <c r="G40" s="55"/>
      <c r="H40" s="55"/>
      <c r="I40" s="105"/>
      <c r="J40" s="106"/>
      <c r="K40" s="106"/>
      <c r="L40" s="106"/>
      <c r="M40" s="106"/>
      <c r="N40" s="105"/>
      <c r="O40" s="55"/>
    </row>
    <row r="41" spans="6:15" ht="25.5" customHeight="1" x14ac:dyDescent="0.3">
      <c r="F41" s="80"/>
      <c r="G41" s="55"/>
      <c r="H41" s="55"/>
      <c r="I41" s="105"/>
      <c r="J41" s="106"/>
      <c r="K41" s="106"/>
      <c r="L41" s="106"/>
      <c r="M41" s="106"/>
      <c r="N41" s="105"/>
      <c r="O41" s="55"/>
    </row>
    <row r="42" spans="6:15" ht="25.5" customHeight="1" x14ac:dyDescent="0.3">
      <c r="F42" s="80"/>
      <c r="G42" s="55"/>
      <c r="H42" s="55"/>
      <c r="I42" s="105"/>
      <c r="J42" s="106"/>
      <c r="K42" s="106"/>
      <c r="L42" s="106"/>
      <c r="M42" s="106"/>
      <c r="N42" s="105"/>
      <c r="O42" s="55"/>
    </row>
    <row r="43" spans="6:15" ht="25.5" customHeight="1" x14ac:dyDescent="0.3">
      <c r="F43" s="80"/>
      <c r="G43" s="55"/>
      <c r="H43" s="55"/>
      <c r="I43" s="105"/>
      <c r="J43" s="106"/>
      <c r="K43" s="106"/>
      <c r="L43" s="106"/>
      <c r="M43" s="106"/>
      <c r="N43" s="105"/>
      <c r="O43" s="55"/>
    </row>
    <row r="44" spans="6:15" ht="25.5" customHeight="1" x14ac:dyDescent="0.3">
      <c r="F44" s="80"/>
      <c r="G44" s="55"/>
      <c r="H44" s="55"/>
      <c r="I44" s="105"/>
      <c r="J44" s="106"/>
      <c r="K44" s="106"/>
      <c r="L44" s="106"/>
      <c r="M44" s="106"/>
      <c r="N44" s="105"/>
      <c r="O44" s="55"/>
    </row>
    <row r="45" spans="6:15" ht="25.5" customHeight="1" x14ac:dyDescent="0.3">
      <c r="F45" s="80"/>
      <c r="G45" s="55"/>
      <c r="H45" s="55"/>
      <c r="I45" s="105"/>
      <c r="J45" s="106"/>
      <c r="K45" s="106"/>
      <c r="L45" s="106"/>
      <c r="M45" s="106"/>
      <c r="N45" s="105"/>
      <c r="O45" s="55"/>
    </row>
    <row r="46" spans="6:15" ht="25.5" customHeight="1" x14ac:dyDescent="0.3">
      <c r="F46" s="80"/>
      <c r="G46" s="55"/>
      <c r="H46" s="55"/>
      <c r="I46" s="107"/>
      <c r="J46" s="106"/>
      <c r="K46" s="106"/>
      <c r="L46" s="106"/>
      <c r="M46" s="106"/>
      <c r="N46" s="105"/>
      <c r="O46" s="55"/>
    </row>
    <row r="47" spans="6:15" s="82" customFormat="1" ht="25.5" customHeight="1" x14ac:dyDescent="0.3">
      <c r="F47" s="81"/>
      <c r="G47" s="108"/>
      <c r="H47" s="108"/>
      <c r="I47" s="107"/>
      <c r="J47" s="109"/>
      <c r="K47" s="109"/>
      <c r="L47" s="109"/>
      <c r="M47" s="109"/>
      <c r="N47" s="105"/>
      <c r="O47" s="108"/>
    </row>
    <row r="48" spans="6:15" ht="25.5" customHeight="1" x14ac:dyDescent="0.3">
      <c r="F48" s="83"/>
      <c r="G48" s="55"/>
      <c r="H48" s="55"/>
      <c r="I48" s="107"/>
      <c r="J48" s="106"/>
      <c r="K48" s="106"/>
      <c r="L48" s="106"/>
      <c r="M48" s="106"/>
      <c r="N48" s="105"/>
      <c r="O48" s="55"/>
    </row>
    <row r="49" spans="6:15" ht="25.5" customHeight="1" x14ac:dyDescent="0.3">
      <c r="F49" s="83"/>
      <c r="G49" s="55"/>
      <c r="H49" s="55"/>
      <c r="I49" s="105"/>
      <c r="J49" s="105"/>
      <c r="K49" s="105"/>
      <c r="L49" s="105"/>
      <c r="M49" s="105"/>
      <c r="N49" s="105"/>
      <c r="O49" s="55"/>
    </row>
    <row r="50" spans="6:15" s="82" customFormat="1" ht="25.5" customHeight="1" x14ac:dyDescent="0.3">
      <c r="F50" s="84"/>
      <c r="G50" s="108"/>
      <c r="H50" s="108"/>
      <c r="I50" s="109"/>
      <c r="J50" s="109"/>
      <c r="K50" s="109"/>
      <c r="L50" s="109"/>
      <c r="M50" s="109"/>
      <c r="N50" s="110"/>
      <c r="O50" s="108"/>
    </row>
    <row r="51" spans="6:15" ht="18.75" x14ac:dyDescent="0.3">
      <c r="F51" s="80"/>
      <c r="G51" s="55"/>
      <c r="H51" s="55"/>
      <c r="I51" s="55"/>
      <c r="J51" s="55"/>
      <c r="K51" s="55"/>
      <c r="L51" s="55"/>
      <c r="M51" s="55"/>
      <c r="N51" s="55"/>
      <c r="O51" s="55"/>
    </row>
    <row r="52" spans="6:15" ht="18.75" x14ac:dyDescent="0.3">
      <c r="F52" s="80"/>
      <c r="G52" s="55"/>
      <c r="H52" s="55"/>
      <c r="I52" s="55"/>
      <c r="J52" s="55"/>
      <c r="K52" s="55"/>
      <c r="L52" s="55"/>
      <c r="M52" s="55"/>
      <c r="N52" s="55"/>
      <c r="O52" s="111"/>
    </row>
    <row r="53" spans="6:15" ht="18.75" x14ac:dyDescent="0.3">
      <c r="F53" s="84"/>
      <c r="G53" s="55"/>
      <c r="H53" s="55"/>
      <c r="I53" s="55"/>
      <c r="J53" s="55"/>
      <c r="K53" s="55"/>
      <c r="L53" s="55"/>
      <c r="M53" s="55"/>
      <c r="N53" s="55"/>
      <c r="O53" s="55"/>
    </row>
    <row r="54" spans="6:15" x14ac:dyDescent="0.2"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6:15" x14ac:dyDescent="0.2"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6:15" x14ac:dyDescent="0.2"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6:15" ht="18.75" x14ac:dyDescent="0.3">
      <c r="F57" s="84"/>
      <c r="G57" s="55"/>
      <c r="H57" s="55"/>
      <c r="I57" s="55"/>
      <c r="J57" s="55"/>
      <c r="K57" s="55"/>
      <c r="L57" s="55"/>
      <c r="M57" s="55"/>
      <c r="N57" s="55"/>
      <c r="O57" s="55"/>
    </row>
    <row r="58" spans="6:15" x14ac:dyDescent="0.2"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6:15" x14ac:dyDescent="0.2">
      <c r="G59" s="55"/>
      <c r="H59" s="55"/>
      <c r="I59" s="55"/>
      <c r="J59" s="55"/>
      <c r="K59" s="55"/>
      <c r="L59" s="55"/>
      <c r="M59" s="55"/>
      <c r="N59" s="55"/>
      <c r="O59" s="55"/>
    </row>
    <row r="60" spans="6:15" x14ac:dyDescent="0.2">
      <c r="G60" s="55"/>
      <c r="H60" s="55"/>
      <c r="I60" s="55"/>
      <c r="J60" s="55"/>
      <c r="K60" s="55"/>
      <c r="L60" s="55"/>
      <c r="M60" s="55"/>
      <c r="N60" s="55"/>
      <c r="O60" s="55"/>
    </row>
    <row r="61" spans="6:15" x14ac:dyDescent="0.2">
      <c r="G61" s="55"/>
      <c r="H61" s="55"/>
      <c r="I61" s="55"/>
      <c r="J61" s="55"/>
      <c r="K61" s="55"/>
      <c r="L61" s="55"/>
      <c r="M61" s="55"/>
      <c r="N61" s="55"/>
      <c r="O61" s="55"/>
    </row>
    <row r="62" spans="6:15" x14ac:dyDescent="0.2">
      <c r="G62" s="55"/>
      <c r="H62" s="55"/>
      <c r="I62" s="55"/>
      <c r="J62" s="55"/>
      <c r="K62" s="55"/>
      <c r="L62" s="55"/>
      <c r="M62" s="55"/>
      <c r="N62" s="55"/>
      <c r="O62" s="55"/>
    </row>
    <row r="63" spans="6:15" x14ac:dyDescent="0.2">
      <c r="G63" s="55"/>
      <c r="H63" s="55"/>
      <c r="I63" s="55"/>
      <c r="J63" s="55"/>
      <c r="K63" s="55"/>
      <c r="L63" s="55"/>
      <c r="M63" s="55"/>
      <c r="N63" s="55"/>
      <c r="O63" s="55"/>
    </row>
    <row r="64" spans="6:15" x14ac:dyDescent="0.2">
      <c r="G64" s="55"/>
      <c r="H64" s="55"/>
      <c r="I64" s="55"/>
      <c r="J64" s="55"/>
      <c r="K64" s="55"/>
      <c r="L64" s="55"/>
      <c r="M64" s="55"/>
      <c r="N64" s="55"/>
      <c r="O64" s="55"/>
    </row>
    <row r="65" spans="7:15" x14ac:dyDescent="0.2">
      <c r="G65" s="55"/>
      <c r="H65" s="55"/>
      <c r="I65" s="55"/>
      <c r="J65" s="55"/>
      <c r="K65" s="55"/>
      <c r="L65" s="55"/>
      <c r="M65" s="55"/>
      <c r="N65" s="55"/>
      <c r="O65" s="55"/>
    </row>
    <row r="66" spans="7:15" x14ac:dyDescent="0.2">
      <c r="G66" s="55"/>
      <c r="H66" s="55"/>
      <c r="I66" s="55"/>
      <c r="J66" s="55"/>
      <c r="K66" s="55"/>
      <c r="L66" s="55"/>
      <c r="M66" s="55"/>
      <c r="N66" s="55"/>
      <c r="O66" s="55"/>
    </row>
    <row r="67" spans="7:15" x14ac:dyDescent="0.2">
      <c r="G67" s="55"/>
      <c r="H67" s="55"/>
      <c r="I67" s="55"/>
      <c r="J67" s="55"/>
      <c r="K67" s="55"/>
      <c r="L67" s="55"/>
      <c r="M67" s="55"/>
      <c r="N67" s="55"/>
      <c r="O67" s="55"/>
    </row>
    <row r="68" spans="7:15" x14ac:dyDescent="0.2">
      <c r="G68" s="55"/>
      <c r="H68" s="55"/>
      <c r="I68" s="55"/>
      <c r="J68" s="55"/>
      <c r="K68" s="55"/>
      <c r="L68" s="55"/>
      <c r="M68" s="55"/>
      <c r="N68" s="55"/>
      <c r="O68" s="55"/>
    </row>
    <row r="69" spans="7:15" x14ac:dyDescent="0.2">
      <c r="G69" s="55"/>
      <c r="H69" s="55"/>
      <c r="I69" s="55"/>
      <c r="J69" s="55"/>
      <c r="K69" s="55"/>
      <c r="L69" s="55"/>
      <c r="M69" s="55"/>
      <c r="N69" s="55"/>
      <c r="O69" s="55"/>
    </row>
    <row r="70" spans="7:15" x14ac:dyDescent="0.2">
      <c r="G70" s="55"/>
      <c r="H70" s="55"/>
      <c r="I70" s="55"/>
      <c r="J70" s="55"/>
      <c r="K70" s="55"/>
      <c r="L70" s="55"/>
      <c r="M70" s="55"/>
      <c r="N70" s="55"/>
      <c r="O70" s="55"/>
    </row>
    <row r="71" spans="7:15" x14ac:dyDescent="0.2">
      <c r="G71" s="55"/>
      <c r="H71" s="55"/>
      <c r="I71" s="55"/>
      <c r="J71" s="55"/>
      <c r="K71" s="55"/>
      <c r="L71" s="55"/>
      <c r="M71" s="55"/>
      <c r="N71" s="55"/>
      <c r="O71" s="55"/>
    </row>
    <row r="72" spans="7:15" x14ac:dyDescent="0.2">
      <c r="G72" s="55"/>
      <c r="H72" s="55"/>
      <c r="I72" s="55"/>
      <c r="J72" s="55"/>
      <c r="K72" s="55"/>
      <c r="L72" s="55"/>
      <c r="M72" s="55"/>
      <c r="N72" s="55"/>
      <c r="O72" s="55"/>
    </row>
    <row r="73" spans="7:15" x14ac:dyDescent="0.2">
      <c r="G73" s="55"/>
      <c r="H73" s="55"/>
      <c r="I73" s="55"/>
      <c r="J73" s="55"/>
      <c r="K73" s="55"/>
      <c r="L73" s="55"/>
      <c r="M73" s="55"/>
      <c r="N73" s="55"/>
      <c r="O73" s="55"/>
    </row>
    <row r="74" spans="7:15" x14ac:dyDescent="0.2">
      <c r="G74" s="55"/>
      <c r="H74" s="55"/>
      <c r="I74" s="55"/>
      <c r="J74" s="55"/>
      <c r="K74" s="55"/>
      <c r="L74" s="55"/>
      <c r="M74" s="55"/>
      <c r="N74" s="55"/>
      <c r="O74" s="55"/>
    </row>
    <row r="75" spans="7:15" x14ac:dyDescent="0.2">
      <c r="G75" s="55"/>
      <c r="H75" s="55"/>
      <c r="I75" s="55"/>
      <c r="J75" s="55"/>
      <c r="K75" s="55"/>
      <c r="L75" s="55"/>
      <c r="M75" s="55"/>
      <c r="N75" s="55"/>
      <c r="O75" s="55"/>
    </row>
    <row r="76" spans="7:15" x14ac:dyDescent="0.2">
      <c r="G76" s="55"/>
      <c r="H76" s="55"/>
      <c r="I76" s="55"/>
      <c r="J76" s="55"/>
      <c r="K76" s="55"/>
      <c r="L76" s="55"/>
      <c r="M76" s="55"/>
      <c r="N76" s="55"/>
      <c r="O76" s="55"/>
    </row>
    <row r="77" spans="7:15" x14ac:dyDescent="0.2">
      <c r="G77" s="55"/>
      <c r="H77" s="55"/>
      <c r="I77" s="55"/>
      <c r="J77" s="55"/>
      <c r="K77" s="55"/>
      <c r="L77" s="55"/>
      <c r="M77" s="55"/>
      <c r="N77" s="55"/>
      <c r="O77" s="55"/>
    </row>
    <row r="78" spans="7:15" x14ac:dyDescent="0.2">
      <c r="G78" s="55"/>
      <c r="H78" s="55"/>
      <c r="I78" s="55"/>
      <c r="J78" s="55"/>
      <c r="K78" s="55"/>
      <c r="L78" s="55"/>
      <c r="M78" s="55"/>
      <c r="N78" s="55"/>
      <c r="O78" s="55"/>
    </row>
    <row r="79" spans="7:15" x14ac:dyDescent="0.2">
      <c r="G79" s="55"/>
      <c r="H79" s="55"/>
      <c r="I79" s="55"/>
      <c r="J79" s="55"/>
      <c r="K79" s="55"/>
      <c r="L79" s="55"/>
      <c r="M79" s="55"/>
      <c r="N79" s="55"/>
      <c r="O79" s="55"/>
    </row>
    <row r="80" spans="7:15" x14ac:dyDescent="0.2">
      <c r="G80" s="55"/>
      <c r="H80" s="55"/>
      <c r="I80" s="55"/>
      <c r="J80" s="55"/>
      <c r="K80" s="55"/>
      <c r="L80" s="55"/>
      <c r="M80" s="55"/>
      <c r="N80" s="55"/>
      <c r="O80" s="55"/>
    </row>
    <row r="81" spans="7:15" x14ac:dyDescent="0.2">
      <c r="G81" s="55"/>
      <c r="H81" s="55"/>
      <c r="I81" s="55"/>
      <c r="J81" s="55"/>
      <c r="K81" s="55"/>
      <c r="L81" s="55"/>
      <c r="M81" s="55"/>
      <c r="N81" s="55"/>
      <c r="O81" s="55"/>
    </row>
    <row r="82" spans="7:15" x14ac:dyDescent="0.2">
      <c r="G82" s="55"/>
      <c r="H82" s="55"/>
      <c r="I82" s="55"/>
      <c r="J82" s="55"/>
      <c r="K82" s="55"/>
      <c r="L82" s="55"/>
      <c r="M82" s="55"/>
      <c r="N82" s="55"/>
      <c r="O82" s="55"/>
    </row>
    <row r="83" spans="7:15" x14ac:dyDescent="0.2">
      <c r="G83" s="55"/>
      <c r="H83" s="55"/>
      <c r="I83" s="55"/>
      <c r="J83" s="55"/>
      <c r="K83" s="55"/>
      <c r="L83" s="55"/>
      <c r="M83" s="55"/>
      <c r="N83" s="55"/>
      <c r="O83" s="55"/>
    </row>
    <row r="84" spans="7:15" x14ac:dyDescent="0.2">
      <c r="G84" s="55"/>
      <c r="H84" s="55"/>
      <c r="I84" s="55"/>
      <c r="J84" s="55"/>
      <c r="K84" s="55"/>
      <c r="L84" s="55"/>
      <c r="M84" s="55"/>
      <c r="N84" s="55"/>
      <c r="O84" s="55"/>
    </row>
  </sheetData>
  <mergeCells count="33">
    <mergeCell ref="N21:N22"/>
    <mergeCell ref="N16:N17"/>
    <mergeCell ref="H9:H10"/>
    <mergeCell ref="N19:N20"/>
    <mergeCell ref="N13:N14"/>
    <mergeCell ref="I9:I10"/>
    <mergeCell ref="J9:M9"/>
    <mergeCell ref="G9:G10"/>
    <mergeCell ref="A9:A10"/>
    <mergeCell ref="B9:B10"/>
    <mergeCell ref="A13:A14"/>
    <mergeCell ref="E13:E14"/>
    <mergeCell ref="E9:E10"/>
    <mergeCell ref="F9:F10"/>
    <mergeCell ref="L1:M1"/>
    <mergeCell ref="L2:N2"/>
    <mergeCell ref="L3:N3"/>
    <mergeCell ref="N9:N10"/>
    <mergeCell ref="C5:N5"/>
    <mergeCell ref="F4:H4"/>
    <mergeCell ref="C9:C10"/>
    <mergeCell ref="D9:D10"/>
    <mergeCell ref="C7:M7"/>
    <mergeCell ref="C6:M6"/>
    <mergeCell ref="A16:A17"/>
    <mergeCell ref="I26:J26"/>
    <mergeCell ref="K26:L26"/>
    <mergeCell ref="A21:A22"/>
    <mergeCell ref="A19:A20"/>
    <mergeCell ref="D19:D20"/>
    <mergeCell ref="E19:E20"/>
    <mergeCell ref="E21:E22"/>
    <mergeCell ref="E16:E17"/>
  </mergeCells>
  <phoneticPr fontId="2" type="noConversion"/>
  <pageMargins left="0.39370078740157483" right="0.19685039370078741" top="1.1811023622047245" bottom="0.39370078740157483" header="0.51181102362204722" footer="0.51181102362204722"/>
  <pageSetup paperSize="9" scale="8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21" t="s">
        <v>49</v>
      </c>
      <c r="C1" s="122"/>
      <c r="D1" s="127"/>
      <c r="E1" s="127"/>
    </row>
    <row r="2" spans="2:5" x14ac:dyDescent="0.2">
      <c r="B2" s="121" t="s">
        <v>50</v>
      </c>
      <c r="C2" s="122"/>
      <c r="D2" s="127"/>
      <c r="E2" s="127"/>
    </row>
    <row r="3" spans="2:5" x14ac:dyDescent="0.2">
      <c r="B3" s="123"/>
      <c r="C3" s="123"/>
      <c r="D3" s="128"/>
      <c r="E3" s="128"/>
    </row>
    <row r="4" spans="2:5" ht="38.25" x14ac:dyDescent="0.2">
      <c r="B4" s="124" t="s">
        <v>51</v>
      </c>
      <c r="C4" s="123"/>
      <c r="D4" s="128"/>
      <c r="E4" s="128"/>
    </row>
    <row r="5" spans="2:5" x14ac:dyDescent="0.2">
      <c r="B5" s="123"/>
      <c r="C5" s="123"/>
      <c r="D5" s="128"/>
      <c r="E5" s="128"/>
    </row>
    <row r="6" spans="2:5" ht="25.5" x14ac:dyDescent="0.2">
      <c r="B6" s="121" t="s">
        <v>52</v>
      </c>
      <c r="C6" s="122"/>
      <c r="D6" s="127"/>
      <c r="E6" s="129" t="s">
        <v>53</v>
      </c>
    </row>
    <row r="7" spans="2:5" ht="13.5" thickBot="1" x14ac:dyDescent="0.25">
      <c r="B7" s="123"/>
      <c r="C7" s="123"/>
      <c r="D7" s="128"/>
      <c r="E7" s="128"/>
    </row>
    <row r="8" spans="2:5" ht="39" thickBot="1" x14ac:dyDescent="0.25">
      <c r="B8" s="125" t="s">
        <v>54</v>
      </c>
      <c r="C8" s="126"/>
      <c r="D8" s="130"/>
      <c r="E8" s="131">
        <v>30</v>
      </c>
    </row>
    <row r="9" spans="2:5" x14ac:dyDescent="0.2">
      <c r="B9" s="123"/>
      <c r="C9" s="123"/>
      <c r="D9" s="128"/>
      <c r="E9" s="128"/>
    </row>
    <row r="10" spans="2:5" x14ac:dyDescent="0.2">
      <c r="B10" s="123"/>
      <c r="C10" s="123"/>
      <c r="D10" s="128"/>
      <c r="E10" s="128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32" t="s">
        <v>57</v>
      </c>
      <c r="C1" s="122"/>
      <c r="D1" s="127"/>
      <c r="E1" s="127"/>
    </row>
    <row r="2" spans="2:5" x14ac:dyDescent="0.2">
      <c r="B2" s="132" t="s">
        <v>58</v>
      </c>
      <c r="C2" s="122"/>
      <c r="D2" s="127"/>
      <c r="E2" s="127"/>
    </row>
    <row r="3" spans="2:5" x14ac:dyDescent="0.2">
      <c r="B3" s="123"/>
      <c r="C3" s="123"/>
      <c r="D3" s="128"/>
      <c r="E3" s="128"/>
    </row>
    <row r="4" spans="2:5" ht="38.25" x14ac:dyDescent="0.2">
      <c r="B4" s="133" t="s">
        <v>51</v>
      </c>
      <c r="C4" s="123"/>
      <c r="D4" s="128"/>
      <c r="E4" s="128"/>
    </row>
    <row r="5" spans="2:5" x14ac:dyDescent="0.2">
      <c r="B5" s="123"/>
      <c r="C5" s="123"/>
      <c r="D5" s="128"/>
      <c r="E5" s="128"/>
    </row>
    <row r="6" spans="2:5" ht="25.5" x14ac:dyDescent="0.2">
      <c r="B6" s="132" t="s">
        <v>52</v>
      </c>
      <c r="C6" s="122"/>
      <c r="D6" s="127"/>
      <c r="E6" s="135" t="s">
        <v>53</v>
      </c>
    </row>
    <row r="7" spans="2:5" ht="13.5" thickBot="1" x14ac:dyDescent="0.25">
      <c r="B7" s="123"/>
      <c r="C7" s="123"/>
      <c r="D7" s="128"/>
      <c r="E7" s="128"/>
    </row>
    <row r="8" spans="2:5" ht="39" thickBot="1" x14ac:dyDescent="0.25">
      <c r="B8" s="134" t="s">
        <v>54</v>
      </c>
      <c r="C8" s="126"/>
      <c r="D8" s="130"/>
      <c r="E8" s="131">
        <v>30</v>
      </c>
    </row>
    <row r="9" spans="2:5" x14ac:dyDescent="0.2">
      <c r="B9" s="123"/>
      <c r="C9" s="123"/>
      <c r="D9" s="128"/>
      <c r="E9" s="128"/>
    </row>
    <row r="10" spans="2:5" x14ac:dyDescent="0.2">
      <c r="B10" s="123"/>
      <c r="C10" s="123"/>
      <c r="D10" s="128"/>
      <c r="E10" s="128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101"/>
    </sheetView>
  </sheetViews>
  <sheetFormatPr defaultRowHeight="12.75" x14ac:dyDescent="0.2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10 12</vt:lpstr>
      <vt:lpstr> дод07 11</vt:lpstr>
      <vt:lpstr>Отчет о совместимости</vt:lpstr>
      <vt:lpstr>Отчет о совместимости (1)</vt:lpstr>
      <vt:lpstr>Лист1</vt:lpstr>
      <vt:lpstr>Лист2</vt:lpstr>
      <vt:lpstr>' дод07 11'!Заголовки_для_печати</vt:lpstr>
      <vt:lpstr>'10 12'!Заголовки_для_печати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Burkovec</dc:creator>
  <cp:lastModifiedBy>Kompvid2</cp:lastModifiedBy>
  <cp:lastPrinted>2015-08-13T13:06:41Z</cp:lastPrinted>
  <dcterms:created xsi:type="dcterms:W3CDTF">2011-01-28T09:02:11Z</dcterms:created>
  <dcterms:modified xsi:type="dcterms:W3CDTF">2017-02-22T15:35:17Z</dcterms:modified>
</cp:coreProperties>
</file>