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2" r:id="rId1"/>
    <sheet name="Додаток 3" sheetId="3" r:id="rId2"/>
    <sheet name="Додаток 2" sheetId="1" r:id="rId3"/>
  </sheets>
  <definedNames>
    <definedName name="_xlnm.Print_Titles" localSheetId="0">'Додаток 1'!$12:$12</definedName>
    <definedName name="_xlnm.Print_Titles" localSheetId="2">'Додаток 2'!$12:$12</definedName>
    <definedName name="_xlnm.Print_Area" localSheetId="0">'Додаток 1'!$A$1:$L$275</definedName>
    <definedName name="_xlnm.Print_Area" localSheetId="2">'Додаток 2'!$A$1:$L$227</definedName>
    <definedName name="_xlnm.Print_Area" localSheetId="1">'Додаток 3'!$A$1:$L$30</definedName>
  </definedNames>
  <calcPr calcId="162913" fullCalcOnLoad="1"/>
</workbook>
</file>

<file path=xl/calcChain.xml><?xml version="1.0" encoding="utf-8"?>
<calcChain xmlns="http://schemas.openxmlformats.org/spreadsheetml/2006/main">
  <c r="I137" i="2" l="1"/>
  <c r="G132" i="2"/>
  <c r="K20" i="2"/>
  <c r="K30" i="2"/>
  <c r="K45" i="2"/>
  <c r="K138" i="2"/>
  <c r="K184" i="2"/>
  <c r="K243" i="2"/>
  <c r="G53" i="2"/>
  <c r="G57" i="2"/>
  <c r="G61" i="2"/>
  <c r="G66" i="2"/>
  <c r="G75" i="2"/>
  <c r="G79" i="2"/>
  <c r="G83" i="2"/>
  <c r="G87" i="2"/>
  <c r="G91" i="2"/>
  <c r="G95" i="2"/>
  <c r="G99" i="2"/>
  <c r="G103" i="2"/>
  <c r="G107" i="2"/>
  <c r="G111" i="2"/>
  <c r="G115" i="2"/>
  <c r="G119" i="2"/>
  <c r="G123" i="2"/>
  <c r="G129" i="2"/>
  <c r="G136" i="2"/>
  <c r="H50" i="2"/>
  <c r="H137" i="2" s="1"/>
  <c r="H54" i="2"/>
  <c r="H58" i="2"/>
  <c r="H63" i="2"/>
  <c r="H72" i="2"/>
  <c r="H76" i="2"/>
  <c r="H80" i="2"/>
  <c r="H84" i="2"/>
  <c r="H88" i="2"/>
  <c r="H92" i="2"/>
  <c r="H96" i="2"/>
  <c r="H100" i="2"/>
  <c r="H104" i="2"/>
  <c r="H108" i="2"/>
  <c r="H112" i="2"/>
  <c r="H116" i="2"/>
  <c r="H120" i="2"/>
  <c r="H126" i="2"/>
  <c r="H133" i="2"/>
  <c r="I50" i="2"/>
  <c r="I54" i="2"/>
  <c r="I58" i="2"/>
  <c r="I63" i="2"/>
  <c r="I72" i="2"/>
  <c r="I76" i="2"/>
  <c r="I80" i="2"/>
  <c r="I84" i="2"/>
  <c r="I88" i="2"/>
  <c r="I92" i="2"/>
  <c r="I96" i="2"/>
  <c r="I100" i="2"/>
  <c r="I104" i="2"/>
  <c r="I108" i="2"/>
  <c r="I112" i="2"/>
  <c r="I116" i="2"/>
  <c r="I120" i="2"/>
  <c r="I126" i="2"/>
  <c r="I133" i="2"/>
  <c r="J50" i="2"/>
  <c r="J137" i="2" s="1"/>
  <c r="J54" i="2"/>
  <c r="J58" i="2"/>
  <c r="J63" i="2"/>
  <c r="J72" i="2"/>
  <c r="J76" i="2"/>
  <c r="J80" i="2"/>
  <c r="J84" i="2"/>
  <c r="J88" i="2"/>
  <c r="J92" i="2"/>
  <c r="J96" i="2"/>
  <c r="J100" i="2"/>
  <c r="J104" i="2"/>
  <c r="J108" i="2"/>
  <c r="J112" i="2"/>
  <c r="J116" i="2"/>
  <c r="J120" i="2"/>
  <c r="J126" i="2"/>
  <c r="J133" i="2"/>
  <c r="K50" i="2"/>
  <c r="K137" i="2" s="1"/>
  <c r="K54" i="2"/>
  <c r="K58" i="2"/>
  <c r="K63" i="2"/>
  <c r="K72" i="2"/>
  <c r="K76" i="2"/>
  <c r="K80" i="2"/>
  <c r="K84" i="2"/>
  <c r="K88" i="2"/>
  <c r="K92" i="2"/>
  <c r="K96" i="2"/>
  <c r="K100" i="2"/>
  <c r="K104" i="2"/>
  <c r="K108" i="2"/>
  <c r="K112" i="2"/>
  <c r="K116" i="2"/>
  <c r="K120" i="2"/>
  <c r="K126" i="2"/>
  <c r="K133" i="2"/>
  <c r="G47" i="2"/>
  <c r="G48" i="2"/>
  <c r="G49" i="2"/>
  <c r="G51" i="2"/>
  <c r="G52" i="2"/>
  <c r="G50" i="2"/>
  <c r="G55" i="2"/>
  <c r="G54" i="2"/>
  <c r="G56" i="2"/>
  <c r="G59" i="2"/>
  <c r="G60" i="2"/>
  <c r="G62" i="2"/>
  <c r="G64" i="2"/>
  <c r="G65" i="2"/>
  <c r="G67" i="2"/>
  <c r="G68" i="2"/>
  <c r="G69" i="2"/>
  <c r="G70" i="2"/>
  <c r="G71" i="2"/>
  <c r="G73" i="2"/>
  <c r="G72" i="2" s="1"/>
  <c r="G74" i="2"/>
  <c r="G77" i="2"/>
  <c r="G78" i="2"/>
  <c r="G76" i="2"/>
  <c r="G81" i="2"/>
  <c r="G82" i="2"/>
  <c r="G85" i="2"/>
  <c r="G86" i="2"/>
  <c r="G89" i="2"/>
  <c r="G90" i="2"/>
  <c r="G93" i="2"/>
  <c r="G92" i="2"/>
  <c r="G94" i="2"/>
  <c r="G97" i="2"/>
  <c r="G98" i="2"/>
  <c r="G101" i="2"/>
  <c r="G102" i="2"/>
  <c r="G105" i="2"/>
  <c r="G106" i="2"/>
  <c r="G109" i="2"/>
  <c r="G108" i="2"/>
  <c r="G110" i="2"/>
  <c r="G113" i="2"/>
  <c r="G114" i="2"/>
  <c r="G117" i="2"/>
  <c r="G118" i="2"/>
  <c r="G121" i="2"/>
  <c r="G120" i="2" s="1"/>
  <c r="G122" i="2"/>
  <c r="G124" i="2"/>
  <c r="G125" i="2"/>
  <c r="G127" i="2"/>
  <c r="G128" i="2"/>
  <c r="G130" i="2"/>
  <c r="G131" i="2"/>
  <c r="G134" i="2"/>
  <c r="G133" i="2" s="1"/>
  <c r="G135" i="2"/>
  <c r="H263" i="2"/>
  <c r="I263" i="2"/>
  <c r="J263" i="2"/>
  <c r="K263" i="2"/>
  <c r="G254" i="2"/>
  <c r="G255" i="2"/>
  <c r="G256" i="2"/>
  <c r="G257" i="2"/>
  <c r="G258" i="2"/>
  <c r="G259" i="2"/>
  <c r="G260" i="2"/>
  <c r="G261" i="2"/>
  <c r="G262" i="2"/>
  <c r="J226" i="2"/>
  <c r="I226" i="2"/>
  <c r="G278" i="2"/>
  <c r="J30" i="2"/>
  <c r="J271" i="2" s="1"/>
  <c r="I30" i="2"/>
  <c r="H30" i="2"/>
  <c r="H271" i="2" s="1"/>
  <c r="G25" i="2"/>
  <c r="G30" i="2"/>
  <c r="K22" i="2"/>
  <c r="K29" i="2"/>
  <c r="J29" i="2"/>
  <c r="I22" i="2"/>
  <c r="I29" i="2" s="1"/>
  <c r="H22" i="2"/>
  <c r="H29" i="2" s="1"/>
  <c r="G23" i="2"/>
  <c r="G24" i="2"/>
  <c r="H140" i="2"/>
  <c r="H183" i="2" s="1"/>
  <c r="H145" i="2"/>
  <c r="H149" i="2"/>
  <c r="H153" i="2"/>
  <c r="H156" i="2"/>
  <c r="H159" i="2"/>
  <c r="H162" i="2"/>
  <c r="H165" i="2"/>
  <c r="H168" i="2"/>
  <c r="H171" i="2"/>
  <c r="H175" i="2"/>
  <c r="H179" i="2"/>
  <c r="I140" i="2"/>
  <c r="I145" i="2"/>
  <c r="I149" i="2"/>
  <c r="I153" i="2"/>
  <c r="I156" i="2"/>
  <c r="I159" i="2"/>
  <c r="I162" i="2"/>
  <c r="I165" i="2"/>
  <c r="I168" i="2"/>
  <c r="I171" i="2"/>
  <c r="I175" i="2"/>
  <c r="I179" i="2"/>
  <c r="J140" i="2"/>
  <c r="J183" i="2" s="1"/>
  <c r="J145" i="2"/>
  <c r="J149" i="2"/>
  <c r="J153" i="2"/>
  <c r="J156" i="2"/>
  <c r="J159" i="2"/>
  <c r="J162" i="2"/>
  <c r="J165" i="2"/>
  <c r="J168" i="2"/>
  <c r="J171" i="2"/>
  <c r="J175" i="2"/>
  <c r="J179" i="2"/>
  <c r="K140" i="2"/>
  <c r="K145" i="2"/>
  <c r="K149" i="2"/>
  <c r="K153" i="2"/>
  <c r="K156" i="2"/>
  <c r="K159" i="2"/>
  <c r="K162" i="2"/>
  <c r="K165" i="2"/>
  <c r="K168" i="2"/>
  <c r="K171" i="2"/>
  <c r="K175" i="2"/>
  <c r="K179" i="2"/>
  <c r="H15" i="2"/>
  <c r="H19" i="2" s="1"/>
  <c r="H270" i="2" s="1"/>
  <c r="H32" i="2"/>
  <c r="H36" i="2"/>
  <c r="H40" i="2"/>
  <c r="H186" i="2"/>
  <c r="H190" i="2"/>
  <c r="H194" i="2"/>
  <c r="H198" i="2"/>
  <c r="H202" i="2"/>
  <c r="H206" i="2"/>
  <c r="H210" i="2"/>
  <c r="H214" i="2"/>
  <c r="H218" i="2"/>
  <c r="H222" i="2"/>
  <c r="H226" i="2"/>
  <c r="H231" i="2"/>
  <c r="H235" i="2"/>
  <c r="H238" i="2"/>
  <c r="H246" i="2"/>
  <c r="H249" i="2"/>
  <c r="H252" i="2"/>
  <c r="H269" i="2"/>
  <c r="I15" i="2"/>
  <c r="I19" i="2"/>
  <c r="I32" i="2"/>
  <c r="I36" i="2"/>
  <c r="I40" i="2"/>
  <c r="I186" i="2"/>
  <c r="I190" i="2"/>
  <c r="I194" i="2"/>
  <c r="I198" i="2"/>
  <c r="I202" i="2"/>
  <c r="I206" i="2"/>
  <c r="I210" i="2"/>
  <c r="I214" i="2"/>
  <c r="I218" i="2"/>
  <c r="I222" i="2"/>
  <c r="I231" i="2"/>
  <c r="I235" i="2"/>
  <c r="I238" i="2"/>
  <c r="I246" i="2"/>
  <c r="I249" i="2"/>
  <c r="I252" i="2"/>
  <c r="I269" i="2"/>
  <c r="J15" i="2"/>
  <c r="J19" i="2" s="1"/>
  <c r="J22" i="2"/>
  <c r="J32" i="2"/>
  <c r="J36" i="2"/>
  <c r="J40" i="2"/>
  <c r="J186" i="2"/>
  <c r="J190" i="2"/>
  <c r="J194" i="2"/>
  <c r="J198" i="2"/>
  <c r="J202" i="2"/>
  <c r="J206" i="2"/>
  <c r="J210" i="2"/>
  <c r="J214" i="2"/>
  <c r="J218" i="2"/>
  <c r="J222" i="2"/>
  <c r="J231" i="2"/>
  <c r="J235" i="2"/>
  <c r="J238" i="2"/>
  <c r="J246" i="2"/>
  <c r="J249" i="2"/>
  <c r="J252" i="2"/>
  <c r="J269" i="2"/>
  <c r="K15" i="2"/>
  <c r="K19" i="2"/>
  <c r="K32" i="2"/>
  <c r="K36" i="2"/>
  <c r="K44" i="2" s="1"/>
  <c r="K40" i="2"/>
  <c r="K186" i="2"/>
  <c r="K190" i="2"/>
  <c r="K194" i="2"/>
  <c r="K198" i="2"/>
  <c r="K202" i="2"/>
  <c r="K206" i="2"/>
  <c r="K210" i="2"/>
  <c r="K214" i="2"/>
  <c r="K218" i="2"/>
  <c r="K222" i="2"/>
  <c r="K226" i="2"/>
  <c r="K231" i="2"/>
  <c r="K235" i="2"/>
  <c r="K238" i="2"/>
  <c r="K246" i="2"/>
  <c r="K249" i="2"/>
  <c r="K252" i="2"/>
  <c r="K269" i="2"/>
  <c r="G141" i="2"/>
  <c r="G142" i="2"/>
  <c r="G184" i="2" s="1"/>
  <c r="G143" i="2"/>
  <c r="G144" i="2"/>
  <c r="G146" i="2"/>
  <c r="G147" i="2"/>
  <c r="G148" i="2"/>
  <c r="G145" i="2" s="1"/>
  <c r="G150" i="2"/>
  <c r="G151" i="2"/>
  <c r="G149" i="2" s="1"/>
  <c r="G152" i="2"/>
  <c r="G154" i="2"/>
  <c r="G155" i="2"/>
  <c r="G153" i="2"/>
  <c r="G157" i="2"/>
  <c r="G156" i="2"/>
  <c r="G158" i="2"/>
  <c r="G160" i="2"/>
  <c r="G159" i="2" s="1"/>
  <c r="G161" i="2"/>
  <c r="G163" i="2"/>
  <c r="G164" i="2"/>
  <c r="G166" i="2"/>
  <c r="G167" i="2"/>
  <c r="G165" i="2"/>
  <c r="G169" i="2"/>
  <c r="G168" i="2"/>
  <c r="G170" i="2"/>
  <c r="G172" i="2"/>
  <c r="G173" i="2"/>
  <c r="G171" i="2"/>
  <c r="G176" i="2"/>
  <c r="G177" i="2"/>
  <c r="G175" i="2" s="1"/>
  <c r="G178" i="2"/>
  <c r="G180" i="2"/>
  <c r="G179" i="2" s="1"/>
  <c r="G181" i="2"/>
  <c r="G182" i="2"/>
  <c r="G174" i="2"/>
  <c r="K14" i="3"/>
  <c r="K15" i="3" s="1"/>
  <c r="J14" i="3"/>
  <c r="J15" i="3" s="1"/>
  <c r="I14" i="3"/>
  <c r="I15" i="3" s="1"/>
  <c r="H14" i="3"/>
  <c r="H15" i="3" s="1"/>
  <c r="G13" i="3"/>
  <c r="G14" i="3" s="1"/>
  <c r="G15" i="3" s="1"/>
  <c r="H219" i="1"/>
  <c r="I219" i="1"/>
  <c r="J219" i="1"/>
  <c r="K219" i="1"/>
  <c r="G217" i="1"/>
  <c r="G216" i="1"/>
  <c r="G215" i="1" s="1"/>
  <c r="K215" i="1"/>
  <c r="J215" i="1"/>
  <c r="I215" i="1"/>
  <c r="H215" i="1"/>
  <c r="G213" i="1"/>
  <c r="G214" i="1"/>
  <c r="G212" i="1"/>
  <c r="K212" i="1"/>
  <c r="J212" i="1"/>
  <c r="J218" i="1" s="1"/>
  <c r="I212" i="1"/>
  <c r="H212" i="1"/>
  <c r="G210" i="1"/>
  <c r="G211" i="1"/>
  <c r="G209" i="1" s="1"/>
  <c r="K209" i="1"/>
  <c r="J209" i="1"/>
  <c r="I209" i="1"/>
  <c r="H209" i="1"/>
  <c r="G208" i="1"/>
  <c r="G207" i="1"/>
  <c r="G206" i="1"/>
  <c r="K206" i="1"/>
  <c r="J206" i="1"/>
  <c r="I206" i="1"/>
  <c r="H206" i="1"/>
  <c r="G205" i="1"/>
  <c r="G204" i="1"/>
  <c r="G203" i="1" s="1"/>
  <c r="K203" i="1"/>
  <c r="K218" i="1" s="1"/>
  <c r="J203" i="1"/>
  <c r="I203" i="1"/>
  <c r="I218" i="1" s="1"/>
  <c r="H203" i="1"/>
  <c r="H185" i="1"/>
  <c r="H188" i="1"/>
  <c r="H191" i="1"/>
  <c r="H194" i="1"/>
  <c r="H218" i="1" s="1"/>
  <c r="H197" i="1"/>
  <c r="H200" i="1"/>
  <c r="G202" i="1"/>
  <c r="G201" i="1"/>
  <c r="G200" i="1" s="1"/>
  <c r="G199" i="1"/>
  <c r="G198" i="1"/>
  <c r="G197" i="1"/>
  <c r="G196" i="1"/>
  <c r="G195" i="1"/>
  <c r="G194" i="1" s="1"/>
  <c r="G193" i="1"/>
  <c r="G219" i="1" s="1"/>
  <c r="G192" i="1"/>
  <c r="G191" i="1"/>
  <c r="G190" i="1"/>
  <c r="G189" i="1"/>
  <c r="G188" i="1" s="1"/>
  <c r="G218" i="1" s="1"/>
  <c r="K200" i="1"/>
  <c r="J200" i="1"/>
  <c r="I200" i="1"/>
  <c r="K197" i="1"/>
  <c r="J197" i="1"/>
  <c r="I197" i="1"/>
  <c r="K194" i="1"/>
  <c r="J194" i="1"/>
  <c r="I194" i="1"/>
  <c r="K191" i="1"/>
  <c r="J191" i="1"/>
  <c r="I191" i="1"/>
  <c r="K188" i="1"/>
  <c r="J188" i="1"/>
  <c r="I188" i="1"/>
  <c r="G186" i="1"/>
  <c r="G185" i="1"/>
  <c r="G187" i="1"/>
  <c r="K185" i="1"/>
  <c r="J185" i="1"/>
  <c r="I185" i="1"/>
  <c r="H183" i="1"/>
  <c r="I183" i="1"/>
  <c r="J183" i="1"/>
  <c r="K183" i="1"/>
  <c r="G178" i="1"/>
  <c r="G177" i="1"/>
  <c r="G176" i="1"/>
  <c r="G175" i="1"/>
  <c r="K175" i="1"/>
  <c r="J175" i="1"/>
  <c r="I175" i="1"/>
  <c r="H175" i="1"/>
  <c r="G180" i="1"/>
  <c r="G181" i="1"/>
  <c r="G179" i="1" s="1"/>
  <c r="K179" i="1"/>
  <c r="J179" i="1"/>
  <c r="I179" i="1"/>
  <c r="H179" i="1"/>
  <c r="G173" i="1"/>
  <c r="G172" i="1" s="1"/>
  <c r="G174" i="1"/>
  <c r="K172" i="1"/>
  <c r="J172" i="1"/>
  <c r="I172" i="1"/>
  <c r="H172" i="1"/>
  <c r="G171" i="1"/>
  <c r="G170" i="1"/>
  <c r="G169" i="1" s="1"/>
  <c r="K169" i="1"/>
  <c r="J169" i="1"/>
  <c r="I169" i="1"/>
  <c r="H169" i="1"/>
  <c r="G168" i="1"/>
  <c r="G167" i="1"/>
  <c r="G166" i="1"/>
  <c r="K166" i="1"/>
  <c r="J166" i="1"/>
  <c r="I166" i="1"/>
  <c r="H166" i="1"/>
  <c r="G164" i="1"/>
  <c r="G165" i="1"/>
  <c r="G163" i="1" s="1"/>
  <c r="K163" i="1"/>
  <c r="J163" i="1"/>
  <c r="I163" i="1"/>
  <c r="H163" i="1"/>
  <c r="G161" i="1"/>
  <c r="G162" i="1"/>
  <c r="K160" i="1"/>
  <c r="J160" i="1"/>
  <c r="J182" i="1" s="1"/>
  <c r="I160" i="1"/>
  <c r="H160" i="1"/>
  <c r="G159" i="1"/>
  <c r="G158" i="1"/>
  <c r="G157" i="1" s="1"/>
  <c r="K157" i="1"/>
  <c r="J157" i="1"/>
  <c r="I157" i="1"/>
  <c r="H157" i="1"/>
  <c r="G156" i="1"/>
  <c r="G155" i="1"/>
  <c r="G154" i="1"/>
  <c r="K154" i="1"/>
  <c r="J154" i="1"/>
  <c r="I154" i="1"/>
  <c r="H154" i="1"/>
  <c r="G152" i="1"/>
  <c r="G153" i="1"/>
  <c r="G151" i="1" s="1"/>
  <c r="K151" i="1"/>
  <c r="J151" i="1"/>
  <c r="I151" i="1"/>
  <c r="H151" i="1"/>
  <c r="G149" i="1"/>
  <c r="G148" i="1" s="1"/>
  <c r="G150" i="1"/>
  <c r="K148" i="1"/>
  <c r="J148" i="1"/>
  <c r="J134" i="1"/>
  <c r="J138" i="1"/>
  <c r="J141" i="1"/>
  <c r="J145" i="1"/>
  <c r="I148" i="1"/>
  <c r="H148" i="1"/>
  <c r="G147" i="1"/>
  <c r="G137" i="1"/>
  <c r="G140" i="1"/>
  <c r="G144" i="1"/>
  <c r="G146" i="1"/>
  <c r="G145" i="1" s="1"/>
  <c r="K145" i="1"/>
  <c r="I145" i="1"/>
  <c r="H145" i="1"/>
  <c r="H182" i="1" s="1"/>
  <c r="G143" i="1"/>
  <c r="G142" i="1"/>
  <c r="G141" i="1" s="1"/>
  <c r="K141" i="1"/>
  <c r="I141" i="1"/>
  <c r="I134" i="1"/>
  <c r="I182" i="1" s="1"/>
  <c r="I138" i="1"/>
  <c r="H141" i="1"/>
  <c r="G139" i="1"/>
  <c r="K138" i="1"/>
  <c r="K134" i="1"/>
  <c r="K182" i="1"/>
  <c r="H138" i="1"/>
  <c r="G136" i="1"/>
  <c r="G135" i="1"/>
  <c r="G134" i="1"/>
  <c r="H134" i="1"/>
  <c r="H132" i="1"/>
  <c r="I132" i="1"/>
  <c r="J132" i="1"/>
  <c r="J64" i="1"/>
  <c r="J75" i="1"/>
  <c r="J221" i="1" s="1"/>
  <c r="J223" i="1" s="1"/>
  <c r="K132" i="1"/>
  <c r="G129" i="1"/>
  <c r="G127" i="1"/>
  <c r="G126" i="1"/>
  <c r="G128" i="1"/>
  <c r="K126" i="1"/>
  <c r="J126" i="1"/>
  <c r="I126" i="1"/>
  <c r="H126" i="1"/>
  <c r="G125" i="1"/>
  <c r="G124" i="1"/>
  <c r="G123" i="1"/>
  <c r="K123" i="1"/>
  <c r="J123" i="1"/>
  <c r="I123" i="1"/>
  <c r="H123" i="1"/>
  <c r="G122" i="1"/>
  <c r="G121" i="1"/>
  <c r="G120" i="1"/>
  <c r="G119" i="1"/>
  <c r="K119" i="1"/>
  <c r="J119" i="1"/>
  <c r="I119" i="1"/>
  <c r="H119" i="1"/>
  <c r="G118" i="1"/>
  <c r="G117" i="1"/>
  <c r="G116" i="1" s="1"/>
  <c r="K116" i="1"/>
  <c r="J116" i="1"/>
  <c r="I116" i="1"/>
  <c r="H116" i="1"/>
  <c r="G114" i="1"/>
  <c r="G113" i="1" s="1"/>
  <c r="G115" i="1"/>
  <c r="K113" i="1"/>
  <c r="J113" i="1"/>
  <c r="I113" i="1"/>
  <c r="H113" i="1"/>
  <c r="G111" i="1"/>
  <c r="G110" i="1"/>
  <c r="G112" i="1"/>
  <c r="K110" i="1"/>
  <c r="J110" i="1"/>
  <c r="I110" i="1"/>
  <c r="H110" i="1"/>
  <c r="G109" i="1"/>
  <c r="G107" i="1"/>
  <c r="G106" i="1"/>
  <c r="G108" i="1"/>
  <c r="K106" i="1"/>
  <c r="J106" i="1"/>
  <c r="I106" i="1"/>
  <c r="H106" i="1"/>
  <c r="G130" i="1"/>
  <c r="G105" i="1"/>
  <c r="G104" i="1"/>
  <c r="G103" i="1"/>
  <c r="G102" i="1"/>
  <c r="G101" i="1" s="1"/>
  <c r="K101" i="1"/>
  <c r="J101" i="1"/>
  <c r="I101" i="1"/>
  <c r="H101" i="1"/>
  <c r="G99" i="1"/>
  <c r="G98" i="1" s="1"/>
  <c r="G100" i="1"/>
  <c r="K98" i="1"/>
  <c r="J98" i="1"/>
  <c r="I98" i="1"/>
  <c r="H98" i="1"/>
  <c r="G97" i="1"/>
  <c r="G96" i="1"/>
  <c r="G95" i="1"/>
  <c r="G94" i="1"/>
  <c r="K94" i="1"/>
  <c r="J94" i="1"/>
  <c r="I94" i="1"/>
  <c r="H94" i="1"/>
  <c r="G93" i="1"/>
  <c r="G92" i="1"/>
  <c r="G91" i="1"/>
  <c r="G90" i="1"/>
  <c r="G89" i="1"/>
  <c r="G88" i="1"/>
  <c r="G87" i="1" s="1"/>
  <c r="K87" i="1"/>
  <c r="K131" i="1" s="1"/>
  <c r="J87" i="1"/>
  <c r="I87" i="1"/>
  <c r="H87" i="1"/>
  <c r="G86" i="1"/>
  <c r="G82" i="1"/>
  <c r="G132" i="1"/>
  <c r="G85" i="1"/>
  <c r="G84" i="1"/>
  <c r="G83" i="1" s="1"/>
  <c r="G81" i="1"/>
  <c r="G80" i="1"/>
  <c r="G79" i="1" s="1"/>
  <c r="G131" i="1" s="1"/>
  <c r="K90" i="1"/>
  <c r="J90" i="1"/>
  <c r="I90" i="1"/>
  <c r="I79" i="1"/>
  <c r="I83" i="1"/>
  <c r="H90" i="1"/>
  <c r="H79" i="1"/>
  <c r="H83" i="1"/>
  <c r="H131" i="1" s="1"/>
  <c r="H70" i="1"/>
  <c r="K83" i="1"/>
  <c r="J83" i="1"/>
  <c r="K79" i="1"/>
  <c r="J79" i="1"/>
  <c r="J131" i="1"/>
  <c r="G78" i="1"/>
  <c r="G77" i="1"/>
  <c r="H75" i="1"/>
  <c r="I75" i="1"/>
  <c r="K75" i="1"/>
  <c r="G70" i="1"/>
  <c r="G69" i="1"/>
  <c r="G75" i="1"/>
  <c r="G68" i="1"/>
  <c r="G67" i="1"/>
  <c r="G66" i="1" s="1"/>
  <c r="G74" i="1"/>
  <c r="K70" i="1"/>
  <c r="J70" i="1"/>
  <c r="I70" i="1"/>
  <c r="K66" i="1"/>
  <c r="K74" i="1" s="1"/>
  <c r="J66" i="1"/>
  <c r="I66" i="1"/>
  <c r="I74" i="1" s="1"/>
  <c r="H66" i="1"/>
  <c r="H74" i="1" s="1"/>
  <c r="H64" i="1"/>
  <c r="H221" i="1" s="1"/>
  <c r="H223" i="1" s="1"/>
  <c r="I64" i="1"/>
  <c r="I221" i="1"/>
  <c r="I223" i="1" s="1"/>
  <c r="K64" i="1"/>
  <c r="K221" i="1" s="1"/>
  <c r="K223" i="1" s="1"/>
  <c r="G62" i="1"/>
  <c r="G61" i="1"/>
  <c r="G60" i="1"/>
  <c r="G59" i="1"/>
  <c r="K59" i="1"/>
  <c r="J59" i="1"/>
  <c r="I59" i="1"/>
  <c r="H59" i="1"/>
  <c r="G57" i="1"/>
  <c r="G58" i="1"/>
  <c r="G64" i="1" s="1"/>
  <c r="G56" i="1"/>
  <c r="G55" i="1" s="1"/>
  <c r="G63" i="1" s="1"/>
  <c r="I55" i="1"/>
  <c r="I63" i="1"/>
  <c r="J55" i="1"/>
  <c r="J63" i="1" s="1"/>
  <c r="K55" i="1"/>
  <c r="K63" i="1" s="1"/>
  <c r="H55" i="1"/>
  <c r="H63" i="1"/>
  <c r="H50" i="1"/>
  <c r="H51" i="1" s="1"/>
  <c r="I50" i="1"/>
  <c r="J50" i="1"/>
  <c r="K50" i="1"/>
  <c r="G49" i="1"/>
  <c r="G48" i="1"/>
  <c r="G47" i="1"/>
  <c r="G46" i="1"/>
  <c r="G45" i="1"/>
  <c r="G44" i="1"/>
  <c r="G43" i="1"/>
  <c r="G42" i="1"/>
  <c r="G41" i="1"/>
  <c r="G50" i="1" s="1"/>
  <c r="G38" i="1"/>
  <c r="H39" i="1"/>
  <c r="I39" i="1"/>
  <c r="J39" i="1"/>
  <c r="K39" i="1"/>
  <c r="G37" i="1"/>
  <c r="G36" i="1"/>
  <c r="G35" i="1"/>
  <c r="G34" i="1"/>
  <c r="G33" i="1"/>
  <c r="G32" i="1"/>
  <c r="G31" i="1"/>
  <c r="G30" i="1"/>
  <c r="G39" i="1" s="1"/>
  <c r="H28" i="1"/>
  <c r="I28" i="1"/>
  <c r="J28" i="1"/>
  <c r="K28" i="1"/>
  <c r="G27" i="1"/>
  <c r="G26" i="1"/>
  <c r="G25" i="1"/>
  <c r="G28" i="1"/>
  <c r="H23" i="1"/>
  <c r="I23" i="1"/>
  <c r="J23" i="1"/>
  <c r="K23" i="1"/>
  <c r="K51" i="1" s="1"/>
  <c r="G16" i="1"/>
  <c r="G17" i="1"/>
  <c r="G18" i="1"/>
  <c r="G15" i="1"/>
  <c r="G19" i="1"/>
  <c r="G23" i="1" s="1"/>
  <c r="G51" i="1" s="1"/>
  <c r="G20" i="1"/>
  <c r="G21" i="1"/>
  <c r="G22" i="1"/>
  <c r="G230" i="1"/>
  <c r="G265" i="2"/>
  <c r="G266" i="2"/>
  <c r="G267" i="2"/>
  <c r="G268" i="2"/>
  <c r="H20" i="2"/>
  <c r="H45" i="2"/>
  <c r="H138" i="2"/>
  <c r="H184" i="2"/>
  <c r="H243" i="2"/>
  <c r="I20" i="2"/>
  <c r="I45" i="2"/>
  <c r="I138" i="2"/>
  <c r="I184" i="2"/>
  <c r="I243" i="2"/>
  <c r="J20" i="2"/>
  <c r="J45" i="2"/>
  <c r="J138" i="2"/>
  <c r="J184" i="2"/>
  <c r="J243" i="2"/>
  <c r="G18" i="2"/>
  <c r="G20" i="2" s="1"/>
  <c r="G35" i="2"/>
  <c r="G39" i="2"/>
  <c r="G43" i="2"/>
  <c r="G189" i="2"/>
  <c r="G193" i="2"/>
  <c r="G197" i="2"/>
  <c r="G201" i="2"/>
  <c r="G205" i="2"/>
  <c r="G209" i="2"/>
  <c r="G213" i="2"/>
  <c r="G217" i="2"/>
  <c r="G221" i="2"/>
  <c r="G225" i="2"/>
  <c r="G229" i="2"/>
  <c r="G234" i="2"/>
  <c r="G237" i="2"/>
  <c r="G241" i="2"/>
  <c r="G16" i="2"/>
  <c r="G17" i="2"/>
  <c r="G33" i="2"/>
  <c r="G32" i="2"/>
  <c r="G34" i="2"/>
  <c r="G37" i="2"/>
  <c r="G36" i="2" s="1"/>
  <c r="G38" i="2"/>
  <c r="G41" i="2"/>
  <c r="G42" i="2"/>
  <c r="G187" i="2"/>
  <c r="G188" i="2"/>
  <c r="G186" i="2" s="1"/>
  <c r="G191" i="2"/>
  <c r="G190" i="2"/>
  <c r="G192" i="2"/>
  <c r="G195" i="2"/>
  <c r="G196" i="2"/>
  <c r="G199" i="2"/>
  <c r="G198" i="2" s="1"/>
  <c r="G200" i="2"/>
  <c r="G203" i="2"/>
  <c r="G202" i="2" s="1"/>
  <c r="G204" i="2"/>
  <c r="G207" i="2"/>
  <c r="G206" i="2" s="1"/>
  <c r="G208" i="2"/>
  <c r="G211" i="2"/>
  <c r="G212" i="2"/>
  <c r="G210" i="2" s="1"/>
  <c r="G215" i="2"/>
  <c r="G216" i="2"/>
  <c r="G219" i="2"/>
  <c r="G220" i="2"/>
  <c r="G218" i="2"/>
  <c r="G223" i="2"/>
  <c r="G224" i="2"/>
  <c r="G227" i="2"/>
  <c r="G228" i="2"/>
  <c r="G226" i="2" s="1"/>
  <c r="G230" i="2"/>
  <c r="G232" i="2"/>
  <c r="G233" i="2"/>
  <c r="G231" i="2" s="1"/>
  <c r="G236" i="2"/>
  <c r="G235" i="2" s="1"/>
  <c r="G239" i="2"/>
  <c r="G240" i="2"/>
  <c r="G238" i="2" s="1"/>
  <c r="G245" i="2"/>
  <c r="G246" i="2" s="1"/>
  <c r="G248" i="2"/>
  <c r="G249" i="2" s="1"/>
  <c r="G251" i="2"/>
  <c r="G252" i="2" s="1"/>
  <c r="I51" i="1"/>
  <c r="G214" i="2"/>
  <c r="G15" i="2"/>
  <c r="G19" i="2" s="1"/>
  <c r="J242" i="2"/>
  <c r="G243" i="2"/>
  <c r="H44" i="2"/>
  <c r="G22" i="2"/>
  <c r="G29" i="2" s="1"/>
  <c r="G138" i="2"/>
  <c r="G222" i="2"/>
  <c r="G162" i="2"/>
  <c r="J44" i="2"/>
  <c r="I242" i="2"/>
  <c r="H242" i="2"/>
  <c r="G116" i="2"/>
  <c r="G88" i="2"/>
  <c r="G63" i="2"/>
  <c r="G112" i="2"/>
  <c r="G96" i="2"/>
  <c r="G80" i="2"/>
  <c r="K271" i="2"/>
  <c r="K242" i="2"/>
  <c r="G194" i="2"/>
  <c r="G269" i="2"/>
  <c r="I183" i="2"/>
  <c r="G104" i="2"/>
  <c r="G58" i="2"/>
  <c r="G126" i="2"/>
  <c r="G84" i="2"/>
  <c r="G242" i="2" l="1"/>
  <c r="J220" i="1"/>
  <c r="I270" i="2"/>
  <c r="K220" i="1"/>
  <c r="K222" i="1" s="1"/>
  <c r="K270" i="2"/>
  <c r="I271" i="2"/>
  <c r="J270" i="2"/>
  <c r="K183" i="2"/>
  <c r="G263" i="2"/>
  <c r="G40" i="2"/>
  <c r="G44" i="2" s="1"/>
  <c r="G270" i="2" s="1"/>
  <c r="G45" i="2"/>
  <c r="G271" i="2" s="1"/>
  <c r="J51" i="1"/>
  <c r="J222" i="1" s="1"/>
  <c r="H220" i="1"/>
  <c r="H222" i="1" s="1"/>
  <c r="J74" i="1"/>
  <c r="I131" i="1"/>
  <c r="I220" i="1" s="1"/>
  <c r="I222" i="1" s="1"/>
  <c r="G138" i="1"/>
  <c r="G183" i="1"/>
  <c r="G221" i="1" s="1"/>
  <c r="G223" i="1" s="1"/>
  <c r="G160" i="1"/>
  <c r="G140" i="2"/>
  <c r="G183" i="2" s="1"/>
  <c r="I44" i="2"/>
  <c r="G100" i="2"/>
  <c r="G137" i="2" s="1"/>
  <c r="G182" i="1" l="1"/>
  <c r="G220" i="1" s="1"/>
  <c r="G222" i="1" s="1"/>
</calcChain>
</file>

<file path=xl/sharedStrings.xml><?xml version="1.0" encoding="utf-8"?>
<sst xmlns="http://schemas.openxmlformats.org/spreadsheetml/2006/main" count="927" uniqueCount="302">
  <si>
    <t>до рішення виконавчого комітету</t>
  </si>
  <si>
    <t>Чернівецької міської ради</t>
  </si>
  <si>
    <t>Титульний список</t>
  </si>
  <si>
    <t>будівництва об´єктів комунального господарства по департаменту житлово-комунального господарства на 2015 рік</t>
  </si>
  <si>
    <t>за рахунок спеціального фонду міського бюджету - бюджету розвитку міста</t>
  </si>
  <si>
    <t>грн.</t>
  </si>
  <si>
    <t>№ з/п</t>
  </si>
  <si>
    <t>Об’єкти будівництва</t>
  </si>
  <si>
    <t>КТКВК</t>
  </si>
  <si>
    <t>Код КЕКВ</t>
  </si>
  <si>
    <t>Загальна кошторисна вартість</t>
  </si>
  <si>
    <t xml:space="preserve">Освоєння на 01.01.2015 </t>
  </si>
  <si>
    <t xml:space="preserve">Обсяги капвкладень на 2015 рік </t>
  </si>
  <si>
    <t>в тому числі по кварталах:</t>
  </si>
  <si>
    <t>Підрядник</t>
  </si>
  <si>
    <t>I</t>
  </si>
  <si>
    <t>II</t>
  </si>
  <si>
    <t>III</t>
  </si>
  <si>
    <t>IV</t>
  </si>
  <si>
    <t>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</si>
  <si>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міста Чернівців на 2013-2025 роки</t>
  </si>
  <si>
    <t>Будівництво напірного та безнапірного колектора та КНС на вул.Б.Хмельницького, в тому числі:</t>
  </si>
  <si>
    <t>150101</t>
  </si>
  <si>
    <t>проектні роботи, авторський нагляд, експертиза;</t>
  </si>
  <si>
    <t>будівництво;</t>
  </si>
  <si>
    <t>Підрядна організація</t>
  </si>
  <si>
    <t>технагляд.</t>
  </si>
  <si>
    <t>ДЖКГ</t>
  </si>
  <si>
    <t xml:space="preserve">Всього по програмі: </t>
  </si>
  <si>
    <t>в т.ч. технагляд</t>
  </si>
  <si>
    <t>Програма розвитку міського електротранспорту в м.Чернівцях на 2007-2015 роки</t>
  </si>
  <si>
    <t>Капітальний ремонт (демонтаж) опор контактної мережі на вул.Шолом-Алейхема, Головній, в тому числі:</t>
  </si>
  <si>
    <t>капітальний ремонт;</t>
  </si>
  <si>
    <t>Програма асфальтування гравійних доріг на 2007-2015 роки</t>
  </si>
  <si>
    <t xml:space="preserve">Капітальний ремонт вул.Вижницької (асфальтування гравійної ділянки), в тому числі: </t>
  </si>
  <si>
    <t>170703</t>
  </si>
  <si>
    <t>розр.ПКД</t>
  </si>
  <si>
    <t>проектні роботи, експертиза;</t>
  </si>
  <si>
    <t xml:space="preserve">Капітальний ремонт вул.Вашківської (асфальтування гравійної ділянки від вул.Горіхівської до вул.Глибоцької),  в тому числі:                                                                                                 </t>
  </si>
  <si>
    <t xml:space="preserve">  </t>
  </si>
  <si>
    <t>По капітальних видатках, де замовником є КП "Чернівецьке тролейбусне управління"</t>
  </si>
  <si>
    <t>Придбання тролейбусів</t>
  </si>
  <si>
    <t>Придбання контактного проводу</t>
  </si>
  <si>
    <t>Капітальний ремонт системи освітлення приміщення департаменту житлово-комунального господарства (енергозберігаючий проект) в м.Чернівці (в т.ч. проектні роботи, експертиза)</t>
  </si>
  <si>
    <t>010116</t>
  </si>
  <si>
    <t>Капремонт водопровідних та каналізаційних мереж міста (в т.ч. проектні роботи, експертиза)</t>
  </si>
  <si>
    <t>Капітальний ремонт зливової мережі на вул.Білоруській,29 (прибудинкова територія) (в т.ч. проектні роботи,експертиза)</t>
  </si>
  <si>
    <t xml:space="preserve">Капітальний ремонт освітлення пішохідних переходів, в тому числі: </t>
  </si>
  <si>
    <t>технагляд</t>
  </si>
  <si>
    <t>Капітальний ремонт світлофорних обєктів, в тому числі:</t>
  </si>
  <si>
    <t>Капремонт зовнішнього освітлення, в тому числі:</t>
  </si>
  <si>
    <t>МКП "Міськсвітло"</t>
  </si>
  <si>
    <t>Капітальний ремонт електроживлення на площі Філармонії в м.Чернівці (в т.ч. проектні роботи, експертиза)</t>
  </si>
  <si>
    <t>Капітальний ремонт електроживлення на площі Соборній в м.Чернівці (в т.ч. проектні роботи, експертиза)</t>
  </si>
  <si>
    <t>Капітальний ремонт електроживлення на площі Центральній в м.Чернівці (в т.ч. проектні роботи, експертиза)</t>
  </si>
  <si>
    <t>Капітальний ремонт освітлення центрального скверу на вул.І.Підкови (в т.ч. проектні роботи, експертиза)</t>
  </si>
  <si>
    <t xml:space="preserve">Будівництво притулку для безпритульних тварин на вул.Південно-Кільцевій,47 в м.Чернівцях (1 черга), в тому числі: </t>
  </si>
  <si>
    <t>Проектна організація</t>
  </si>
  <si>
    <t>ПП "Рембудторг-інвест"</t>
  </si>
  <si>
    <t>Будівництво дренажу та водовідведення дощових вод з території, обмеженої вулицями Кобзарською, О.Дундича та Жванецькою в м.Чернівці (ІІ черга), в тому числі: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</si>
  <si>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39 на вул.І.Карбулицького,4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</si>
  <si>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(комунальна медична установа міська лікарня № 4 на вул.І.Підкови,14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</si>
  <si>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37 на вул.І.Підкови,9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</si>
  <si>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(НВК "Берегиня" на вул.І.Карбулицького,2 у м.Чернівці), в тому числі: </t>
  </si>
  <si>
    <t>Будівництво водопровідних вводів до житлових будинків на вул.І.Підкови,34-48 у м. Чернівці, в тому числі:</t>
  </si>
  <si>
    <t>конкурс</t>
  </si>
  <si>
    <t>Реконструкція водопонижуючих свердловин водовідвідної галереї на вул.Ю.Гагаріна-Нахімова (проектні роботи)</t>
  </si>
  <si>
    <t>Реконструкція зовнішнього освітлення, в тому числі:</t>
  </si>
  <si>
    <t>реконструкція;</t>
  </si>
  <si>
    <t>Реконструкція світлосигнального обладнання КП "Міжнародний аеропорт "Чернівці"</t>
  </si>
  <si>
    <t xml:space="preserve">Капітальний ремонт ділянки аеродрому КП "Міжнародний аеропорт "Чернівці", в тому числі: </t>
  </si>
  <si>
    <t>171000</t>
  </si>
  <si>
    <t xml:space="preserve"> </t>
  </si>
  <si>
    <t xml:space="preserve">Всього: </t>
  </si>
  <si>
    <t>Будівництво, реконструкція та капітальний ремонт доріг м.Чернівців</t>
  </si>
  <si>
    <t>Будівництво дороги на вул.С.Воробкевича на ділянці від вул.В.Комарова до вул.Південно-Кільцевої, в тому числі:</t>
  </si>
  <si>
    <t>Виконання технічних заключень, проектних робіт, експертизи проектів на будівництво доріг</t>
  </si>
  <si>
    <t>Проектні та експертні організації</t>
  </si>
  <si>
    <t xml:space="preserve">Реконструкція дороги на вул.Б.Хмельницького від вул.Ю.Гагаріна до вул.Університетської, в тому числі: </t>
  </si>
  <si>
    <t>Проектна і експертна організація</t>
  </si>
  <si>
    <r>
      <t>Капітальний ремонт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юка, в тому числі:</t>
    </r>
  </si>
  <si>
    <t>перерах ПКД</t>
  </si>
  <si>
    <t>Капітальний ремонт вул.28 Червня від вул.Марка Вовчка до вул.М.Чернишевського (тротуар), в тому числі:</t>
  </si>
  <si>
    <t>Капітальний ремонт вул.О.Кобилянської (тротуари), в тому числі:</t>
  </si>
  <si>
    <r>
      <t>пооб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>єктно</t>
    </r>
  </si>
  <si>
    <t>Виконання технічних заключень, проектних робіт, експертизи проектів на капітальний ремонт доріг</t>
  </si>
  <si>
    <r>
      <t>пооб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 xml:space="preserve">єктно </t>
    </r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</si>
  <si>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</si>
  <si>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</si>
  <si>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</si>
  <si>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Капітальний ремонт міжбудинкового проїзду на                                        вул.Руській, 289-А, В і Г, в тому числі:</t>
  </si>
  <si>
    <t>Капітальний ремонт міжбудинкового проїзду на просп.Незалежності,117, в тому числі:</t>
  </si>
  <si>
    <t>Капітальний ремонт міжбудинкового проїзду на просп.Незалежності,68  (біля гімназії № 1), в тому числі:</t>
  </si>
  <si>
    <t>Капітальний ремонт міжбудинкового проїзду на вул.В.Комарова,10, в тому числі:</t>
  </si>
  <si>
    <t>Капітальний ремонт міжбудинкового проїзду від будинку №10-А на вул.Небесної Сотні до будинку № 84-А на просп. Незалежності (проїзд до контейнерного майданчика), в тому числі:</t>
  </si>
  <si>
    <t>Капітальний ремонт міжбудинкового проїзду на вул.Ф.Полетаєва,8-10, в тому числі:</t>
  </si>
  <si>
    <t>Капітальний ремонт міжбудинкового проїзду на бульварі Героїв Сталінграду,9 (тротуар), в тому числі:</t>
  </si>
  <si>
    <t>Капітальний ремонт міжбудинкового проїзду на                                                        вул.Заводській, 5,7,9  (заїзд в мікрорайон), в тому числі:</t>
  </si>
  <si>
    <t>Придбання техніки і обладнання для комунальних потреб міста</t>
  </si>
  <si>
    <t>Постачальник</t>
  </si>
  <si>
    <t>По капітальних видатках, де замовником є Чернівецьке міське комунальне підрядне шляхово-експлуатаційне підприємство</t>
  </si>
  <si>
    <t>По капітальних видатках, де замовником є КП Міська аварійно-диспетчерська служба "0-80"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</si>
  <si>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</si>
  <si>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</si>
  <si>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100202</t>
  </si>
  <si>
    <t>Капітальний ремонт вузлів комерційного обліку холодної води багатоквартирних житлових будинків м.Чернівці (в т.ч. експертиза, авторський нагляд)</t>
  </si>
  <si>
    <t>Реконструкція водопровідного вводу до житлового будинку № 9 на площі Соборній</t>
  </si>
  <si>
    <t>По капітальних видатках, де замовником є МКП "Чернівцітеплокомуненерго"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</si>
  <si>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</si>
  <si>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</si>
  <si>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в т.ч. технагляд.</t>
  </si>
  <si>
    <t xml:space="preserve">      Секретар виконавчого комітету </t>
  </si>
  <si>
    <t xml:space="preserve">      Чернівецької міської ради                                                     </t>
  </si>
  <si>
    <t>Всього:</t>
  </si>
  <si>
    <t>ПВКФ "Зірка"</t>
  </si>
  <si>
    <t>ТзОВ "Дельта-Буд"</t>
  </si>
  <si>
    <t xml:space="preserve">Реконструкція зовнішнього освітлення </t>
  </si>
  <si>
    <t>ПП "Баухаус", ДП "Укрдержбудекспертиза"</t>
  </si>
  <si>
    <t>Реконструкція зовнішніх мереж водопостачання на вул.Б.Хмельницького від вул.Ю.Гагаріна до вул.Університетської (зворотня засипка)</t>
  </si>
  <si>
    <t>ПП "Грейп-2002"</t>
  </si>
  <si>
    <t>Реконструкція інженерних мереж на вул.Б.Хмельницького  від вул.Ю.Гагаріна до вул.Університетської</t>
  </si>
  <si>
    <t>ТОВ "ТД Укрвторресурс"</t>
  </si>
  <si>
    <t>Реконструкція позаквартальних мереж водопостачання в Садгірському районі</t>
  </si>
  <si>
    <t>Капітальний ремонт памятника Чорнобильцям на Центральному кладовищі по вул.Героїв Майдану, 159-А (в т.ч. проектні роботи, експертиза)</t>
  </si>
  <si>
    <t>ФОП Карча В.Д.</t>
  </si>
  <si>
    <t>Капітальний ремонт системи опалення приміщень департаменту житлово-комунального господарства Чернівецької міської ради (в тому числі: проектні роботи, експертиза)</t>
  </si>
  <si>
    <t>Капітальний ремонт міжбудинкового проїзду на вул.Українській, 47-49</t>
  </si>
  <si>
    <t>Капітальний ремонт міжбудинкового проїзду на просп.Незалежності, 88-А, 88-В</t>
  </si>
  <si>
    <t>ФОП Медвідь В.І.</t>
  </si>
  <si>
    <t>Капітальний ремонт міжбудинкового проїзду на вул.Хотинській, 49-Б</t>
  </si>
  <si>
    <t>ПП Глиняний Д.С.</t>
  </si>
  <si>
    <t>Капітальний ремонт вул.Садової (тротуари) від будинку №3-А до кінцевої зупинки громадського транспорту</t>
  </si>
  <si>
    <t>Капітальний ремонт вул.О.Кошового</t>
  </si>
  <si>
    <t>ТДВ "ШБУ-60"</t>
  </si>
  <si>
    <t>Капітальний ремонт тротуарів на вул.П.Ткачука</t>
  </si>
  <si>
    <t>Капітальний ремонт тротуарів на вул.Героїв Майдану (тролейбусна зупинка "Райвиконком")</t>
  </si>
  <si>
    <t>ТзОВ "Європроектшляхбуд"</t>
  </si>
  <si>
    <t>Капітальний ремонт вул.Героїв Майдану (Червоноармійської) від вул.Південно-Кільцевої до вул.В.Комарова в м.Чернівці методом регенерації дорожнім комплексом "Реміксер-4500" (погашення заборгованості державного бюджету за 2013 рік)</t>
  </si>
  <si>
    <t>ТзОВ "СЕМ БУД"</t>
  </si>
  <si>
    <t>Придбання техніки (автогрейдер) (замовник ЧМКПШЕП)</t>
  </si>
  <si>
    <t>ТзОВ "АМАКО Україна"</t>
  </si>
  <si>
    <t>Реконструкція електросилового обладнання на РКНС-1 по вул.Південно-Кільцевій (проектні роботи, експертиза, авторський нагляд) (замовник КП "Чернівціводоканал")</t>
  </si>
  <si>
    <t>КП "Чернівціводоканал"</t>
  </si>
  <si>
    <t>Будівництво водовідвідних конструкцій від скидного трубопроводу водогону "Дністер-Чернівці" в районі схилу с.Біла, Кіцманського р-ну  (замовник КП "Чернівціводоканал")</t>
  </si>
  <si>
    <t>Капітальний ремонт системи опалення адміністративного приміщення ТЗГ та ПЗР  (в т.ч. проектні роботи, експертиза) (замовник ТЗГ та ПР)</t>
  </si>
  <si>
    <t>Капітальний ремонт котелень міста (в т.ч. проектні роботи, експериза) (замовник МКП "Чернівцітеплокомуненерго")</t>
  </si>
  <si>
    <t>МКП "Чернівцітепллокомуненерго"</t>
  </si>
  <si>
    <t>Капітальний ремонт теплової мережі від котельні "Вільде" (в т.ч. проектні роботи, експертиза) (замовник МКП "Чернівцітеплокомуненерго")</t>
  </si>
  <si>
    <t>Капітальний ремонт теплових мереж міста (придбання труб)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</si>
  <si>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</si>
  <si>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(в т.ч. проектні роботи, експертиза) (замовник КП "Чернівціводоканал")</t>
  </si>
  <si>
    <t>Капітальний ремонт міжбудинкового проїзду від вул.О.Щербанюка до будинку № 45-Б на вул.Героїв Майдану, в тому числі:</t>
  </si>
  <si>
    <t>ТЗГ та ПР</t>
  </si>
  <si>
    <t>ФОП Ілюк М.І.</t>
  </si>
  <si>
    <t xml:space="preserve">По капітальних видатках, де замовником є департамент житлово-комунального господарства Чернівецької міської ради </t>
  </si>
  <si>
    <t>Капітальний ремонт міжбудинкового проїзду від провул.Узбецького до будинку № 27 на  вул. Узбецькій, в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</si>
  <si>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в м.Чернівці, в тому числі: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</si>
  <si>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</t>
  </si>
  <si>
    <t>Капітальний ремонт вул.Мукачівської (від будинку № 42 на вул.Р.Шухевича  до будинку №19 на вул.Мукачівській), в тому числі:</t>
  </si>
  <si>
    <t xml:space="preserve">Капітальний ремонт вул.Мукачівської від будинку № 12  до будинку № 19, в тому числі: </t>
  </si>
  <si>
    <t>Капітальний ремонт водовідвідних споруд "Ленківці" в районі вул.О.Вільшини ( проектні роботи)</t>
  </si>
  <si>
    <t>Капітальний ремонт зовнішнього освітлення, в тому числі:</t>
  </si>
  <si>
    <t>Капітальний ремонт системи керування вуличним освітленням в м.Чернівці, в тому числі:</t>
  </si>
  <si>
    <t>Капітальний ремонт 1 черги полігону ТПВ на вул.Чорнівський (рекультивація), в тому числі:</t>
  </si>
  <si>
    <t xml:space="preserve">Будівництво насосної станції ІІ підйому на існуючому водозаборі "Очерет", в тому числі: </t>
  </si>
  <si>
    <t>Реконструкція світлосигнального обладнання КП "Міжнародний аеропорт "Чернівці" (погашення кредиторської заборгованості 2012 року)</t>
  </si>
  <si>
    <t>Реконструкція позаквартальних мереж водопостачання в Садгірському районі, в тому  числі:</t>
  </si>
  <si>
    <t>Реконструкція зовнішніх мереж водопостачання на вул.Б.Хмельницького від вул.Ю.Гагаріна до вул.Університетської (зворотня засипка), в тому числі:</t>
  </si>
  <si>
    <r>
      <t>Будівництво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</rPr>
      <t>єру на полігоні ТПВ на вул.Чорнівській</t>
    </r>
  </si>
  <si>
    <t>Реконструкція зовнішніх мереж водопостачання на вул.Б.Хмельницького від вул.Ю.Гагаріна до вул.Університетської (демонтаж трубопроводів водопостачання діам.200 та 530 мм), в тому числі:</t>
  </si>
  <si>
    <t>Реконструкція інженерних мереж на вул.Б.Хмельницького  від вул.Ю.Гагаріна до вул.Університетської, в тому  числі:</t>
  </si>
  <si>
    <t>Капітальний ремонт тротуарів на вул.В.Комарова, 13-Б</t>
  </si>
  <si>
    <t>Капітальний ремонт вул.Садової (тротуари) від вул.М.Фрунзе до вул.Героїв Майдану</t>
  </si>
  <si>
    <t>Будівництво водопровідної мережі до ДНЗ №14 на вул.М.Кузнецова, 25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</si>
  <si>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</si>
  <si>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Будівництво зливової мережі від вул.Ентузіастів до вул.Головної через територію підприємства УТОС, в тому числі:</t>
  </si>
  <si>
    <t xml:space="preserve">Капітальний ремонт вул.О.Боярко від вул.В.Гаврилюка до вул.У.Кармелюка, в тому числі: </t>
  </si>
  <si>
    <t>Капітальний ремонт вул.М.Коцюбинського, в тому числі:</t>
  </si>
  <si>
    <t>Капітальний ремонт вул.Й.Главки (від вул.М.Коцюбинського до вул.М.Вовчка), в тому числі:</t>
  </si>
  <si>
    <t>Капітальний ремонт вул.Жасминної (асфальтна частина), в тому числі:</t>
  </si>
  <si>
    <t>Реконстркуція вул.П.Каспрука, в тому числі:</t>
  </si>
  <si>
    <t>ТДВ "ПМК-76"</t>
  </si>
  <si>
    <t>ПП "Санталіс"</t>
  </si>
  <si>
    <t xml:space="preserve">Капітальний ремонт міжбудинкового проїзду на ділянці  від вул.Головної до провул.Ентузіастів (через УТОС), в тому числі: </t>
  </si>
  <si>
    <t xml:space="preserve">Капітальний ремонт міжбудинкового проїзду на ділянці  від вул. Небесної Сотні до будинку № 16-В на вул.Небесної Сотні (І.Стасюка), в тому числі: </t>
  </si>
  <si>
    <t xml:space="preserve">Капітальний ремонт міжбудинкового проїзду на бульварі Героїв Сталінграду,10-12, в тому числі: </t>
  </si>
  <si>
    <t xml:space="preserve">Капітальний ремонт міжбудинкового проїзду на вул.В.Комарова, 31-Г (тротуар ), в тому числі: 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</si>
  <si>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</si>
  <si>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Додаток 1</t>
  </si>
  <si>
    <t>Додаток 2</t>
  </si>
  <si>
    <t>за рахунок залишку коштів, який утворився станом на 01.01.2015 р. по спеціальному фонду міського бюджету - бюджету розвитку міста</t>
  </si>
  <si>
    <r>
      <t>пооб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єктно</t>
    </r>
  </si>
  <si>
    <t>Будівництво дезінфекційного бар"єру на полігоні ТПВ на вул.Чорнівській</t>
  </si>
  <si>
    <t>Капітальний ремонт міжбудинкового проїзду на                                                        вул.В.Комарова,19-21</t>
  </si>
  <si>
    <t>ТОВ "Алтай Буд Інвест"</t>
  </si>
  <si>
    <t>Капітальний ремонт тротуару на  вул.В.Комарова, 21, в тому числі:</t>
  </si>
  <si>
    <t>Капітальний ремонт верхнього шару покриття та тротуарів на провул.Ентузіастів, в тому числі:</t>
  </si>
  <si>
    <t>АДС-080</t>
  </si>
  <si>
    <t>ТОВ "ОПТ -ІНВЕСТ"</t>
  </si>
  <si>
    <t>ЧМКПШЕП</t>
  </si>
  <si>
    <t>ТОВ "СЕА Електроніка"</t>
  </si>
  <si>
    <t>ПП "Євродор"</t>
  </si>
  <si>
    <t>Букел</t>
  </si>
  <si>
    <t>ТОВ ТД "Укрвторресурс"</t>
  </si>
  <si>
    <t>ТОВ "НВК Авіатехсервіс"</t>
  </si>
  <si>
    <t>ТОВ "Європроектшляхбуд"</t>
  </si>
  <si>
    <t>Капітальний ремонт алей кладовища на вул.Горішній (освітлення) (в т.ч. проектні роботи, експертиза)</t>
  </si>
  <si>
    <t>Капітальний ремонт розподільчих лотків, технологічних колодязів пісколовок та резервуара технічної води на міських очисних спорудах каналізації в с.Магала Новоселицького району Чернівецької області (демонтаж) (в т.ч. проектні роботи, експертиза, авторський нагляд)</t>
  </si>
  <si>
    <t xml:space="preserve">По капітальних видатках, де замовниками є комунальні підприємства  </t>
  </si>
  <si>
    <t xml:space="preserve"> І.  Розподіл залишків коштів, які утворилися станом на 01.01.2015 р. (непроведені видатки органами державної казначейської служби):</t>
  </si>
  <si>
    <t>ТОВ УТК "Александрія-АН"</t>
  </si>
  <si>
    <t>Капітальний ремонт вул.В.Комарова від вул.Небесної Сотні (І.Стасюка) до вул.Головної в м.Чернівці методом регенерації дорожнім комплексом "Реміксер-4500" (погашення заборгованості державного бюджету                                  за 2013 рік)</t>
  </si>
  <si>
    <t>ІІ.    Розподіл залишків коштів, які утворилися станом на 01.01.2015 р. :</t>
  </si>
  <si>
    <t>ЛК "Машинері"</t>
  </si>
  <si>
    <t xml:space="preserve">Капітальний ремонт міжбудинкового проїзду біля                                  ЗОШ №28 на вул.Руській, 267-269, в тому числі: </t>
  </si>
  <si>
    <t xml:space="preserve">Капітальний ремонт міжбудинкового проїзду  біля                        ДНЗ № 21 на вул.Небесної Сотні, 9-А , в тому числі: </t>
  </si>
  <si>
    <t>НДІ Проектреконструкція</t>
  </si>
  <si>
    <t>ТОВ "Памір-Буд"</t>
  </si>
  <si>
    <t>Капітальний ремонт міжбудинкового проїзду на вул.Руській, 219 (заїзд в мікрорайон), в тому числі:</t>
  </si>
  <si>
    <t>Капітальний ремонт міжбудинкового проїзду на  вул.Хотинській, 4-Г та 4-Д, в тому числі:</t>
  </si>
  <si>
    <t>Капітальний ремонт дорожнього покриття вул.І.Підкови, в тому числі:</t>
  </si>
  <si>
    <t>проектні роботи, експретиза</t>
  </si>
  <si>
    <t xml:space="preserve">Будівництво водопровідної мережі до житлових будинків №21 та 21-А на вул.Привокзальній, в тому числі:  </t>
  </si>
  <si>
    <t>Будівництво водопровідних вводів та мереж каналізації до ДНЗ №23 та №26 та до житлових будинків №3 та №3-А на вул.Надрічній,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</si>
  <si>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інше, в тому числі: </t>
  </si>
  <si>
    <t>ТОВ"КМ-Буд"</t>
  </si>
  <si>
    <t>ПВІ"Чернівціагропроект"</t>
  </si>
  <si>
    <t>ТОВ "ШБУ-60"</t>
  </si>
  <si>
    <t>ТОВ "Трансбуд-СВ"</t>
  </si>
  <si>
    <t>Облаштування багатоквартирних будинків сучасними засобами обліку і регулювання води та теплової енергії (погашення заборгованості за 2012 рік)</t>
  </si>
  <si>
    <t>Капітальний ремонт тротуарів на вул.Руській,26 (тролейбусна зупинка) , в тому числі:</t>
  </si>
  <si>
    <t>Капітальний ремонт тротуарів на вул.Руській від буд.№76 до вул.Л.Кобилиці, в тому числі:</t>
  </si>
  <si>
    <r>
      <t>Капітальний ремонт дорожнього покриття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 від вул.Є.Максимовича до вул.І.Миколайчука, в тому числі:</t>
    </r>
  </si>
  <si>
    <t>Капітальний ремонт тротуарів на вул.П.Ткачука, в тому числі:</t>
  </si>
  <si>
    <t>Капітальний ремонт міжбудинкового проїзду на вул.Героїв Майдану,43, в тому числі:</t>
  </si>
  <si>
    <t>Капітальний ремонт електроживлення нежитлових приміщень на площі Центральній,9 в м.Чернівці (в т.ч. проектні роботи, експертиза)</t>
  </si>
  <si>
    <t xml:space="preserve">Капітальний ремонт міжбудинкового проїзду на бульварі Героїв Сталінграду,9-А, в тому числі: </t>
  </si>
  <si>
    <t xml:space="preserve">Капітальний ремонт тротуарів на вул.В.Александрі, в тому числі: </t>
  </si>
  <si>
    <t>Капітальний ремонт дороги на вул.М.Щепкіна, в тому числі:</t>
  </si>
  <si>
    <t>Капітальний ремонт вул.Краматорської від буд.№27-Б до буд.№42-А, в тому числі:</t>
  </si>
  <si>
    <t>Капітальний ремонт дороги на вул.В.Білоусова, в тому числі:</t>
  </si>
  <si>
    <t>Капітальний ремонт розворотнього кільця на вул.Димківській (кінцева зупинка автобусного маршруту №19), в тому числі:</t>
  </si>
  <si>
    <t>ПП Глиняний</t>
  </si>
  <si>
    <t>ПП Мішта</t>
  </si>
  <si>
    <t xml:space="preserve">Всього по ЧТУ: </t>
  </si>
  <si>
    <t xml:space="preserve">Всього по ЧМКПШЕП: </t>
  </si>
  <si>
    <t xml:space="preserve">Всього по АДС-080: </t>
  </si>
  <si>
    <t xml:space="preserve">Всього по КП "Чернівціводоканал": </t>
  </si>
  <si>
    <t xml:space="preserve">Капітальний ремонт дороги вул.Я.Степового, в тому числі:                                                                                                 </t>
  </si>
  <si>
    <t>Реконструкція водопровідних  мереж діам.800 мм в районі вул.М.Рильського (в тому числі: проектні роботи, експертиза)</t>
  </si>
  <si>
    <t>Капітальний ремонт дороги на вул.О.Щербанюка від вул.Небесної Сотні до вул.М.Кутузова (І черга) (у тому числі: проектні роботи, експертиза)</t>
  </si>
  <si>
    <t>Капремонт тротуарів на вул.Головній,162 (сквер), в тому числі:</t>
  </si>
  <si>
    <t>Капремонт вуличного освітлення шляхом технічного переоснащення світильниківна світильники на основі LED технологій (в тому числі: проектні роботи, експертиза)</t>
  </si>
  <si>
    <t xml:space="preserve">Капітальний ремонт вул.Садової (тротуари) від будинку  №3-А до кінцевої зупинки громадського транспорту (додаткові роботи), в тому числі: </t>
  </si>
  <si>
    <t>Додаток 3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</si>
  <si>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</si>
  <si>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100302</t>
  </si>
  <si>
    <t>Капітальний ремонт тротуарів в центральній частині міста</t>
  </si>
  <si>
    <t>ЧМКП ШЕП</t>
  </si>
  <si>
    <t>100201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</si>
  <si>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</si>
  <si>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Реконструкція водопровідних та каналізаційних мереж по вул.Руській на ділянці від вул.П.Сагайдачного до вул.Т.Шевченка в м.Чернівці (в т.ч.проектні роботи, авторський нагляд, експертиза)</t>
  </si>
  <si>
    <t>Будівництво насосної станції для підключення позаквартальних мереж водопостачання в Садгірському районі м.Чернівці ( в т.ч.експертиза, авторський нагляд)</t>
  </si>
  <si>
    <t>Будівництво насосної станції для підкачки води на вул.О.Щербанюка (колишня вул. В.Чапаєва)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</si>
  <si>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</si>
  <si>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>Реконструкція вуличного освітлення з використанням інноваційних енергоефективних заходів ВДЕ (енергія сонця) (в тому числі: проектні роботи, експертиза)</t>
  </si>
  <si>
    <t>Реконструкція ТРП-5 на вул.Руській,229-А та ТРП-7 на вул.Руській, 213-А (в тому числі: проектні роботи, експертиза)</t>
  </si>
  <si>
    <t xml:space="preserve">Капітальний ремонт міжбудинкового проїзду на вул.Південно-Кільцевій,19, 19-А, в тому числі: </t>
  </si>
  <si>
    <t>ПП Венгренович</t>
  </si>
  <si>
    <t>ПП "Глиняний</t>
  </si>
  <si>
    <t>ТОВ "ШБУ-60</t>
  </si>
  <si>
    <t>"Євродор"</t>
  </si>
  <si>
    <t>ПП Гаврилюк</t>
  </si>
  <si>
    <t xml:space="preserve"> 29.07.2015 </t>
  </si>
  <si>
    <t>Капітальний ремонт алей на Центральному кладовищі на вул.Героїв Майдану,159-А,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</si>
  <si>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 (Культурно-мистецький центр "Садгора" на вул.І.Підкови, 3),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</si>
  <si>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38 на вул.Я.Налєпки, 3 у м.Чернівці), в тому числі: </t>
  </si>
  <si>
    <t>Капремонт адмінбудівлі та підсобного приміщення КП "Історико-культурний заповідник "Кладовища по вул.Зеленій", в тому числі:</t>
  </si>
  <si>
    <t>Реконструкція системи диспетчеризації ліфтів м.Чернівців з підключенням до системи "ОДС Промінь" (в т.ч. проектні роботи, експертиза)</t>
  </si>
  <si>
    <t>Капітальний ремонт вул.Хотинських комсомольців</t>
  </si>
  <si>
    <t>Разом по непроведених видатках органами державної казначейської служби:</t>
  </si>
  <si>
    <t>Капітальний ремонт алей на Центральному кладовищі на вул.Героїв Майдану (Червоноармійській),159-А, в тому числі:</t>
  </si>
  <si>
    <t>Капітальний ремонт піднавісу на Центральному кладовищі на вул.Героїв Майдану, 159-А, в тому числі:</t>
  </si>
  <si>
    <t>Капітальний ремонт приміщень Будинку скорботи на Центральному кладовищі на вул.Героїв Майдану, 159-А, в тому числі:</t>
  </si>
  <si>
    <t>Капітальний ремонт світлофорних об'єктів, в тому числі:</t>
  </si>
  <si>
    <t>Капітальний ремонт дороги на вул.Я.Налєпки, в тому числі:</t>
  </si>
  <si>
    <t xml:space="preserve">Капітальний ремонт міжбудинкового проїзду на вул.Привокзальній, 21,21-А, в тому числі: </t>
  </si>
  <si>
    <t xml:space="preserve">Капітальний ремонт міжбудинкового проїзду на вул.Небесної Сотні, 13-А-15, в тому числі: </t>
  </si>
  <si>
    <t xml:space="preserve">Капітальний ремонт міжбудинкового проїзду на вул.В.Комарова, 40 (1-7 підїзди), 40-А, в тому числі: </t>
  </si>
  <si>
    <t>Разом по вільних залишках:</t>
  </si>
  <si>
    <t>ВСЬОГО по залишках бюджету розвитку:</t>
  </si>
  <si>
    <r>
      <t xml:space="preserve"> </t>
    </r>
    <r>
      <rPr>
        <b/>
        <u/>
        <sz val="16"/>
        <rFont val="Times New Roman"/>
        <family val="1"/>
        <charset val="204"/>
      </rPr>
      <t xml:space="preserve">29.07.2015 </t>
    </r>
  </si>
  <si>
    <t xml:space="preserve">                                        О.Стецевич</t>
  </si>
  <si>
    <t xml:space="preserve">                                О.Стецевич</t>
  </si>
  <si>
    <t xml:space="preserve">                                            О.Стецевич</t>
  </si>
  <si>
    <t>Капітальний ремонт котелень міста (в т.ч. експертиза)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</si>
  <si>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</si>
  <si>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t>проектні роботи, експертиза; перекинути на роб</t>
  </si>
  <si>
    <t xml:space="preserve">технагляд. </t>
  </si>
  <si>
    <t>"Алексбуд"</t>
  </si>
  <si>
    <t>№391/14</t>
  </si>
  <si>
    <t>№ 391/14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</si>
</sst>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95" formatCode="_(* #,##0.00_);_(* \(#,##0.00\);_(* &quot;-&quot;??_);_(@_)"/>
    <numFmt numFmtId="196" formatCode="#,##0.0"/>
    <numFmt numFmtId="197" formatCode="#,##0.00_₴"/>
    <numFmt numFmtId="198" formatCode="#,##0_₴"/>
    <numFmt numFmtId="199" formatCode="0.00000"/>
    <numFmt numFmtId="201" formatCode="0.0"/>
    <numFmt numFmtId="202" formatCode="#,##0.0_₴"/>
  </numFmts>
  <fonts count="39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4"/>
      <color indexed="9"/>
      <name val="Times New Roman"/>
      <family val="1"/>
      <charset val="204"/>
    </font>
    <font>
      <sz val="7"/>
      <name val="Times New Roman"/>
      <family val="1"/>
    </font>
    <font>
      <sz val="12"/>
      <name val="Arial"/>
      <family val="2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sz val="12"/>
      <color indexed="10"/>
      <name val="Times New Roman"/>
      <family val="1"/>
      <charset val="204"/>
    </font>
    <font>
      <b/>
      <sz val="13"/>
      <name val="Arial"/>
      <family val="2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  <charset val="204"/>
    </font>
    <font>
      <b/>
      <i/>
      <sz val="14"/>
      <name val="Times New Roman"/>
      <family val="1"/>
    </font>
    <font>
      <b/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95" fontId="1" fillId="0" borderId="0" applyFont="0" applyFill="0" applyBorder="0" applyAlignment="0" applyProtection="0"/>
  </cellStyleXfs>
  <cellXfs count="54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2" fillId="0" borderId="0" xfId="0" applyFont="1"/>
    <xf numFmtId="14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97" fontId="2" fillId="0" borderId="6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97" fontId="8" fillId="0" borderId="1" xfId="0" applyNumberFormat="1" applyFont="1" applyFill="1" applyBorder="1" applyAlignment="1">
      <alignment horizontal="center" vertical="center" wrapText="1"/>
    </xf>
    <xf numFmtId="198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97" fontId="2" fillId="0" borderId="2" xfId="0" applyNumberFormat="1" applyFont="1" applyFill="1" applyBorder="1" applyAlignment="1">
      <alignment horizontal="center" vertical="center" wrapText="1"/>
    </xf>
    <xf numFmtId="197" fontId="2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97" fontId="2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97" fontId="2" fillId="0" borderId="1" xfId="0" applyNumberFormat="1" applyFont="1" applyFill="1" applyBorder="1" applyAlignment="1">
      <alignment horizontal="center" vertical="center" wrapText="1"/>
    </xf>
    <xf numFmtId="197" fontId="8" fillId="0" borderId="1" xfId="2" applyNumberFormat="1" applyFont="1" applyFill="1" applyBorder="1" applyAlignment="1">
      <alignment horizontal="center" vertical="center" wrapText="1"/>
    </xf>
    <xf numFmtId="199" fontId="13" fillId="0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97" fontId="8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97" fontId="10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197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197" fontId="10" fillId="0" borderId="4" xfId="0" applyNumberFormat="1" applyFont="1" applyFill="1" applyBorder="1" applyAlignment="1">
      <alignment horizontal="center" vertical="center" wrapText="1"/>
    </xf>
    <xf numFmtId="198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4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97" fontId="8" fillId="0" borderId="0" xfId="0" applyNumberFormat="1" applyFont="1" applyFill="1" applyBorder="1" applyAlignment="1">
      <alignment horizontal="center" vertical="center" wrapText="1"/>
    </xf>
    <xf numFmtId="197" fontId="8" fillId="0" borderId="3" xfId="0" applyNumberFormat="1" applyFont="1" applyFill="1" applyBorder="1" applyAlignment="1">
      <alignment horizontal="center" vertical="center" wrapText="1"/>
    </xf>
    <xf numFmtId="197" fontId="8" fillId="0" borderId="11" xfId="0" applyNumberFormat="1" applyFont="1" applyFill="1" applyBorder="1" applyAlignment="1">
      <alignment horizontal="center" vertical="center" wrapText="1"/>
    </xf>
    <xf numFmtId="198" fontId="8" fillId="0" borderId="5" xfId="0" applyNumberFormat="1" applyFont="1" applyFill="1" applyBorder="1" applyAlignment="1">
      <alignment horizontal="center" vertical="center" wrapText="1"/>
    </xf>
    <xf numFmtId="197" fontId="2" fillId="0" borderId="0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198" fontId="2" fillId="0" borderId="1" xfId="0" applyNumberFormat="1" applyFont="1" applyFill="1" applyBorder="1" applyAlignment="1">
      <alignment horizontal="center" vertical="center" wrapText="1"/>
    </xf>
    <xf numFmtId="197" fontId="8" fillId="0" borderId="8" xfId="0" applyNumberFormat="1" applyFont="1" applyFill="1" applyBorder="1" applyAlignment="1">
      <alignment horizontal="center" vertical="center" wrapText="1"/>
    </xf>
    <xf numFmtId="198" fontId="8" fillId="0" borderId="2" xfId="0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198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97" fontId="10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97" fontId="10" fillId="0" borderId="2" xfId="0" applyNumberFormat="1" applyFont="1" applyFill="1" applyBorder="1" applyAlignment="1">
      <alignment horizontal="center" vertical="center" wrapText="1"/>
    </xf>
    <xf numFmtId="198" fontId="2" fillId="0" borderId="4" xfId="0" applyNumberFormat="1" applyFont="1" applyFill="1" applyBorder="1" applyAlignment="1">
      <alignment horizontal="center" vertical="center" wrapText="1"/>
    </xf>
    <xf numFmtId="197" fontId="6" fillId="2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8" fontId="8" fillId="2" borderId="4" xfId="0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vertical="center"/>
    </xf>
    <xf numFmtId="197" fontId="8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4" fontId="8" fillId="2" borderId="4" xfId="0" applyNumberFormat="1" applyFont="1" applyFill="1" applyBorder="1" applyAlignment="1" applyProtection="1">
      <alignment horizontal="center" vertical="center"/>
      <protection locked="0"/>
    </xf>
    <xf numFmtId="4" fontId="8" fillId="2" borderId="4" xfId="0" applyNumberFormat="1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4" fontId="8" fillId="2" borderId="4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49" fontId="11" fillId="0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justify" wrapText="1"/>
    </xf>
    <xf numFmtId="0" fontId="6" fillId="3" borderId="4" xfId="0" applyFont="1" applyFill="1" applyBorder="1" applyAlignment="1">
      <alignment horizontal="center" vertical="center" wrapText="1"/>
    </xf>
    <xf numFmtId="197" fontId="6" fillId="3" borderId="4" xfId="0" applyNumberFormat="1" applyFont="1" applyFill="1" applyBorder="1" applyAlignment="1">
      <alignment horizontal="left" vertical="center" wrapText="1"/>
    </xf>
    <xf numFmtId="197" fontId="6" fillId="3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justify" wrapText="1"/>
    </xf>
    <xf numFmtId="0" fontId="16" fillId="0" borderId="0" xfId="0" applyFont="1" applyFill="1" applyBorder="1"/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justify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97" fontId="6" fillId="4" borderId="4" xfId="0" applyNumberFormat="1" applyFont="1" applyFill="1" applyBorder="1" applyAlignment="1">
      <alignment horizontal="left" vertical="center" wrapText="1"/>
    </xf>
    <xf numFmtId="197" fontId="6" fillId="4" borderId="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justify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97" fontId="6" fillId="4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 wrapText="1"/>
    </xf>
    <xf numFmtId="197" fontId="2" fillId="4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197" fontId="6" fillId="4" borderId="4" xfId="2" applyNumberFormat="1" applyFont="1" applyFill="1" applyBorder="1" applyAlignment="1">
      <alignment horizontal="center" vertical="center" wrapText="1"/>
    </xf>
    <xf numFmtId="199" fontId="13" fillId="4" borderId="4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" fontId="15" fillId="2" borderId="4" xfId="1" applyNumberFormat="1" applyFont="1" applyFill="1" applyBorder="1" applyAlignment="1">
      <alignment horizontal="center" vertical="center" wrapText="1"/>
    </xf>
    <xf numFmtId="202" fontId="8" fillId="0" borderId="2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1" fontId="6" fillId="0" borderId="0" xfId="0" applyNumberFormat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196" fontId="8" fillId="0" borderId="1" xfId="0" applyNumberFormat="1" applyFont="1" applyFill="1" applyBorder="1" applyAlignment="1">
      <alignment horizontal="center" vertical="center" wrapText="1"/>
    </xf>
    <xf numFmtId="197" fontId="8" fillId="0" borderId="9" xfId="0" applyNumberFormat="1" applyFont="1" applyFill="1" applyBorder="1" applyAlignment="1">
      <alignment horizontal="center" vertical="center" wrapText="1"/>
    </xf>
    <xf numFmtId="197" fontId="8" fillId="0" borderId="7" xfId="0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center" vertical="center" wrapText="1"/>
    </xf>
    <xf numFmtId="197" fontId="8" fillId="0" borderId="10" xfId="0" applyNumberFormat="1" applyFont="1" applyFill="1" applyBorder="1" applyAlignment="1">
      <alignment horizontal="center" vertical="center" wrapText="1"/>
    </xf>
    <xf numFmtId="197" fontId="8" fillId="0" borderId="12" xfId="0" applyNumberFormat="1" applyFont="1" applyFill="1" applyBorder="1" applyAlignment="1">
      <alignment horizontal="center" vertical="center" wrapText="1"/>
    </xf>
    <xf numFmtId="197" fontId="10" fillId="0" borderId="6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97" fontId="10" fillId="0" borderId="2" xfId="2" applyNumberFormat="1" applyFont="1" applyFill="1" applyBorder="1" applyAlignment="1">
      <alignment horizontal="center" vertical="center" wrapText="1"/>
    </xf>
    <xf numFmtId="197" fontId="10" fillId="0" borderId="1" xfId="2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top"/>
    </xf>
    <xf numFmtId="0" fontId="8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98" fontId="8" fillId="0" borderId="0" xfId="0" applyNumberFormat="1" applyFont="1" applyFill="1" applyBorder="1" applyAlignment="1">
      <alignment horizontal="center" vertical="center" wrapText="1"/>
    </xf>
    <xf numFmtId="198" fontId="8" fillId="0" borderId="8" xfId="0" applyNumberFormat="1" applyFont="1" applyFill="1" applyBorder="1" applyAlignment="1">
      <alignment horizontal="center" vertical="center" wrapText="1"/>
    </xf>
    <xf numFmtId="198" fontId="8" fillId="0" borderId="9" xfId="0" applyNumberFormat="1" applyFont="1" applyFill="1" applyBorder="1" applyAlignment="1">
      <alignment horizontal="center" vertical="center" wrapText="1"/>
    </xf>
    <xf numFmtId="198" fontId="8" fillId="0" borderId="10" xfId="0" applyNumberFormat="1" applyFont="1" applyFill="1" applyBorder="1" applyAlignment="1">
      <alignment horizontal="center" vertical="center" wrapText="1"/>
    </xf>
    <xf numFmtId="197" fontId="8" fillId="0" borderId="14" xfId="0" applyNumberFormat="1" applyFont="1" applyFill="1" applyBorder="1" applyAlignment="1">
      <alignment horizontal="center" vertical="center" wrapText="1"/>
    </xf>
    <xf numFmtId="197" fontId="8" fillId="0" borderId="15" xfId="0" applyNumberFormat="1" applyFont="1" applyFill="1" applyBorder="1" applyAlignment="1">
      <alignment horizontal="center" vertical="center" wrapText="1"/>
    </xf>
    <xf numFmtId="197" fontId="8" fillId="0" borderId="5" xfId="0" applyNumberFormat="1" applyFont="1" applyFill="1" applyBorder="1" applyAlignment="1">
      <alignment horizontal="center" vertical="center" wrapText="1"/>
    </xf>
    <xf numFmtId="197" fontId="10" fillId="0" borderId="5" xfId="0" applyNumberFormat="1" applyFont="1" applyFill="1" applyBorder="1" applyAlignment="1">
      <alignment horizontal="center" vertical="center" wrapText="1"/>
    </xf>
    <xf numFmtId="197" fontId="8" fillId="0" borderId="1" xfId="1" applyNumberFormat="1" applyFont="1" applyFill="1" applyBorder="1" applyAlignment="1">
      <alignment horizontal="center" vertical="center" wrapText="1"/>
    </xf>
    <xf numFmtId="197" fontId="4" fillId="0" borderId="1" xfId="0" applyNumberFormat="1" applyFont="1" applyFill="1" applyBorder="1" applyAlignment="1">
      <alignment horizontal="center" vertical="center" wrapText="1"/>
    </xf>
    <xf numFmtId="198" fontId="8" fillId="0" borderId="11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2" fontId="28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2" fontId="29" fillId="0" borderId="0" xfId="0" applyNumberFormat="1" applyFont="1" applyFill="1" applyBorder="1"/>
    <xf numFmtId="0" fontId="29" fillId="0" borderId="0" xfId="0" applyFont="1" applyFill="1" applyBorder="1"/>
    <xf numFmtId="2" fontId="10" fillId="0" borderId="0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4" xfId="2" applyNumberFormat="1" applyFont="1" applyFill="1" applyBorder="1" applyAlignment="1" applyProtection="1">
      <alignment horizontal="center" vertical="center" wrapText="1"/>
      <protection locked="0"/>
    </xf>
    <xf numFmtId="196" fontId="8" fillId="0" borderId="4" xfId="0" applyNumberFormat="1" applyFont="1" applyFill="1" applyBorder="1" applyAlignment="1">
      <alignment horizontal="center" vertical="center" wrapText="1"/>
    </xf>
    <xf numFmtId="196" fontId="8" fillId="2" borderId="3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wrapText="1"/>
    </xf>
    <xf numFmtId="196" fontId="8" fillId="0" borderId="4" xfId="0" applyNumberFormat="1" applyFont="1" applyFill="1" applyBorder="1" applyAlignment="1" applyProtection="1">
      <alignment horizontal="center" vertical="center" wrapText="1"/>
    </xf>
    <xf numFmtId="196" fontId="2" fillId="4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1" fontId="6" fillId="4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/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4" fontId="8" fillId="0" borderId="7" xfId="1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8" fillId="0" borderId="6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left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11" xfId="0" applyNumberFormat="1" applyFont="1" applyFill="1" applyBorder="1" applyAlignment="1">
      <alignment horizontal="left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0" xfId="1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vertical="center" wrapText="1"/>
    </xf>
    <xf numFmtId="2" fontId="8" fillId="0" borderId="9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left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4" fontId="2" fillId="4" borderId="4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4" fontId="2" fillId="3" borderId="4" xfId="1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97" fontId="10" fillId="0" borderId="4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center" vertical="center" wrapText="1"/>
    </xf>
    <xf numFmtId="197" fontId="19" fillId="5" borderId="4" xfId="0" applyNumberFormat="1" applyFont="1" applyFill="1" applyBorder="1" applyAlignment="1">
      <alignment horizontal="center" vertical="center" wrapText="1"/>
    </xf>
    <xf numFmtId="197" fontId="6" fillId="5" borderId="4" xfId="0" applyNumberFormat="1" applyFont="1" applyFill="1" applyBorder="1" applyAlignment="1">
      <alignment horizontal="center" vertical="center" wrapText="1"/>
    </xf>
    <xf numFmtId="199" fontId="6" fillId="5" borderId="4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 vertical="center"/>
    </xf>
    <xf numFmtId="0" fontId="31" fillId="0" borderId="0" xfId="0" applyFont="1"/>
    <xf numFmtId="0" fontId="31" fillId="0" borderId="0" xfId="0" applyFont="1" applyFill="1" applyBorder="1" applyAlignment="1"/>
    <xf numFmtId="0" fontId="8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wrapText="1"/>
    </xf>
    <xf numFmtId="4" fontId="11" fillId="4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4" borderId="4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97" fontId="19" fillId="0" borderId="4" xfId="0" applyNumberFormat="1" applyFont="1" applyFill="1" applyBorder="1" applyAlignment="1">
      <alignment horizontal="center" vertical="center" wrapText="1"/>
    </xf>
    <xf numFmtId="199" fontId="13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197" fontId="11" fillId="0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vertical="top"/>
    </xf>
    <xf numFmtId="1" fontId="8" fillId="3" borderId="1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top"/>
    </xf>
    <xf numFmtId="197" fontId="6" fillId="0" borderId="0" xfId="0" applyNumberFormat="1" applyFont="1" applyFill="1" applyBorder="1" applyAlignment="1">
      <alignment horizontal="center" vertical="center" wrapText="1"/>
    </xf>
    <xf numFmtId="197" fontId="6" fillId="0" borderId="0" xfId="2" applyNumberFormat="1" applyFont="1" applyFill="1" applyBorder="1" applyAlignment="1">
      <alignment horizontal="center" vertical="center" wrapText="1"/>
    </xf>
    <xf numFmtId="197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2" borderId="4" xfId="0" applyNumberFormat="1" applyFont="1" applyFill="1" applyBorder="1" applyAlignment="1">
      <alignment horizontal="center" vertical="center" wrapText="1"/>
    </xf>
    <xf numFmtId="2" fontId="6" fillId="0" borderId="0" xfId="2" applyNumberFormat="1" applyFont="1" applyFill="1" applyBorder="1" applyAlignment="1">
      <alignment horizontal="center" vertical="center" wrapText="1"/>
    </xf>
    <xf numFmtId="2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left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8" fontId="8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201" fontId="9" fillId="3" borderId="1" xfId="0" applyNumberFormat="1" applyFont="1" applyFill="1" applyBorder="1" applyAlignment="1">
      <alignment horizontal="left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4" fontId="10" fillId="3" borderId="1" xfId="2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wrapText="1"/>
    </xf>
    <xf numFmtId="0" fontId="33" fillId="0" borderId="0" xfId="0" applyFont="1" applyFill="1"/>
    <xf numFmtId="2" fontId="13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34" fillId="0" borderId="0" xfId="0" applyFont="1" applyFill="1"/>
    <xf numFmtId="14" fontId="34" fillId="0" borderId="0" xfId="0" applyNumberFormat="1" applyFont="1" applyFill="1"/>
    <xf numFmtId="0" fontId="35" fillId="0" borderId="0" xfId="0" applyFont="1" applyBorder="1" applyAlignment="1"/>
    <xf numFmtId="0" fontId="35" fillId="0" borderId="0" xfId="0" applyFont="1" applyFill="1" applyAlignment="1"/>
    <xf numFmtId="0" fontId="36" fillId="0" borderId="0" xfId="0" applyFont="1" applyBorder="1" applyAlignment="1"/>
    <xf numFmtId="1" fontId="8" fillId="3" borderId="4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/>
    <xf numFmtId="14" fontId="5" fillId="0" borderId="0" xfId="0" applyNumberFormat="1" applyFont="1" applyFill="1"/>
    <xf numFmtId="0" fontId="5" fillId="0" borderId="0" xfId="0" applyFont="1" applyFill="1" applyBorder="1" applyAlignment="1"/>
    <xf numFmtId="0" fontId="4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" fontId="37" fillId="3" borderId="2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left"/>
    </xf>
    <xf numFmtId="0" fontId="6" fillId="7" borderId="14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293"/>
  <sheetViews>
    <sheetView tabSelected="1" view="pageBreakPreview" topLeftCell="A82" zoomScale="75" zoomScaleNormal="78" zoomScaleSheetLayoutView="98" workbookViewId="0">
      <selection activeCell="A13" sqref="A13:L13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1.140625" style="2" customWidth="1"/>
    <col min="4" max="4" width="9" style="1" customWidth="1"/>
    <col min="5" max="5" width="16.42578125" style="3" customWidth="1"/>
    <col min="6" max="6" width="16.5703125" style="1" customWidth="1"/>
    <col min="7" max="7" width="18.5703125" style="1" customWidth="1"/>
    <col min="8" max="8" width="18.85546875" style="1" bestFit="1" customWidth="1"/>
    <col min="9" max="9" width="17.28515625" style="1" bestFit="1" customWidth="1"/>
    <col min="10" max="10" width="18.28515625" style="1" customWidth="1"/>
    <col min="11" max="11" width="17.28515625" style="1" bestFit="1" customWidth="1"/>
    <col min="12" max="12" width="19.5703125" style="8" customWidth="1"/>
    <col min="13" max="16384" width="9.140625" style="6"/>
  </cols>
  <sheetData>
    <row r="1" spans="1:12" ht="17.25" customHeight="1" x14ac:dyDescent="0.3">
      <c r="J1" s="486" t="s">
        <v>188</v>
      </c>
      <c r="K1" s="4"/>
      <c r="L1" s="5"/>
    </row>
    <row r="2" spans="1:12" ht="18" customHeight="1" x14ac:dyDescent="0.3">
      <c r="H2" s="4"/>
      <c r="J2" s="486" t="s">
        <v>0</v>
      </c>
      <c r="K2" s="4"/>
      <c r="L2" s="5"/>
    </row>
    <row r="3" spans="1:12" ht="20.25" x14ac:dyDescent="0.3">
      <c r="H3" s="4"/>
      <c r="J3" s="486" t="s">
        <v>1</v>
      </c>
      <c r="K3" s="4"/>
      <c r="L3" s="5"/>
    </row>
    <row r="4" spans="1:12" ht="15.75" customHeight="1" x14ac:dyDescent="0.3">
      <c r="J4" s="488" t="s">
        <v>273</v>
      </c>
      <c r="K4" s="487" t="s">
        <v>301</v>
      </c>
    </row>
    <row r="5" spans="1:12" ht="17.25" customHeight="1" x14ac:dyDescent="0.3">
      <c r="A5" s="526" t="s">
        <v>2</v>
      </c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</row>
    <row r="6" spans="1:12" ht="18" customHeight="1" x14ac:dyDescent="0.3">
      <c r="A6" s="527" t="s">
        <v>3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</row>
    <row r="7" spans="1:12" ht="18" customHeight="1" x14ac:dyDescent="0.3">
      <c r="A7" s="527" t="s">
        <v>4</v>
      </c>
      <c r="B7" s="527"/>
      <c r="C7" s="527"/>
      <c r="D7" s="527"/>
      <c r="E7" s="527"/>
      <c r="F7" s="527"/>
      <c r="G7" s="527"/>
      <c r="H7" s="527"/>
      <c r="I7" s="527"/>
      <c r="J7" s="527"/>
      <c r="K7" s="527"/>
      <c r="L7" s="527"/>
    </row>
    <row r="8" spans="1:12" ht="12.75" customHeight="1" x14ac:dyDescent="0.3">
      <c r="L8" s="2" t="s">
        <v>5</v>
      </c>
    </row>
    <row r="9" spans="1:12" x14ac:dyDescent="0.3">
      <c r="A9" s="523" t="s">
        <v>6</v>
      </c>
      <c r="B9" s="523" t="s">
        <v>7</v>
      </c>
      <c r="C9" s="523" t="s">
        <v>8</v>
      </c>
      <c r="D9" s="523" t="s">
        <v>9</v>
      </c>
      <c r="E9" s="523" t="s">
        <v>10</v>
      </c>
      <c r="F9" s="530" t="s">
        <v>11</v>
      </c>
      <c r="G9" s="523" t="s">
        <v>12</v>
      </c>
      <c r="H9" s="520" t="s">
        <v>13</v>
      </c>
      <c r="I9" s="521"/>
      <c r="J9" s="521"/>
      <c r="K9" s="522"/>
      <c r="L9" s="523" t="s">
        <v>14</v>
      </c>
    </row>
    <row r="10" spans="1:12" x14ac:dyDescent="0.3">
      <c r="A10" s="524"/>
      <c r="B10" s="524"/>
      <c r="C10" s="528"/>
      <c r="D10" s="524"/>
      <c r="E10" s="524"/>
      <c r="F10" s="531"/>
      <c r="G10" s="524"/>
      <c r="H10" s="523" t="s">
        <v>15</v>
      </c>
      <c r="I10" s="523" t="s">
        <v>16</v>
      </c>
      <c r="J10" s="523" t="s">
        <v>17</v>
      </c>
      <c r="K10" s="523" t="s">
        <v>18</v>
      </c>
      <c r="L10" s="524"/>
    </row>
    <row r="11" spans="1:12" x14ac:dyDescent="0.3">
      <c r="A11" s="525"/>
      <c r="B11" s="525"/>
      <c r="C11" s="529"/>
      <c r="D11" s="525"/>
      <c r="E11" s="525"/>
      <c r="F11" s="532"/>
      <c r="G11" s="525"/>
      <c r="H11" s="525"/>
      <c r="I11" s="525"/>
      <c r="J11" s="525"/>
      <c r="K11" s="525"/>
      <c r="L11" s="525"/>
    </row>
    <row r="12" spans="1:12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</row>
    <row r="13" spans="1:12" s="13" customFormat="1" ht="25.5" customHeight="1" x14ac:dyDescent="0.2">
      <c r="A13" s="513" t="s">
        <v>187</v>
      </c>
      <c r="B13" s="514"/>
      <c r="C13" s="514"/>
      <c r="D13" s="514"/>
      <c r="E13" s="514"/>
      <c r="F13" s="514"/>
      <c r="G13" s="514"/>
      <c r="H13" s="514"/>
      <c r="I13" s="514"/>
      <c r="J13" s="514"/>
      <c r="K13" s="514"/>
      <c r="L13" s="515"/>
    </row>
    <row r="14" spans="1:12" s="14" customFormat="1" x14ac:dyDescent="0.2">
      <c r="A14" s="516" t="s">
        <v>20</v>
      </c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8"/>
    </row>
    <row r="15" spans="1:12" s="22" customFormat="1" ht="31.5" x14ac:dyDescent="0.2">
      <c r="A15" s="467">
        <v>1</v>
      </c>
      <c r="B15" s="256" t="s">
        <v>21</v>
      </c>
      <c r="C15" s="15" t="s">
        <v>22</v>
      </c>
      <c r="D15" s="16">
        <v>3122</v>
      </c>
      <c r="E15" s="260">
        <v>1250000</v>
      </c>
      <c r="F15" s="17"/>
      <c r="G15" s="125">
        <f>SUM(G16:G18)</f>
        <v>1000000</v>
      </c>
      <c r="H15" s="57">
        <f>SUM(H16:H18)</f>
        <v>310000</v>
      </c>
      <c r="I15" s="57">
        <f>SUM(I16:I18)</f>
        <v>0</v>
      </c>
      <c r="J15" s="57">
        <f>SUM(J16:J18)</f>
        <v>286870</v>
      </c>
      <c r="K15" s="57">
        <f>SUM(K16:K18)</f>
        <v>403130</v>
      </c>
      <c r="L15" s="21"/>
    </row>
    <row r="16" spans="1:12" s="22" customFormat="1" ht="15.95" customHeight="1" x14ac:dyDescent="0.2">
      <c r="A16" s="10"/>
      <c r="B16" s="257" t="s">
        <v>23</v>
      </c>
      <c r="C16" s="23"/>
      <c r="D16" s="24"/>
      <c r="E16" s="25"/>
      <c r="F16" s="26"/>
      <c r="G16" s="279">
        <f>SUM(H16:K16)</f>
        <v>10000</v>
      </c>
      <c r="H16" s="42">
        <v>10000</v>
      </c>
      <c r="I16" s="42"/>
      <c r="J16" s="42"/>
      <c r="K16" s="42"/>
      <c r="L16" s="27"/>
    </row>
    <row r="17" spans="1:12" s="22" customFormat="1" ht="15.95" customHeight="1" x14ac:dyDescent="0.2">
      <c r="A17" s="10"/>
      <c r="B17" s="257" t="s">
        <v>24</v>
      </c>
      <c r="C17" s="23"/>
      <c r="D17" s="24"/>
      <c r="E17" s="25"/>
      <c r="F17" s="26"/>
      <c r="G17" s="279">
        <f>SUM(H17:K17)</f>
        <v>974000</v>
      </c>
      <c r="H17" s="42">
        <v>300000</v>
      </c>
      <c r="I17" s="42"/>
      <c r="J17" s="42">
        <v>276870</v>
      </c>
      <c r="K17" s="42">
        <v>397130</v>
      </c>
      <c r="L17" s="27" t="s">
        <v>25</v>
      </c>
    </row>
    <row r="18" spans="1:12" s="22" customFormat="1" ht="15.95" customHeight="1" x14ac:dyDescent="0.2">
      <c r="A18" s="11"/>
      <c r="B18" s="258" t="s">
        <v>26</v>
      </c>
      <c r="C18" s="28"/>
      <c r="D18" s="24"/>
      <c r="E18" s="29"/>
      <c r="F18" s="26"/>
      <c r="G18" s="279">
        <f>SUM(H18:K18)</f>
        <v>16000</v>
      </c>
      <c r="H18" s="42"/>
      <c r="I18" s="42"/>
      <c r="J18" s="42">
        <v>10000</v>
      </c>
      <c r="K18" s="42">
        <v>6000</v>
      </c>
      <c r="L18" s="27" t="s">
        <v>27</v>
      </c>
    </row>
    <row r="19" spans="1:12" s="22" customFormat="1" x14ac:dyDescent="0.2">
      <c r="A19" s="225"/>
      <c r="B19" s="231" t="s">
        <v>28</v>
      </c>
      <c r="C19" s="225"/>
      <c r="D19" s="225"/>
      <c r="E19" s="227"/>
      <c r="F19" s="227"/>
      <c r="G19" s="232">
        <f>G15</f>
        <v>1000000</v>
      </c>
      <c r="H19" s="232">
        <f>H15</f>
        <v>310000</v>
      </c>
      <c r="I19" s="232">
        <f>I15</f>
        <v>0</v>
      </c>
      <c r="J19" s="232">
        <f>J15</f>
        <v>286870</v>
      </c>
      <c r="K19" s="232">
        <f>K15</f>
        <v>403130</v>
      </c>
      <c r="L19" s="233"/>
    </row>
    <row r="20" spans="1:12" s="14" customFormat="1" x14ac:dyDescent="0.2">
      <c r="A20" s="9"/>
      <c r="B20" s="143" t="s">
        <v>29</v>
      </c>
      <c r="C20" s="9"/>
      <c r="D20" s="9"/>
      <c r="E20" s="31"/>
      <c r="F20" s="31"/>
      <c r="G20" s="280">
        <f>G18</f>
        <v>16000</v>
      </c>
      <c r="H20" s="32">
        <f>H18</f>
        <v>0</v>
      </c>
      <c r="I20" s="32">
        <f>I18</f>
        <v>0</v>
      </c>
      <c r="J20" s="32">
        <f>J18</f>
        <v>10000</v>
      </c>
      <c r="K20" s="32">
        <f>K18</f>
        <v>6000</v>
      </c>
      <c r="L20" s="33"/>
    </row>
    <row r="21" spans="1:12" s="22" customFormat="1" x14ac:dyDescent="0.2">
      <c r="A21" s="516" t="s">
        <v>30</v>
      </c>
      <c r="B21" s="519"/>
      <c r="C21" s="517"/>
      <c r="D21" s="517"/>
      <c r="E21" s="517"/>
      <c r="F21" s="517"/>
      <c r="G21" s="519"/>
      <c r="H21" s="517"/>
      <c r="I21" s="517"/>
      <c r="J21" s="517"/>
      <c r="K21" s="517"/>
      <c r="L21" s="518"/>
    </row>
    <row r="22" spans="1:12" s="22" customFormat="1" ht="32.25" customHeight="1" x14ac:dyDescent="0.2">
      <c r="A22" s="34">
        <v>1</v>
      </c>
      <c r="B22" s="143" t="s">
        <v>31</v>
      </c>
      <c r="C22" s="36">
        <v>100203</v>
      </c>
      <c r="D22" s="37">
        <v>3132</v>
      </c>
      <c r="E22" s="19">
        <v>55000</v>
      </c>
      <c r="F22" s="134"/>
      <c r="G22" s="125">
        <f>SUM(G23:G25)</f>
        <v>55000</v>
      </c>
      <c r="H22" s="267">
        <f>SUM(H23:H25)</f>
        <v>0</v>
      </c>
      <c r="I22" s="267">
        <f>SUM(I23:I25)</f>
        <v>55000</v>
      </c>
      <c r="J22" s="267">
        <f>SUM(J23:J25)</f>
        <v>0</v>
      </c>
      <c r="K22" s="267">
        <f>SUM(K23:K25)</f>
        <v>0</v>
      </c>
      <c r="L22" s="21"/>
    </row>
    <row r="23" spans="1:12" s="22" customFormat="1" ht="15.95" customHeight="1" x14ac:dyDescent="0.2">
      <c r="A23" s="38"/>
      <c r="B23" s="44" t="s">
        <v>23</v>
      </c>
      <c r="C23" s="40"/>
      <c r="D23" s="41"/>
      <c r="E23" s="42"/>
      <c r="F23" s="261"/>
      <c r="G23" s="278">
        <f>SUM(H23:K23)</f>
        <v>6000</v>
      </c>
      <c r="H23" s="262"/>
      <c r="I23" s="86">
        <v>6000</v>
      </c>
      <c r="J23" s="42"/>
      <c r="K23" s="42"/>
      <c r="L23" s="27"/>
    </row>
    <row r="24" spans="1:12" s="45" customFormat="1" ht="15.95" customHeight="1" x14ac:dyDescent="0.3">
      <c r="A24" s="43"/>
      <c r="B24" s="44" t="s">
        <v>32</v>
      </c>
      <c r="C24" s="263"/>
      <c r="D24" s="468"/>
      <c r="E24" s="42"/>
      <c r="F24" s="261"/>
      <c r="G24" s="278">
        <f>SUM(H24:K24)</f>
        <v>48000</v>
      </c>
      <c r="H24" s="262"/>
      <c r="I24" s="42">
        <v>48000</v>
      </c>
      <c r="J24" s="42"/>
      <c r="K24" s="42"/>
      <c r="L24" s="27" t="s">
        <v>202</v>
      </c>
    </row>
    <row r="25" spans="1:12" s="45" customFormat="1" ht="15.95" customHeight="1" x14ac:dyDescent="0.3">
      <c r="A25" s="46"/>
      <c r="B25" s="47" t="s">
        <v>26</v>
      </c>
      <c r="C25" s="264"/>
      <c r="D25" s="469"/>
      <c r="E25" s="127"/>
      <c r="F25" s="265"/>
      <c r="G25" s="278">
        <f>SUM(H25:K25)</f>
        <v>1000</v>
      </c>
      <c r="H25" s="266"/>
      <c r="I25" s="127">
        <v>1000</v>
      </c>
      <c r="J25" s="127"/>
      <c r="K25" s="127"/>
      <c r="L25" s="48" t="s">
        <v>27</v>
      </c>
    </row>
    <row r="26" spans="1:12" s="45" customFormat="1" ht="18" customHeight="1" x14ac:dyDescent="0.3">
      <c r="A26" s="509" t="s">
        <v>40</v>
      </c>
      <c r="B26" s="510"/>
      <c r="C26" s="510"/>
      <c r="D26" s="510"/>
      <c r="E26" s="510"/>
      <c r="F26" s="510"/>
      <c r="G26" s="510"/>
      <c r="H26" s="510"/>
      <c r="I26" s="510"/>
      <c r="J26" s="510"/>
      <c r="K26" s="510"/>
      <c r="L26" s="511"/>
    </row>
    <row r="27" spans="1:12" s="45" customFormat="1" ht="21.75" customHeight="1" x14ac:dyDescent="0.3">
      <c r="A27" s="61">
        <v>1</v>
      </c>
      <c r="B27" s="62" t="s">
        <v>41</v>
      </c>
      <c r="C27" s="63" t="s">
        <v>22</v>
      </c>
      <c r="D27" s="61">
        <v>3210</v>
      </c>
      <c r="E27" s="53">
        <v>20000000</v>
      </c>
      <c r="F27" s="53"/>
      <c r="G27" s="64">
        <v>2500000</v>
      </c>
      <c r="H27" s="53">
        <v>1250000</v>
      </c>
      <c r="I27" s="65">
        <v>0</v>
      </c>
      <c r="J27" s="53">
        <v>1250000</v>
      </c>
      <c r="K27" s="65">
        <v>0</v>
      </c>
      <c r="L27" s="12" t="s">
        <v>25</v>
      </c>
    </row>
    <row r="28" spans="1:12" s="45" customFormat="1" ht="22.5" customHeight="1" x14ac:dyDescent="0.3">
      <c r="A28" s="467">
        <v>2</v>
      </c>
      <c r="B28" s="66" t="s">
        <v>42</v>
      </c>
      <c r="C28" s="67" t="s">
        <v>22</v>
      </c>
      <c r="D28" s="467">
        <v>3210</v>
      </c>
      <c r="E28" s="19">
        <v>6000000</v>
      </c>
      <c r="F28" s="19"/>
      <c r="G28" s="57">
        <v>1000000</v>
      </c>
      <c r="H28" s="19">
        <v>301650</v>
      </c>
      <c r="I28" s="19">
        <v>198350</v>
      </c>
      <c r="J28" s="19">
        <v>250000</v>
      </c>
      <c r="K28" s="19">
        <v>250000</v>
      </c>
      <c r="L28" s="21" t="s">
        <v>25</v>
      </c>
    </row>
    <row r="29" spans="1:12" s="49" customFormat="1" ht="21.75" customHeight="1" x14ac:dyDescent="0.3">
      <c r="A29" s="225"/>
      <c r="B29" s="231" t="s">
        <v>28</v>
      </c>
      <c r="C29" s="217"/>
      <c r="D29" s="217"/>
      <c r="E29" s="219"/>
      <c r="F29" s="219"/>
      <c r="G29" s="219">
        <f>G22+G27+G28</f>
        <v>3555000</v>
      </c>
      <c r="H29" s="219">
        <f>H22+H27+H28</f>
        <v>1551650</v>
      </c>
      <c r="I29" s="219">
        <f>I22+I27+I28</f>
        <v>253350</v>
      </c>
      <c r="J29" s="219">
        <f>J27+J28</f>
        <v>1500000</v>
      </c>
      <c r="K29" s="219">
        <f>K22+K27+K28</f>
        <v>250000</v>
      </c>
      <c r="L29" s="229"/>
    </row>
    <row r="30" spans="1:12" x14ac:dyDescent="0.3">
      <c r="A30" s="50"/>
      <c r="B30" s="30" t="s">
        <v>29</v>
      </c>
      <c r="C30" s="51"/>
      <c r="D30" s="51"/>
      <c r="E30" s="52"/>
      <c r="F30" s="52"/>
      <c r="G30" s="64">
        <f>G25</f>
        <v>1000</v>
      </c>
      <c r="H30" s="53">
        <f>H25</f>
        <v>0</v>
      </c>
      <c r="I30" s="53">
        <f>I25</f>
        <v>1000</v>
      </c>
      <c r="J30" s="53">
        <f>J25</f>
        <v>0</v>
      </c>
      <c r="K30" s="53">
        <f>K25</f>
        <v>0</v>
      </c>
      <c r="L30" s="54"/>
    </row>
    <row r="31" spans="1:12" s="14" customFormat="1" x14ac:dyDescent="0.2">
      <c r="A31" s="516" t="s">
        <v>33</v>
      </c>
      <c r="B31" s="517"/>
      <c r="C31" s="517"/>
      <c r="D31" s="517"/>
      <c r="E31" s="517"/>
      <c r="F31" s="517"/>
      <c r="G31" s="517"/>
      <c r="H31" s="517"/>
      <c r="I31" s="517"/>
      <c r="J31" s="517"/>
      <c r="K31" s="517"/>
      <c r="L31" s="518"/>
    </row>
    <row r="32" spans="1:12" s="22" customFormat="1" ht="31.5" x14ac:dyDescent="0.2">
      <c r="A32" s="467">
        <v>1</v>
      </c>
      <c r="B32" s="144" t="s">
        <v>34</v>
      </c>
      <c r="C32" s="15" t="s">
        <v>35</v>
      </c>
      <c r="D32" s="467">
        <v>3132</v>
      </c>
      <c r="E32" s="19">
        <v>1199999</v>
      </c>
      <c r="F32" s="31"/>
      <c r="G32" s="57">
        <f>SUM(G33:G35)</f>
        <v>1199999</v>
      </c>
      <c r="H32" s="57">
        <f>SUM(H33:H35)</f>
        <v>0</v>
      </c>
      <c r="I32" s="57">
        <f>SUM(I33:I35)</f>
        <v>400000</v>
      </c>
      <c r="J32" s="57">
        <f>SUM(J33:J35)</f>
        <v>799999</v>
      </c>
      <c r="K32" s="57">
        <f>SUM(K33:K35)</f>
        <v>0</v>
      </c>
      <c r="L32" s="21"/>
    </row>
    <row r="33" spans="1:12" s="22" customFormat="1" ht="15.95" customHeight="1" x14ac:dyDescent="0.2">
      <c r="A33" s="10"/>
      <c r="B33" s="44" t="s">
        <v>37</v>
      </c>
      <c r="C33" s="23"/>
      <c r="D33" s="10"/>
      <c r="E33" s="25"/>
      <c r="F33" s="25"/>
      <c r="G33" s="145">
        <f>SUM(H33:K33)</f>
        <v>8000</v>
      </c>
      <c r="H33" s="42"/>
      <c r="I33" s="42">
        <v>8000</v>
      </c>
      <c r="J33" s="42"/>
      <c r="K33" s="42"/>
      <c r="L33" s="27"/>
    </row>
    <row r="34" spans="1:12" s="22" customFormat="1" ht="15.95" customHeight="1" x14ac:dyDescent="0.2">
      <c r="A34" s="10"/>
      <c r="B34" s="44" t="s">
        <v>32</v>
      </c>
      <c r="C34" s="23"/>
      <c r="D34" s="10"/>
      <c r="E34" s="25"/>
      <c r="F34" s="25"/>
      <c r="G34" s="145">
        <f>SUM(H34:K34)</f>
        <v>1172999</v>
      </c>
      <c r="H34" s="42"/>
      <c r="I34" s="42">
        <v>385700</v>
      </c>
      <c r="J34" s="42">
        <v>787299</v>
      </c>
      <c r="K34" s="42"/>
      <c r="L34" s="27" t="s">
        <v>258</v>
      </c>
    </row>
    <row r="35" spans="1:12" s="22" customFormat="1" ht="15.95" customHeight="1" x14ac:dyDescent="0.2">
      <c r="A35" s="10"/>
      <c r="B35" s="47" t="s">
        <v>26</v>
      </c>
      <c r="C35" s="23"/>
      <c r="D35" s="10"/>
      <c r="E35" s="25"/>
      <c r="F35" s="25"/>
      <c r="G35" s="145">
        <f>SUM(H35:K35)</f>
        <v>19000</v>
      </c>
      <c r="H35" s="42"/>
      <c r="I35" s="42">
        <v>6300</v>
      </c>
      <c r="J35" s="42">
        <v>12700</v>
      </c>
      <c r="K35" s="42"/>
      <c r="L35" s="48" t="s">
        <v>27</v>
      </c>
    </row>
    <row r="36" spans="1:12" s="14" customFormat="1" ht="46.5" customHeight="1" x14ac:dyDescent="0.2">
      <c r="A36" s="467">
        <v>2</v>
      </c>
      <c r="B36" s="144" t="s">
        <v>38</v>
      </c>
      <c r="C36" s="15" t="s">
        <v>35</v>
      </c>
      <c r="D36" s="467">
        <v>3132</v>
      </c>
      <c r="E36" s="19">
        <v>900000</v>
      </c>
      <c r="F36" s="31"/>
      <c r="G36" s="57">
        <f>SUM(G37:G39)</f>
        <v>900000</v>
      </c>
      <c r="H36" s="57">
        <f>SUM(H37:H39)</f>
        <v>0</v>
      </c>
      <c r="I36" s="57">
        <f>SUM(I37:I39)</f>
        <v>300000</v>
      </c>
      <c r="J36" s="57">
        <f>SUM(J37:J39)</f>
        <v>600000</v>
      </c>
      <c r="K36" s="57">
        <f>SUM(K37:K39)</f>
        <v>0</v>
      </c>
      <c r="L36" s="21"/>
    </row>
    <row r="37" spans="1:12" s="14" customFormat="1" ht="15.95" customHeight="1" x14ac:dyDescent="0.2">
      <c r="A37" s="10"/>
      <c r="B37" s="44" t="s">
        <v>37</v>
      </c>
      <c r="C37" s="23"/>
      <c r="D37" s="10" t="s">
        <v>39</v>
      </c>
      <c r="E37" s="25"/>
      <c r="F37" s="25"/>
      <c r="G37" s="145">
        <f>SUM(H37:K37)</f>
        <v>8000</v>
      </c>
      <c r="H37" s="42"/>
      <c r="I37" s="42">
        <v>8000</v>
      </c>
      <c r="J37" s="42"/>
      <c r="K37" s="42"/>
      <c r="L37" s="27"/>
    </row>
    <row r="38" spans="1:12" s="14" customFormat="1" ht="15.95" customHeight="1" x14ac:dyDescent="0.2">
      <c r="A38" s="10"/>
      <c r="B38" s="44" t="s">
        <v>32</v>
      </c>
      <c r="C38" s="23"/>
      <c r="D38" s="10"/>
      <c r="E38" s="25"/>
      <c r="F38" s="25"/>
      <c r="G38" s="145">
        <f>SUM(H38:K38)</f>
        <v>878000</v>
      </c>
      <c r="H38" s="42"/>
      <c r="I38" s="42">
        <v>287400</v>
      </c>
      <c r="J38" s="42">
        <v>590600</v>
      </c>
      <c r="K38" s="42"/>
      <c r="L38" s="27" t="s">
        <v>258</v>
      </c>
    </row>
    <row r="39" spans="1:12" s="14" customFormat="1" ht="15.95" customHeight="1" x14ac:dyDescent="0.2">
      <c r="A39" s="11"/>
      <c r="B39" s="47" t="s">
        <v>26</v>
      </c>
      <c r="C39" s="28"/>
      <c r="D39" s="11"/>
      <c r="E39" s="29"/>
      <c r="F39" s="29" t="s">
        <v>39</v>
      </c>
      <c r="G39" s="139">
        <f>SUM(H39:K39)</f>
        <v>14000</v>
      </c>
      <c r="H39" s="127"/>
      <c r="I39" s="127">
        <v>4600</v>
      </c>
      <c r="J39" s="127">
        <v>9400</v>
      </c>
      <c r="K39" s="127"/>
      <c r="L39" s="48" t="s">
        <v>27</v>
      </c>
    </row>
    <row r="40" spans="1:12" s="14" customFormat="1" ht="31.5" x14ac:dyDescent="0.2">
      <c r="A40" s="467">
        <v>3</v>
      </c>
      <c r="B40" s="450" t="s">
        <v>248</v>
      </c>
      <c r="C40" s="15" t="s">
        <v>35</v>
      </c>
      <c r="D40" s="467">
        <v>3132</v>
      </c>
      <c r="E40" s="19">
        <v>400000</v>
      </c>
      <c r="F40" s="31"/>
      <c r="G40" s="57">
        <f>SUM(G41:G43)</f>
        <v>400000</v>
      </c>
      <c r="H40" s="57">
        <f>SUM(H41:H43)</f>
        <v>0</v>
      </c>
      <c r="I40" s="57">
        <f>SUM(I41:I43)</f>
        <v>0</v>
      </c>
      <c r="J40" s="57">
        <f>SUM(J41:J43)</f>
        <v>400000</v>
      </c>
      <c r="K40" s="57">
        <f>SUM(K41:K43)</f>
        <v>0</v>
      </c>
      <c r="L40" s="21"/>
    </row>
    <row r="41" spans="1:12" s="14" customFormat="1" ht="15.95" customHeight="1" x14ac:dyDescent="0.2">
      <c r="A41" s="10"/>
      <c r="B41" s="44" t="s">
        <v>37</v>
      </c>
      <c r="C41" s="23"/>
      <c r="D41" s="10" t="s">
        <v>39</v>
      </c>
      <c r="E41" s="25"/>
      <c r="F41" s="25"/>
      <c r="G41" s="145">
        <f>SUM(H41:K41)</f>
        <v>1200</v>
      </c>
      <c r="H41" s="42"/>
      <c r="I41" s="42"/>
      <c r="J41" s="42">
        <v>1200</v>
      </c>
      <c r="K41" s="42"/>
      <c r="L41" s="27"/>
    </row>
    <row r="42" spans="1:12" s="14" customFormat="1" ht="15.95" customHeight="1" x14ac:dyDescent="0.2">
      <c r="A42" s="10"/>
      <c r="B42" s="44" t="s">
        <v>32</v>
      </c>
      <c r="C42" s="23"/>
      <c r="D42" s="10"/>
      <c r="E42" s="25"/>
      <c r="F42" s="25"/>
      <c r="G42" s="145">
        <f>SUM(H42:K42)</f>
        <v>392300</v>
      </c>
      <c r="H42" s="42"/>
      <c r="I42" s="42"/>
      <c r="J42" s="42">
        <v>392300</v>
      </c>
      <c r="K42" s="42"/>
      <c r="L42" s="27" t="s">
        <v>228</v>
      </c>
    </row>
    <row r="43" spans="1:12" s="14" customFormat="1" ht="15.95" customHeight="1" x14ac:dyDescent="0.2">
      <c r="A43" s="10"/>
      <c r="B43" s="44" t="s">
        <v>26</v>
      </c>
      <c r="C43" s="23"/>
      <c r="D43" s="10"/>
      <c r="E43" s="25"/>
      <c r="F43" s="25" t="s">
        <v>39</v>
      </c>
      <c r="G43" s="145">
        <f>SUM(H43:K43)</f>
        <v>6500</v>
      </c>
      <c r="H43" s="42"/>
      <c r="I43" s="42"/>
      <c r="J43" s="42">
        <v>6500</v>
      </c>
      <c r="K43" s="42"/>
      <c r="L43" s="27" t="s">
        <v>27</v>
      </c>
    </row>
    <row r="44" spans="1:12" s="14" customFormat="1" x14ac:dyDescent="0.2">
      <c r="A44" s="225"/>
      <c r="B44" s="231" t="s">
        <v>28</v>
      </c>
      <c r="C44" s="226"/>
      <c r="D44" s="225"/>
      <c r="E44" s="227"/>
      <c r="F44" s="227"/>
      <c r="G44" s="219">
        <f>G32+G36+G40</f>
        <v>2499999</v>
      </c>
      <c r="H44" s="219">
        <f>H32+H36+H40</f>
        <v>0</v>
      </c>
      <c r="I44" s="219">
        <f>I32+I36+I40</f>
        <v>700000</v>
      </c>
      <c r="J44" s="219">
        <f>J32+J36+J40</f>
        <v>1799999</v>
      </c>
      <c r="K44" s="219">
        <f>K32+K36+K40</f>
        <v>0</v>
      </c>
      <c r="L44" s="229"/>
    </row>
    <row r="45" spans="1:12" s="22" customFormat="1" x14ac:dyDescent="0.2">
      <c r="A45" s="50"/>
      <c r="B45" s="62" t="s">
        <v>29</v>
      </c>
      <c r="C45" s="59"/>
      <c r="D45" s="50"/>
      <c r="E45" s="60"/>
      <c r="F45" s="60"/>
      <c r="G45" s="64">
        <f>G35+G39+G43</f>
        <v>39500</v>
      </c>
      <c r="H45" s="53">
        <f>H35+H39+H43</f>
        <v>0</v>
      </c>
      <c r="I45" s="53">
        <f>I35+I39+I43</f>
        <v>10900</v>
      </c>
      <c r="J45" s="53">
        <f>J35+J39+J43</f>
        <v>28600</v>
      </c>
      <c r="K45" s="53">
        <f>K35+K39+K43</f>
        <v>0</v>
      </c>
      <c r="L45" s="12"/>
    </row>
    <row r="46" spans="1:12" x14ac:dyDescent="0.3">
      <c r="A46" s="516" t="s">
        <v>174</v>
      </c>
      <c r="B46" s="517"/>
      <c r="C46" s="517"/>
      <c r="D46" s="517"/>
      <c r="E46" s="517"/>
      <c r="F46" s="517"/>
      <c r="G46" s="517"/>
      <c r="H46" s="517"/>
      <c r="I46" s="517"/>
      <c r="J46" s="517"/>
      <c r="K46" s="517"/>
      <c r="L46" s="518"/>
    </row>
    <row r="47" spans="1:12" s="22" customFormat="1" ht="62.25" customHeight="1" x14ac:dyDescent="0.2">
      <c r="A47" s="61">
        <v>1</v>
      </c>
      <c r="B47" s="68" t="s">
        <v>43</v>
      </c>
      <c r="C47" s="69" t="s">
        <v>44</v>
      </c>
      <c r="D47" s="70">
        <v>3132</v>
      </c>
      <c r="E47" s="71">
        <v>20000</v>
      </c>
      <c r="F47" s="71"/>
      <c r="G47" s="18">
        <f>SUM(H47:K47)</f>
        <v>20000</v>
      </c>
      <c r="H47" s="71"/>
      <c r="I47" s="71"/>
      <c r="J47" s="71">
        <v>20000</v>
      </c>
      <c r="K47" s="75"/>
      <c r="L47" s="12" t="s">
        <v>197</v>
      </c>
    </row>
    <row r="48" spans="1:12" s="22" customFormat="1" ht="31.5" x14ac:dyDescent="0.2">
      <c r="A48" s="61">
        <v>2</v>
      </c>
      <c r="B48" s="72" t="s">
        <v>45</v>
      </c>
      <c r="C48" s="73">
        <v>100202</v>
      </c>
      <c r="D48" s="74">
        <v>3132</v>
      </c>
      <c r="E48" s="75">
        <v>2800000</v>
      </c>
      <c r="F48" s="78"/>
      <c r="G48" s="148">
        <f>SUM(H48:K48)</f>
        <v>600000</v>
      </c>
      <c r="H48" s="273">
        <v>175000</v>
      </c>
      <c r="I48" s="78">
        <v>150000</v>
      </c>
      <c r="J48" s="78">
        <v>250000</v>
      </c>
      <c r="K48" s="75">
        <v>25000</v>
      </c>
      <c r="L48" s="12" t="s">
        <v>25</v>
      </c>
    </row>
    <row r="49" spans="1:12" s="22" customFormat="1" ht="47.25" x14ac:dyDescent="0.2">
      <c r="A49" s="467">
        <v>3</v>
      </c>
      <c r="B49" s="35" t="s">
        <v>46</v>
      </c>
      <c r="C49" s="37">
        <v>100202</v>
      </c>
      <c r="D49" s="79">
        <v>3132</v>
      </c>
      <c r="E49" s="71">
        <v>40000</v>
      </c>
      <c r="F49" s="80"/>
      <c r="G49" s="18">
        <f>SUM(H49:K49)</f>
        <v>40000</v>
      </c>
      <c r="H49" s="96"/>
      <c r="I49" s="80"/>
      <c r="J49" s="80">
        <v>40000</v>
      </c>
      <c r="K49" s="71"/>
      <c r="L49" s="12" t="s">
        <v>197</v>
      </c>
    </row>
    <row r="50" spans="1:12" s="22" customFormat="1" ht="31.5" x14ac:dyDescent="0.2">
      <c r="A50" s="34">
        <v>4</v>
      </c>
      <c r="B50" s="68" t="s">
        <v>274</v>
      </c>
      <c r="C50" s="82">
        <v>100203</v>
      </c>
      <c r="D50" s="467">
        <v>3132</v>
      </c>
      <c r="E50" s="71">
        <v>1000000</v>
      </c>
      <c r="F50" s="71"/>
      <c r="G50" s="125">
        <f>SUM(G51:G53)</f>
        <v>250000</v>
      </c>
      <c r="H50" s="125">
        <f>SUM(H51:H53)</f>
        <v>50000</v>
      </c>
      <c r="I50" s="125">
        <f>SUM(I51:I53)</f>
        <v>200000</v>
      </c>
      <c r="J50" s="125">
        <f>SUM(J51:J53)</f>
        <v>0</v>
      </c>
      <c r="K50" s="125">
        <f>SUM(K51:K53)</f>
        <v>0</v>
      </c>
      <c r="L50" s="21"/>
    </row>
    <row r="51" spans="1:12" s="22" customFormat="1" x14ac:dyDescent="0.2">
      <c r="A51" s="38"/>
      <c r="B51" s="44" t="s">
        <v>37</v>
      </c>
      <c r="C51" s="84"/>
      <c r="D51" s="468"/>
      <c r="E51" s="86"/>
      <c r="F51" s="86"/>
      <c r="G51" s="278">
        <f>SUM(H51:K51)</f>
        <v>6000</v>
      </c>
      <c r="H51" s="86">
        <v>6000</v>
      </c>
      <c r="I51" s="86"/>
      <c r="J51" s="86"/>
      <c r="K51" s="106"/>
      <c r="L51" s="27"/>
    </row>
    <row r="52" spans="1:12" s="22" customFormat="1" x14ac:dyDescent="0.2">
      <c r="A52" s="38"/>
      <c r="B52" s="44" t="s">
        <v>32</v>
      </c>
      <c r="C52" s="84"/>
      <c r="D52" s="468"/>
      <c r="E52" s="86"/>
      <c r="F52" s="86"/>
      <c r="G52" s="278">
        <f>SUM(H52:K52)</f>
        <v>239900</v>
      </c>
      <c r="H52" s="86">
        <v>42400</v>
      </c>
      <c r="I52" s="462">
        <v>197500</v>
      </c>
      <c r="J52" s="86"/>
      <c r="K52" s="106"/>
      <c r="L52" s="27" t="s">
        <v>25</v>
      </c>
    </row>
    <row r="53" spans="1:12" s="14" customFormat="1" x14ac:dyDescent="0.2">
      <c r="A53" s="38"/>
      <c r="B53" s="47" t="s">
        <v>26</v>
      </c>
      <c r="C53" s="84"/>
      <c r="D53" s="468"/>
      <c r="E53" s="86"/>
      <c r="F53" s="86"/>
      <c r="G53" s="278">
        <f>SUM(H53:K53)</f>
        <v>4100</v>
      </c>
      <c r="H53" s="86">
        <v>1600</v>
      </c>
      <c r="I53" s="86">
        <v>2500</v>
      </c>
      <c r="J53" s="86"/>
      <c r="K53" s="106"/>
      <c r="L53" s="48" t="s">
        <v>27</v>
      </c>
    </row>
    <row r="54" spans="1:12" s="14" customFormat="1" ht="31.5" x14ac:dyDescent="0.2">
      <c r="A54" s="467">
        <v>5</v>
      </c>
      <c r="B54" s="68" t="s">
        <v>47</v>
      </c>
      <c r="C54" s="467">
        <v>100203</v>
      </c>
      <c r="D54" s="467">
        <v>3132</v>
      </c>
      <c r="E54" s="71">
        <v>400000</v>
      </c>
      <c r="F54" s="80"/>
      <c r="G54" s="125">
        <f>SUM(G55:G57)</f>
        <v>170000</v>
      </c>
      <c r="H54" s="125">
        <f>SUM(H55:H57)</f>
        <v>170000</v>
      </c>
      <c r="I54" s="125">
        <f>SUM(I55:I57)</f>
        <v>0</v>
      </c>
      <c r="J54" s="125">
        <f>SUM(J55:J57)</f>
        <v>0</v>
      </c>
      <c r="K54" s="125">
        <f>SUM(K55:K57)</f>
        <v>0</v>
      </c>
      <c r="L54" s="21"/>
    </row>
    <row r="55" spans="1:12" s="14" customFormat="1" x14ac:dyDescent="0.2">
      <c r="A55" s="468"/>
      <c r="B55" s="44" t="s">
        <v>37</v>
      </c>
      <c r="C55" s="468"/>
      <c r="D55" s="468"/>
      <c r="E55" s="86"/>
      <c r="F55" s="90"/>
      <c r="G55" s="278">
        <f>SUM(H55:K55)</f>
        <v>5000</v>
      </c>
      <c r="H55" s="86">
        <v>5000</v>
      </c>
      <c r="I55" s="90"/>
      <c r="J55" s="90"/>
      <c r="K55" s="86"/>
      <c r="L55" s="27"/>
    </row>
    <row r="56" spans="1:12" s="14" customFormat="1" x14ac:dyDescent="0.2">
      <c r="A56" s="468"/>
      <c r="B56" s="44" t="s">
        <v>32</v>
      </c>
      <c r="C56" s="468"/>
      <c r="D56" s="468"/>
      <c r="E56" s="86"/>
      <c r="F56" s="90"/>
      <c r="G56" s="278">
        <f>SUM(H56:K56)</f>
        <v>162700</v>
      </c>
      <c r="H56" s="86">
        <v>162700</v>
      </c>
      <c r="I56" s="90"/>
      <c r="J56" s="90"/>
      <c r="K56" s="86"/>
      <c r="L56" s="27" t="s">
        <v>25</v>
      </c>
    </row>
    <row r="57" spans="1:12" s="22" customFormat="1" x14ac:dyDescent="0.2">
      <c r="A57" s="469"/>
      <c r="B57" s="47" t="s">
        <v>48</v>
      </c>
      <c r="C57" s="469"/>
      <c r="D57" s="469"/>
      <c r="E57" s="92"/>
      <c r="F57" s="93"/>
      <c r="G57" s="278">
        <f>SUM(H57:K57)</f>
        <v>2300</v>
      </c>
      <c r="H57" s="92">
        <v>2300</v>
      </c>
      <c r="I57" s="93"/>
      <c r="J57" s="93"/>
      <c r="K57" s="92"/>
      <c r="L57" s="48" t="s">
        <v>27</v>
      </c>
    </row>
    <row r="58" spans="1:12" s="22" customFormat="1" ht="31.5" x14ac:dyDescent="0.2">
      <c r="A58" s="467">
        <v>6</v>
      </c>
      <c r="B58" s="68" t="s">
        <v>49</v>
      </c>
      <c r="C58" s="467">
        <v>100203</v>
      </c>
      <c r="D58" s="467">
        <v>3132</v>
      </c>
      <c r="E58" s="71">
        <v>1800000</v>
      </c>
      <c r="F58" s="80"/>
      <c r="G58" s="125">
        <f>SUM(G59:G61)</f>
        <v>180000</v>
      </c>
      <c r="H58" s="125">
        <f>SUM(H59:H61)</f>
        <v>80000</v>
      </c>
      <c r="I58" s="125">
        <f>SUM(I59:I61)</f>
        <v>0</v>
      </c>
      <c r="J58" s="125">
        <f>SUM(J59:J61)</f>
        <v>50000</v>
      </c>
      <c r="K58" s="125">
        <f>SUM(K59:K61)</f>
        <v>50000</v>
      </c>
      <c r="L58" s="21"/>
    </row>
    <row r="59" spans="1:12" s="22" customFormat="1" x14ac:dyDescent="0.2">
      <c r="A59" s="468"/>
      <c r="B59" s="44" t="s">
        <v>37</v>
      </c>
      <c r="C59" s="468"/>
      <c r="D59" s="468"/>
      <c r="E59" s="86"/>
      <c r="F59" s="90"/>
      <c r="G59" s="278">
        <f>SUM(H59:K59)</f>
        <v>4000</v>
      </c>
      <c r="H59" s="86">
        <v>4000</v>
      </c>
      <c r="I59" s="86"/>
      <c r="J59" s="90"/>
      <c r="K59" s="106"/>
      <c r="L59" s="27"/>
    </row>
    <row r="60" spans="1:12" s="22" customFormat="1" x14ac:dyDescent="0.2">
      <c r="A60" s="468"/>
      <c r="B60" s="44" t="s">
        <v>32</v>
      </c>
      <c r="C60" s="468"/>
      <c r="D60" s="468"/>
      <c r="E60" s="86"/>
      <c r="F60" s="90"/>
      <c r="G60" s="278">
        <f>SUM(H60:K60)</f>
        <v>173100</v>
      </c>
      <c r="H60" s="86">
        <v>74700</v>
      </c>
      <c r="I60" s="86"/>
      <c r="J60" s="90">
        <v>49200</v>
      </c>
      <c r="K60" s="106">
        <v>49200</v>
      </c>
      <c r="L60" s="27" t="s">
        <v>258</v>
      </c>
    </row>
    <row r="61" spans="1:12" s="22" customFormat="1" x14ac:dyDescent="0.2">
      <c r="A61" s="469"/>
      <c r="B61" s="47" t="s">
        <v>48</v>
      </c>
      <c r="C61" s="469"/>
      <c r="D61" s="469"/>
      <c r="E61" s="92"/>
      <c r="F61" s="93"/>
      <c r="G61" s="278">
        <f>SUM(H61:K61)</f>
        <v>2900</v>
      </c>
      <c r="H61" s="92">
        <v>1300</v>
      </c>
      <c r="I61" s="92"/>
      <c r="J61" s="93">
        <v>800</v>
      </c>
      <c r="K61" s="107">
        <v>800</v>
      </c>
      <c r="L61" s="27" t="s">
        <v>27</v>
      </c>
    </row>
    <row r="62" spans="1:12" s="22" customFormat="1" ht="31.5" x14ac:dyDescent="0.2">
      <c r="A62" s="467">
        <v>7</v>
      </c>
      <c r="B62" s="72" t="s">
        <v>206</v>
      </c>
      <c r="C62" s="61">
        <v>100203</v>
      </c>
      <c r="D62" s="74">
        <v>3132</v>
      </c>
      <c r="E62" s="71">
        <v>50000</v>
      </c>
      <c r="F62" s="71"/>
      <c r="G62" s="18">
        <f>SUM(H62:K62)</f>
        <v>50000</v>
      </c>
      <c r="H62" s="89">
        <v>50000</v>
      </c>
      <c r="I62" s="71"/>
      <c r="J62" s="71"/>
      <c r="K62" s="71"/>
      <c r="L62" s="12" t="s">
        <v>51</v>
      </c>
    </row>
    <row r="63" spans="1:12" s="22" customFormat="1" x14ac:dyDescent="0.2">
      <c r="A63" s="467">
        <v>8</v>
      </c>
      <c r="B63" s="455" t="s">
        <v>50</v>
      </c>
      <c r="C63" s="37">
        <v>100302</v>
      </c>
      <c r="D63" s="37">
        <v>3132</v>
      </c>
      <c r="E63" s="95">
        <v>900000</v>
      </c>
      <c r="F63" s="71"/>
      <c r="G63" s="125">
        <f>SUM(G64:G66)</f>
        <v>112000</v>
      </c>
      <c r="H63" s="276">
        <f>SUM(H64:H66)</f>
        <v>30000</v>
      </c>
      <c r="I63" s="276">
        <f>SUM(I64:I66)</f>
        <v>30000</v>
      </c>
      <c r="J63" s="276">
        <f>SUM(J64:J66)</f>
        <v>22000</v>
      </c>
      <c r="K63" s="276">
        <f>SUM(K64:K66)</f>
        <v>30000</v>
      </c>
      <c r="L63" s="21"/>
    </row>
    <row r="64" spans="1:12" s="22" customFormat="1" x14ac:dyDescent="0.2">
      <c r="A64" s="468"/>
      <c r="B64" s="44" t="s">
        <v>37</v>
      </c>
      <c r="C64" s="41"/>
      <c r="D64" s="41"/>
      <c r="E64" s="97"/>
      <c r="F64" s="86"/>
      <c r="G64" s="278">
        <f t="shared" ref="G64:G71" si="0">SUM(H64:K64)</f>
        <v>10000</v>
      </c>
      <c r="H64" s="268">
        <v>3400</v>
      </c>
      <c r="I64" s="90">
        <v>3300</v>
      </c>
      <c r="J64" s="86">
        <v>3300</v>
      </c>
      <c r="K64" s="106"/>
      <c r="L64" s="27"/>
    </row>
    <row r="65" spans="1:12" s="22" customFormat="1" ht="15.95" customHeight="1" x14ac:dyDescent="0.2">
      <c r="A65" s="468"/>
      <c r="B65" s="44" t="s">
        <v>32</v>
      </c>
      <c r="C65" s="41"/>
      <c r="D65" s="41"/>
      <c r="E65" s="97"/>
      <c r="F65" s="86"/>
      <c r="G65" s="278">
        <f t="shared" si="0"/>
        <v>99000</v>
      </c>
      <c r="H65" s="268">
        <v>26200</v>
      </c>
      <c r="I65" s="90">
        <v>26150</v>
      </c>
      <c r="J65" s="462">
        <v>17150</v>
      </c>
      <c r="K65" s="106">
        <v>29500</v>
      </c>
      <c r="L65" s="27" t="s">
        <v>51</v>
      </c>
    </row>
    <row r="66" spans="1:12" s="22" customFormat="1" x14ac:dyDescent="0.2">
      <c r="A66" s="469"/>
      <c r="B66" s="47" t="s">
        <v>26</v>
      </c>
      <c r="C66" s="98"/>
      <c r="D66" s="98"/>
      <c r="E66" s="99"/>
      <c r="F66" s="92"/>
      <c r="G66" s="278">
        <f t="shared" si="0"/>
        <v>3000</v>
      </c>
      <c r="H66" s="269">
        <v>400</v>
      </c>
      <c r="I66" s="93">
        <v>550</v>
      </c>
      <c r="J66" s="92">
        <v>1550</v>
      </c>
      <c r="K66" s="107">
        <v>500</v>
      </c>
      <c r="L66" s="48" t="s">
        <v>27</v>
      </c>
    </row>
    <row r="67" spans="1:12" s="22" customFormat="1" ht="47.25" x14ac:dyDescent="0.2">
      <c r="A67" s="61">
        <v>9</v>
      </c>
      <c r="B67" s="72" t="s">
        <v>52</v>
      </c>
      <c r="C67" s="467">
        <v>100302</v>
      </c>
      <c r="D67" s="74">
        <v>3132</v>
      </c>
      <c r="E67" s="75">
        <v>50000</v>
      </c>
      <c r="F67" s="75"/>
      <c r="G67" s="77">
        <f t="shared" si="0"/>
        <v>50000</v>
      </c>
      <c r="H67" s="75"/>
      <c r="I67" s="75">
        <v>50000</v>
      </c>
      <c r="J67" s="75"/>
      <c r="K67" s="75"/>
      <c r="L67" s="12" t="s">
        <v>51</v>
      </c>
    </row>
    <row r="68" spans="1:12" s="22" customFormat="1" ht="47.25" x14ac:dyDescent="0.2">
      <c r="A68" s="61">
        <v>10</v>
      </c>
      <c r="B68" s="477" t="s">
        <v>235</v>
      </c>
      <c r="C68" s="467">
        <v>100302</v>
      </c>
      <c r="D68" s="74">
        <v>3132</v>
      </c>
      <c r="E68" s="75"/>
      <c r="F68" s="75"/>
      <c r="G68" s="77">
        <f t="shared" si="0"/>
        <v>30000</v>
      </c>
      <c r="H68" s="75"/>
      <c r="I68" s="75"/>
      <c r="J68" s="476">
        <v>30000</v>
      </c>
      <c r="K68" s="75"/>
      <c r="L68" s="12" t="s">
        <v>51</v>
      </c>
    </row>
    <row r="69" spans="1:12" s="22" customFormat="1" ht="47.25" x14ac:dyDescent="0.2">
      <c r="A69" s="61">
        <v>11</v>
      </c>
      <c r="B69" s="72" t="s">
        <v>53</v>
      </c>
      <c r="C69" s="61">
        <v>100302</v>
      </c>
      <c r="D69" s="74">
        <v>3132</v>
      </c>
      <c r="E69" s="75">
        <v>30000</v>
      </c>
      <c r="F69" s="75"/>
      <c r="G69" s="77">
        <f t="shared" si="0"/>
        <v>30000</v>
      </c>
      <c r="H69" s="75">
        <v>30000</v>
      </c>
      <c r="I69" s="75"/>
      <c r="J69" s="75"/>
      <c r="K69" s="75"/>
      <c r="L69" s="12" t="s">
        <v>51</v>
      </c>
    </row>
    <row r="70" spans="1:12" s="22" customFormat="1" ht="47.25" x14ac:dyDescent="0.2">
      <c r="A70" s="61">
        <v>12</v>
      </c>
      <c r="B70" s="72" t="s">
        <v>54</v>
      </c>
      <c r="C70" s="61">
        <v>100302</v>
      </c>
      <c r="D70" s="74">
        <v>3132</v>
      </c>
      <c r="E70" s="75">
        <v>20000</v>
      </c>
      <c r="F70" s="75"/>
      <c r="G70" s="77">
        <f t="shared" si="0"/>
        <v>20000</v>
      </c>
      <c r="H70" s="75"/>
      <c r="I70" s="75">
        <v>20000</v>
      </c>
      <c r="J70" s="75"/>
      <c r="K70" s="75"/>
      <c r="L70" s="12" t="s">
        <v>51</v>
      </c>
    </row>
    <row r="71" spans="1:12" s="22" customFormat="1" ht="31.5" x14ac:dyDescent="0.2">
      <c r="A71" s="61">
        <v>13</v>
      </c>
      <c r="B71" s="477" t="s">
        <v>55</v>
      </c>
      <c r="C71" s="61">
        <v>100302</v>
      </c>
      <c r="D71" s="74">
        <v>3132</v>
      </c>
      <c r="E71" s="75">
        <v>50000</v>
      </c>
      <c r="F71" s="75"/>
      <c r="G71" s="77">
        <f t="shared" si="0"/>
        <v>78000</v>
      </c>
      <c r="H71" s="75"/>
      <c r="I71" s="476">
        <v>1056</v>
      </c>
      <c r="J71" s="476">
        <v>76944</v>
      </c>
      <c r="K71" s="75"/>
      <c r="L71" s="12" t="s">
        <v>51</v>
      </c>
    </row>
    <row r="72" spans="1:12" s="22" customFormat="1" ht="47.25" x14ac:dyDescent="0.2">
      <c r="A72" s="467">
        <v>14</v>
      </c>
      <c r="B72" s="68" t="s">
        <v>56</v>
      </c>
      <c r="C72" s="15" t="s">
        <v>22</v>
      </c>
      <c r="D72" s="467">
        <v>3122</v>
      </c>
      <c r="E72" s="71">
        <v>3518243</v>
      </c>
      <c r="F72" s="71">
        <v>1128647</v>
      </c>
      <c r="G72" s="125">
        <f>SUM(G73:G75)</f>
        <v>408819</v>
      </c>
      <c r="H72" s="125">
        <f>SUM(H73:H75)</f>
        <v>0</v>
      </c>
      <c r="I72" s="125">
        <f>SUM(I73:I75)</f>
        <v>386821</v>
      </c>
      <c r="J72" s="125">
        <f>SUM(J73:J75)</f>
        <v>21998</v>
      </c>
      <c r="K72" s="125">
        <f>SUM(K73:K75)</f>
        <v>0</v>
      </c>
      <c r="L72" s="21"/>
    </row>
    <row r="73" spans="1:12" s="22" customFormat="1" x14ac:dyDescent="0.2">
      <c r="A73" s="468"/>
      <c r="B73" s="259" t="s">
        <v>23</v>
      </c>
      <c r="C73" s="101"/>
      <c r="D73" s="468"/>
      <c r="E73" s="86"/>
      <c r="F73" s="86"/>
      <c r="G73" s="278">
        <f>SUM(H73:K73)</f>
        <v>25000</v>
      </c>
      <c r="H73" s="86"/>
      <c r="I73" s="86">
        <v>25000</v>
      </c>
      <c r="J73" s="86"/>
      <c r="K73" s="106"/>
      <c r="L73" s="27" t="s">
        <v>57</v>
      </c>
    </row>
    <row r="74" spans="1:12" s="22" customFormat="1" x14ac:dyDescent="0.2">
      <c r="A74" s="468"/>
      <c r="B74" s="259" t="s">
        <v>24</v>
      </c>
      <c r="C74" s="101"/>
      <c r="D74" s="468"/>
      <c r="E74" s="86"/>
      <c r="F74" s="86"/>
      <c r="G74" s="278">
        <f>SUM(H74:K74)</f>
        <v>368319</v>
      </c>
      <c r="H74" s="86"/>
      <c r="I74" s="86">
        <v>346721</v>
      </c>
      <c r="J74" s="86">
        <v>21598</v>
      </c>
      <c r="K74" s="106"/>
      <c r="L74" s="27" t="s">
        <v>58</v>
      </c>
    </row>
    <row r="75" spans="1:12" s="22" customFormat="1" x14ac:dyDescent="0.2">
      <c r="A75" s="469"/>
      <c r="B75" s="138" t="s">
        <v>26</v>
      </c>
      <c r="C75" s="102"/>
      <c r="D75" s="469"/>
      <c r="E75" s="92"/>
      <c r="F75" s="92"/>
      <c r="G75" s="278">
        <f>SUM(H75:K75)</f>
        <v>15500</v>
      </c>
      <c r="H75" s="92"/>
      <c r="I75" s="92">
        <v>15100</v>
      </c>
      <c r="J75" s="92">
        <v>400</v>
      </c>
      <c r="K75" s="107"/>
      <c r="L75" s="48" t="s">
        <v>27</v>
      </c>
    </row>
    <row r="76" spans="1:12" s="22" customFormat="1" ht="63" x14ac:dyDescent="0.2">
      <c r="A76" s="467">
        <v>15</v>
      </c>
      <c r="B76" s="68" t="s">
        <v>59</v>
      </c>
      <c r="C76" s="15" t="s">
        <v>22</v>
      </c>
      <c r="D76" s="34">
        <v>3122</v>
      </c>
      <c r="E76" s="71">
        <v>1070768</v>
      </c>
      <c r="F76" s="270"/>
      <c r="G76" s="125">
        <f>SUM(G77:G79)</f>
        <v>500000</v>
      </c>
      <c r="H76" s="125">
        <f>SUM(H77:H79)</f>
        <v>221821</v>
      </c>
      <c r="I76" s="125">
        <f>SUM(I77:I79)</f>
        <v>278179</v>
      </c>
      <c r="J76" s="125">
        <f>SUM(J77:J79)</f>
        <v>0</v>
      </c>
      <c r="K76" s="125">
        <f>SUM(K77:K79)</f>
        <v>0</v>
      </c>
      <c r="L76" s="27"/>
    </row>
    <row r="77" spans="1:12" s="22" customFormat="1" x14ac:dyDescent="0.2">
      <c r="A77" s="468"/>
      <c r="B77" s="259" t="s">
        <v>23</v>
      </c>
      <c r="C77" s="101"/>
      <c r="D77" s="38"/>
      <c r="E77" s="86"/>
      <c r="F77" s="271"/>
      <c r="G77" s="278">
        <f>SUM(H77:K77)</f>
        <v>45000</v>
      </c>
      <c r="H77" s="86">
        <v>45000</v>
      </c>
      <c r="I77" s="86"/>
      <c r="J77" s="86"/>
      <c r="K77" s="86"/>
      <c r="L77" s="27"/>
    </row>
    <row r="78" spans="1:12" s="22" customFormat="1" x14ac:dyDescent="0.2">
      <c r="A78" s="468"/>
      <c r="B78" s="259" t="s">
        <v>24</v>
      </c>
      <c r="C78" s="101"/>
      <c r="D78" s="38"/>
      <c r="E78" s="86"/>
      <c r="F78" s="271"/>
      <c r="G78" s="278">
        <f>SUM(H78:K78)</f>
        <v>447500</v>
      </c>
      <c r="H78" s="86">
        <v>173821</v>
      </c>
      <c r="I78" s="86">
        <v>273679</v>
      </c>
      <c r="J78" s="86"/>
      <c r="K78" s="86"/>
      <c r="L78" s="27" t="s">
        <v>213</v>
      </c>
    </row>
    <row r="79" spans="1:12" s="22" customFormat="1" x14ac:dyDescent="0.2">
      <c r="A79" s="469"/>
      <c r="B79" s="138" t="s">
        <v>26</v>
      </c>
      <c r="C79" s="102"/>
      <c r="D79" s="277"/>
      <c r="E79" s="92"/>
      <c r="F79" s="272"/>
      <c r="G79" s="278">
        <f>SUM(H79:K79)</f>
        <v>7500</v>
      </c>
      <c r="H79" s="92">
        <v>3000</v>
      </c>
      <c r="I79" s="92">
        <v>4500</v>
      </c>
      <c r="J79" s="92"/>
      <c r="K79" s="92"/>
      <c r="L79" s="48" t="s">
        <v>27</v>
      </c>
    </row>
    <row r="80" spans="1:12" s="22" customFormat="1" ht="63" x14ac:dyDescent="0.2">
      <c r="A80" s="468">
        <v>16</v>
      </c>
      <c r="B80" s="193" t="s">
        <v>60</v>
      </c>
      <c r="C80" s="15" t="s">
        <v>22</v>
      </c>
      <c r="D80" s="467">
        <v>3122</v>
      </c>
      <c r="E80" s="86">
        <v>57275</v>
      </c>
      <c r="F80" s="86">
        <v>11244.7</v>
      </c>
      <c r="G80" s="125">
        <f>SUM(G81:G83)</f>
        <v>46030</v>
      </c>
      <c r="H80" s="278">
        <f>SUM(H81:H83)</f>
        <v>46030</v>
      </c>
      <c r="I80" s="278">
        <f>SUM(I81:I83)</f>
        <v>0</v>
      </c>
      <c r="J80" s="278">
        <f>SUM(J81:J83)</f>
        <v>0</v>
      </c>
      <c r="K80" s="278">
        <f>SUM(K81:K83)</f>
        <v>0</v>
      </c>
      <c r="L80" s="21"/>
    </row>
    <row r="81" spans="1:12" s="22" customFormat="1" x14ac:dyDescent="0.2">
      <c r="A81" s="468"/>
      <c r="B81" s="193" t="s">
        <v>23</v>
      </c>
      <c r="C81" s="101"/>
      <c r="D81" s="468"/>
      <c r="E81" s="86"/>
      <c r="F81" s="86"/>
      <c r="G81" s="278">
        <f>SUM(H81:K81)</f>
        <v>1197</v>
      </c>
      <c r="H81" s="86">
        <v>1197</v>
      </c>
      <c r="I81" s="86"/>
      <c r="J81" s="86"/>
      <c r="K81" s="106"/>
      <c r="L81" s="27"/>
    </row>
    <row r="82" spans="1:12" s="22" customFormat="1" x14ac:dyDescent="0.2">
      <c r="A82" s="468"/>
      <c r="B82" s="259" t="s">
        <v>24</v>
      </c>
      <c r="C82" s="101"/>
      <c r="D82" s="468"/>
      <c r="E82" s="86"/>
      <c r="F82" s="86"/>
      <c r="G82" s="278">
        <f>SUM(H82:K82)</f>
        <v>43883</v>
      </c>
      <c r="H82" s="86">
        <v>43883</v>
      </c>
      <c r="I82" s="86"/>
      <c r="J82" s="86"/>
      <c r="K82" s="106"/>
      <c r="L82" s="27" t="s">
        <v>225</v>
      </c>
    </row>
    <row r="83" spans="1:12" s="22" customFormat="1" x14ac:dyDescent="0.2">
      <c r="A83" s="469"/>
      <c r="B83" s="259" t="s">
        <v>26</v>
      </c>
      <c r="C83" s="102"/>
      <c r="D83" s="469"/>
      <c r="E83" s="92"/>
      <c r="F83" s="92"/>
      <c r="G83" s="281">
        <f>SUM(H83:K83)</f>
        <v>950</v>
      </c>
      <c r="H83" s="92">
        <v>950</v>
      </c>
      <c r="I83" s="92"/>
      <c r="J83" s="92"/>
      <c r="K83" s="107"/>
      <c r="L83" s="48" t="s">
        <v>27</v>
      </c>
    </row>
    <row r="84" spans="1:12" s="22" customFormat="1" ht="78.75" x14ac:dyDescent="0.2">
      <c r="A84" s="468">
        <v>17</v>
      </c>
      <c r="B84" s="68" t="s">
        <v>61</v>
      </c>
      <c r="C84" s="15" t="s">
        <v>22</v>
      </c>
      <c r="D84" s="467">
        <v>3122</v>
      </c>
      <c r="E84" s="86">
        <v>247061</v>
      </c>
      <c r="F84" s="86">
        <v>14642</v>
      </c>
      <c r="G84" s="125">
        <f>SUM(G85:G87)</f>
        <v>232419</v>
      </c>
      <c r="H84" s="278">
        <f>SUM(H85:H87)</f>
        <v>232419</v>
      </c>
      <c r="I84" s="278">
        <f>SUM(I85:I87)</f>
        <v>0</v>
      </c>
      <c r="J84" s="278">
        <f>SUM(J85:J87)</f>
        <v>0</v>
      </c>
      <c r="K84" s="278">
        <f>SUM(K85:K87)</f>
        <v>0</v>
      </c>
      <c r="L84" s="21"/>
    </row>
    <row r="85" spans="1:12" s="22" customFormat="1" x14ac:dyDescent="0.2">
      <c r="A85" s="468"/>
      <c r="B85" s="193" t="s">
        <v>23</v>
      </c>
      <c r="C85" s="101"/>
      <c r="D85" s="468"/>
      <c r="E85" s="86"/>
      <c r="F85" s="86"/>
      <c r="G85" s="278">
        <f>SUM(H85:K85)</f>
        <v>3398</v>
      </c>
      <c r="H85" s="86">
        <v>3398</v>
      </c>
      <c r="I85" s="86"/>
      <c r="J85" s="86"/>
      <c r="K85" s="106"/>
      <c r="L85" s="27"/>
    </row>
    <row r="86" spans="1:12" s="22" customFormat="1" x14ac:dyDescent="0.2">
      <c r="A86" s="468"/>
      <c r="B86" s="259" t="s">
        <v>24</v>
      </c>
      <c r="C86" s="101"/>
      <c r="D86" s="468"/>
      <c r="E86" s="86"/>
      <c r="F86" s="86"/>
      <c r="G86" s="278">
        <f>SUM(H86:K86)</f>
        <v>223921</v>
      </c>
      <c r="H86" s="86">
        <v>223921</v>
      </c>
      <c r="I86" s="86"/>
      <c r="J86" s="86"/>
      <c r="K86" s="106"/>
      <c r="L86" s="27" t="s">
        <v>225</v>
      </c>
    </row>
    <row r="87" spans="1:12" s="22" customFormat="1" x14ac:dyDescent="0.2">
      <c r="A87" s="469"/>
      <c r="B87" s="138" t="s">
        <v>26</v>
      </c>
      <c r="C87" s="102"/>
      <c r="D87" s="469"/>
      <c r="E87" s="92"/>
      <c r="F87" s="92"/>
      <c r="G87" s="281">
        <f>SUM(H87:K87)</f>
        <v>5100</v>
      </c>
      <c r="H87" s="92">
        <v>5100</v>
      </c>
      <c r="I87" s="92"/>
      <c r="J87" s="92"/>
      <c r="K87" s="107"/>
      <c r="L87" s="48" t="s">
        <v>27</v>
      </c>
    </row>
    <row r="88" spans="1:12" s="22" customFormat="1" ht="63" x14ac:dyDescent="0.2">
      <c r="A88" s="468">
        <v>18</v>
      </c>
      <c r="B88" s="68" t="s">
        <v>62</v>
      </c>
      <c r="C88" s="15" t="s">
        <v>22</v>
      </c>
      <c r="D88" s="467">
        <v>3122</v>
      </c>
      <c r="E88" s="86">
        <v>386094</v>
      </c>
      <c r="F88" s="86">
        <v>22155.3</v>
      </c>
      <c r="G88" s="278">
        <f>SUM(G89:G91)</f>
        <v>363938</v>
      </c>
      <c r="H88" s="278">
        <f>SUM(H89:H91)</f>
        <v>363938</v>
      </c>
      <c r="I88" s="278">
        <f>SUM(I89:I91)</f>
        <v>0</v>
      </c>
      <c r="J88" s="278">
        <f>SUM(J89:J91)</f>
        <v>0</v>
      </c>
      <c r="K88" s="278">
        <f>SUM(K89:K91)</f>
        <v>0</v>
      </c>
      <c r="L88" s="27"/>
    </row>
    <row r="89" spans="1:12" s="22" customFormat="1" x14ac:dyDescent="0.2">
      <c r="A89" s="468"/>
      <c r="B89" s="193" t="s">
        <v>23</v>
      </c>
      <c r="C89" s="101"/>
      <c r="D89" s="468"/>
      <c r="E89" s="86"/>
      <c r="F89" s="86"/>
      <c r="G89" s="278">
        <f>SUM(H89:K89)</f>
        <v>3550</v>
      </c>
      <c r="H89" s="86">
        <v>3550</v>
      </c>
      <c r="I89" s="86"/>
      <c r="J89" s="86"/>
      <c r="K89" s="106"/>
      <c r="L89" s="27"/>
    </row>
    <row r="90" spans="1:12" s="22" customFormat="1" x14ac:dyDescent="0.2">
      <c r="A90" s="468"/>
      <c r="B90" s="259" t="s">
        <v>24</v>
      </c>
      <c r="C90" s="101"/>
      <c r="D90" s="468"/>
      <c r="E90" s="86"/>
      <c r="F90" s="86"/>
      <c r="G90" s="278">
        <f>SUM(H90:K90)</f>
        <v>355088</v>
      </c>
      <c r="H90" s="86">
        <v>355088</v>
      </c>
      <c r="I90" s="86"/>
      <c r="J90" s="86"/>
      <c r="K90" s="106"/>
      <c r="L90" s="27" t="s">
        <v>225</v>
      </c>
    </row>
    <row r="91" spans="1:12" s="22" customFormat="1" x14ac:dyDescent="0.2">
      <c r="A91" s="469"/>
      <c r="B91" s="138" t="s">
        <v>26</v>
      </c>
      <c r="C91" s="102"/>
      <c r="D91" s="469"/>
      <c r="E91" s="92"/>
      <c r="F91" s="92"/>
      <c r="G91" s="278">
        <f>SUM(H91:K91)</f>
        <v>5300</v>
      </c>
      <c r="H91" s="92">
        <v>5300</v>
      </c>
      <c r="I91" s="92"/>
      <c r="J91" s="92"/>
      <c r="K91" s="107"/>
      <c r="L91" s="48" t="s">
        <v>27</v>
      </c>
    </row>
    <row r="92" spans="1:12" s="22" customFormat="1" ht="63" x14ac:dyDescent="0.2">
      <c r="A92" s="467">
        <v>19</v>
      </c>
      <c r="B92" s="68" t="s">
        <v>276</v>
      </c>
      <c r="C92" s="15" t="s">
        <v>22</v>
      </c>
      <c r="D92" s="467">
        <v>3122</v>
      </c>
      <c r="E92" s="71">
        <v>198130</v>
      </c>
      <c r="F92" s="71">
        <v>11833.18</v>
      </c>
      <c r="G92" s="125">
        <f>SUM(G93:G95)</f>
        <v>186290</v>
      </c>
      <c r="H92" s="125">
        <f>SUM(H93:H95)</f>
        <v>186290</v>
      </c>
      <c r="I92" s="125">
        <f>SUM(I93:I95)</f>
        <v>0</v>
      </c>
      <c r="J92" s="125">
        <f>SUM(J93:J95)</f>
        <v>0</v>
      </c>
      <c r="K92" s="125">
        <f>SUM(K93:K95)</f>
        <v>0</v>
      </c>
      <c r="L92" s="21"/>
    </row>
    <row r="93" spans="1:12" s="22" customFormat="1" x14ac:dyDescent="0.2">
      <c r="A93" s="468"/>
      <c r="B93" s="193" t="s">
        <v>23</v>
      </c>
      <c r="C93" s="101"/>
      <c r="D93" s="468"/>
      <c r="E93" s="86"/>
      <c r="F93" s="86"/>
      <c r="G93" s="278">
        <f>SUM(H93:K93)</f>
        <v>1828</v>
      </c>
      <c r="H93" s="86">
        <v>1828</v>
      </c>
      <c r="I93" s="86"/>
      <c r="J93" s="86"/>
      <c r="K93" s="106"/>
      <c r="L93" s="27"/>
    </row>
    <row r="94" spans="1:12" s="22" customFormat="1" x14ac:dyDescent="0.2">
      <c r="A94" s="468"/>
      <c r="B94" s="259" t="s">
        <v>24</v>
      </c>
      <c r="C94" s="101"/>
      <c r="D94" s="468"/>
      <c r="E94" s="86"/>
      <c r="F94" s="86"/>
      <c r="G94" s="278">
        <f>SUM(H94:K94)</f>
        <v>180362</v>
      </c>
      <c r="H94" s="86">
        <v>180362</v>
      </c>
      <c r="I94" s="86"/>
      <c r="J94" s="86"/>
      <c r="K94" s="106"/>
      <c r="L94" s="27" t="s">
        <v>58</v>
      </c>
    </row>
    <row r="95" spans="1:12" s="22" customFormat="1" x14ac:dyDescent="0.2">
      <c r="A95" s="469"/>
      <c r="B95" s="138" t="s">
        <v>26</v>
      </c>
      <c r="C95" s="102"/>
      <c r="D95" s="469"/>
      <c r="E95" s="92"/>
      <c r="F95" s="92"/>
      <c r="G95" s="281">
        <f>SUM(H95:K95)</f>
        <v>4100</v>
      </c>
      <c r="H95" s="92">
        <v>4100</v>
      </c>
      <c r="I95" s="92"/>
      <c r="J95" s="92"/>
      <c r="K95" s="107"/>
      <c r="L95" s="48" t="s">
        <v>27</v>
      </c>
    </row>
    <row r="96" spans="1:12" s="22" customFormat="1" ht="63" x14ac:dyDescent="0.2">
      <c r="A96" s="467">
        <v>20</v>
      </c>
      <c r="B96" s="68" t="s">
        <v>63</v>
      </c>
      <c r="C96" s="15" t="s">
        <v>22</v>
      </c>
      <c r="D96" s="467">
        <v>3122</v>
      </c>
      <c r="E96" s="71">
        <v>307690</v>
      </c>
      <c r="F96" s="71">
        <v>20365.599999999999</v>
      </c>
      <c r="G96" s="125">
        <f>SUM(G97:G99)</f>
        <v>287323</v>
      </c>
      <c r="H96" s="125">
        <f>SUM(H97:H99)</f>
        <v>287323</v>
      </c>
      <c r="I96" s="125">
        <f>SUM(I97:I99)</f>
        <v>0</v>
      </c>
      <c r="J96" s="125">
        <f>SUM(J97:J99)</f>
        <v>0</v>
      </c>
      <c r="K96" s="125">
        <f>SUM(K97:K99)</f>
        <v>0</v>
      </c>
      <c r="L96" s="21"/>
    </row>
    <row r="97" spans="1:12" s="22" customFormat="1" x14ac:dyDescent="0.2">
      <c r="A97" s="468"/>
      <c r="B97" s="193" t="s">
        <v>23</v>
      </c>
      <c r="C97" s="101"/>
      <c r="D97" s="468"/>
      <c r="E97" s="86"/>
      <c r="F97" s="86"/>
      <c r="G97" s="278">
        <f>SUM(H97:K97)</f>
        <v>3643</v>
      </c>
      <c r="H97" s="86">
        <v>3643</v>
      </c>
      <c r="I97" s="86"/>
      <c r="J97" s="86"/>
      <c r="K97" s="106"/>
      <c r="L97" s="27"/>
    </row>
    <row r="98" spans="1:12" s="22" customFormat="1" x14ac:dyDescent="0.2">
      <c r="A98" s="468"/>
      <c r="B98" s="259" t="s">
        <v>24</v>
      </c>
      <c r="C98" s="101"/>
      <c r="D98" s="468"/>
      <c r="E98" s="86"/>
      <c r="F98" s="86"/>
      <c r="G98" s="278">
        <f>SUM(H98:K98)</f>
        <v>277480</v>
      </c>
      <c r="H98" s="86">
        <v>277480</v>
      </c>
      <c r="I98" s="86"/>
      <c r="J98" s="86"/>
      <c r="K98" s="106"/>
      <c r="L98" s="27" t="s">
        <v>58</v>
      </c>
    </row>
    <row r="99" spans="1:12" s="22" customFormat="1" x14ac:dyDescent="0.2">
      <c r="A99" s="469"/>
      <c r="B99" s="138" t="s">
        <v>26</v>
      </c>
      <c r="C99" s="102"/>
      <c r="D99" s="469"/>
      <c r="E99" s="92"/>
      <c r="F99" s="92"/>
      <c r="G99" s="278">
        <f>SUM(H99:K99)</f>
        <v>6200</v>
      </c>
      <c r="H99" s="92">
        <v>6200</v>
      </c>
      <c r="I99" s="92"/>
      <c r="J99" s="92"/>
      <c r="K99" s="107"/>
      <c r="L99" s="48" t="s">
        <v>27</v>
      </c>
    </row>
    <row r="100" spans="1:12" s="436" customFormat="1" ht="47.25" x14ac:dyDescent="0.2">
      <c r="A100" s="454">
        <v>21</v>
      </c>
      <c r="B100" s="449" t="s">
        <v>224</v>
      </c>
      <c r="C100" s="464" t="s">
        <v>22</v>
      </c>
      <c r="D100" s="454">
        <v>3122</v>
      </c>
      <c r="E100" s="457" t="s">
        <v>36</v>
      </c>
      <c r="F100" s="457"/>
      <c r="G100" s="448">
        <f>SUM(G101:G103)</f>
        <v>147660</v>
      </c>
      <c r="H100" s="448">
        <f>SUM(H101:H103)</f>
        <v>0</v>
      </c>
      <c r="I100" s="448">
        <f>SUM(I101:I103)</f>
        <v>9000</v>
      </c>
      <c r="J100" s="448">
        <f>SUM(J101:J103)</f>
        <v>22000</v>
      </c>
      <c r="K100" s="448">
        <f>SUM(K101:K103)</f>
        <v>116660</v>
      </c>
      <c r="L100" s="460"/>
    </row>
    <row r="101" spans="1:12" s="22" customFormat="1" x14ac:dyDescent="0.2">
      <c r="A101" s="468"/>
      <c r="B101" s="451" t="s">
        <v>23</v>
      </c>
      <c r="C101" s="101"/>
      <c r="D101" s="468"/>
      <c r="E101" s="86"/>
      <c r="F101" s="86"/>
      <c r="G101" s="278">
        <f>SUM(H101:K101)</f>
        <v>100000</v>
      </c>
      <c r="H101" s="86"/>
      <c r="I101" s="86">
        <v>9000</v>
      </c>
      <c r="J101" s="86">
        <v>22000</v>
      </c>
      <c r="K101" s="462">
        <v>69000</v>
      </c>
      <c r="L101" s="27" t="s">
        <v>226</v>
      </c>
    </row>
    <row r="102" spans="1:12" s="22" customFormat="1" x14ac:dyDescent="0.2">
      <c r="A102" s="468"/>
      <c r="B102" s="259" t="s">
        <v>24</v>
      </c>
      <c r="C102" s="101"/>
      <c r="D102" s="468"/>
      <c r="E102" s="86"/>
      <c r="F102" s="86"/>
      <c r="G102" s="278">
        <f t="shared" ref="G102:G107" si="1">SUM(H102:K102)</f>
        <v>46500</v>
      </c>
      <c r="H102" s="86"/>
      <c r="I102" s="86"/>
      <c r="J102" s="86"/>
      <c r="K102" s="462">
        <v>46500</v>
      </c>
      <c r="L102" s="27"/>
    </row>
    <row r="103" spans="1:12" s="14" customFormat="1" x14ac:dyDescent="0.2">
      <c r="A103" s="469"/>
      <c r="B103" s="138" t="s">
        <v>26</v>
      </c>
      <c r="C103" s="102"/>
      <c r="D103" s="469"/>
      <c r="E103" s="92"/>
      <c r="F103" s="92"/>
      <c r="G103" s="278">
        <f t="shared" si="1"/>
        <v>1160</v>
      </c>
      <c r="H103" s="92"/>
      <c r="I103" s="92"/>
      <c r="J103" s="92"/>
      <c r="K103" s="92">
        <v>1160</v>
      </c>
      <c r="L103" s="48"/>
    </row>
    <row r="104" spans="1:12" s="22" customFormat="1" ht="78.75" x14ac:dyDescent="0.2">
      <c r="A104" s="467">
        <v>22</v>
      </c>
      <c r="B104" s="449" t="s">
        <v>275</v>
      </c>
      <c r="C104" s="15" t="s">
        <v>22</v>
      </c>
      <c r="D104" s="467">
        <v>3122</v>
      </c>
      <c r="E104" s="71" t="s">
        <v>36</v>
      </c>
      <c r="F104" s="71"/>
      <c r="G104" s="125">
        <f>SUM(G105:G107)</f>
        <v>380000</v>
      </c>
      <c r="H104" s="125">
        <f>SUM(H105:H107)</f>
        <v>0</v>
      </c>
      <c r="I104" s="125">
        <f>SUM(I105:I107)</f>
        <v>0</v>
      </c>
      <c r="J104" s="125">
        <f>SUM(J105:J107)</f>
        <v>0</v>
      </c>
      <c r="K104" s="448">
        <f>SUM(K105:K107)</f>
        <v>380000</v>
      </c>
      <c r="L104" s="21"/>
    </row>
    <row r="105" spans="1:12" s="22" customFormat="1" x14ac:dyDescent="0.2">
      <c r="A105" s="468"/>
      <c r="B105" s="193" t="s">
        <v>23</v>
      </c>
      <c r="C105" s="101"/>
      <c r="D105" s="468"/>
      <c r="E105" s="86"/>
      <c r="F105" s="86"/>
      <c r="G105" s="278">
        <f t="shared" si="1"/>
        <v>22000</v>
      </c>
      <c r="H105" s="86"/>
      <c r="I105" s="86"/>
      <c r="J105" s="86"/>
      <c r="K105" s="86">
        <v>22000</v>
      </c>
      <c r="L105" s="27" t="s">
        <v>226</v>
      </c>
    </row>
    <row r="106" spans="1:12" s="22" customFormat="1" x14ac:dyDescent="0.2">
      <c r="A106" s="468"/>
      <c r="B106" s="259" t="s">
        <v>24</v>
      </c>
      <c r="C106" s="101"/>
      <c r="D106" s="468"/>
      <c r="E106" s="86"/>
      <c r="F106" s="86"/>
      <c r="G106" s="278">
        <f t="shared" si="1"/>
        <v>350000</v>
      </c>
      <c r="H106" s="86"/>
      <c r="I106" s="86"/>
      <c r="J106" s="86"/>
      <c r="K106" s="86">
        <v>350000</v>
      </c>
      <c r="L106" s="27"/>
    </row>
    <row r="107" spans="1:12" s="14" customFormat="1" x14ac:dyDescent="0.2">
      <c r="A107" s="469"/>
      <c r="B107" s="138" t="s">
        <v>26</v>
      </c>
      <c r="C107" s="102"/>
      <c r="D107" s="469"/>
      <c r="E107" s="92"/>
      <c r="F107" s="92"/>
      <c r="G107" s="278">
        <f t="shared" si="1"/>
        <v>8000</v>
      </c>
      <c r="H107" s="92"/>
      <c r="I107" s="92"/>
      <c r="J107" s="92"/>
      <c r="K107" s="92">
        <v>8000</v>
      </c>
      <c r="L107" s="48"/>
    </row>
    <row r="108" spans="1:12" s="22" customFormat="1" ht="47.25" x14ac:dyDescent="0.2">
      <c r="A108" s="467">
        <v>23</v>
      </c>
      <c r="B108" s="68" t="s">
        <v>64</v>
      </c>
      <c r="C108" s="15" t="s">
        <v>22</v>
      </c>
      <c r="D108" s="467">
        <v>3122</v>
      </c>
      <c r="E108" s="71">
        <v>422750</v>
      </c>
      <c r="F108" s="71">
        <v>30639.43</v>
      </c>
      <c r="G108" s="125">
        <f>SUM(G109:G111)</f>
        <v>208479</v>
      </c>
      <c r="H108" s="125">
        <f>SUM(H109:H111)</f>
        <v>208479</v>
      </c>
      <c r="I108" s="125">
        <f>SUM(I109:I111)</f>
        <v>0</v>
      </c>
      <c r="J108" s="125">
        <f>SUM(J109:J111)</f>
        <v>0</v>
      </c>
      <c r="K108" s="125">
        <f>SUM(K109:K111)</f>
        <v>0</v>
      </c>
      <c r="L108" s="21"/>
    </row>
    <row r="109" spans="1:12" s="22" customFormat="1" x14ac:dyDescent="0.2">
      <c r="A109" s="468"/>
      <c r="B109" s="193" t="s">
        <v>23</v>
      </c>
      <c r="C109" s="101"/>
      <c r="D109" s="468"/>
      <c r="E109" s="86"/>
      <c r="F109" s="86"/>
      <c r="G109" s="278">
        <f>SUM(H109:K109)</f>
        <v>2958</v>
      </c>
      <c r="H109" s="86">
        <v>2958</v>
      </c>
      <c r="I109" s="86"/>
      <c r="J109" s="86"/>
      <c r="K109" s="86"/>
      <c r="L109" s="27"/>
    </row>
    <row r="110" spans="1:12" s="22" customFormat="1" x14ac:dyDescent="0.2">
      <c r="A110" s="468"/>
      <c r="B110" s="259" t="s">
        <v>24</v>
      </c>
      <c r="C110" s="101"/>
      <c r="D110" s="468"/>
      <c r="E110" s="86"/>
      <c r="F110" s="86"/>
      <c r="G110" s="278">
        <f t="shared" ref="G110:G115" si="2">SUM(H110:K110)</f>
        <v>201021</v>
      </c>
      <c r="H110" s="86">
        <v>201021</v>
      </c>
      <c r="I110" s="86"/>
      <c r="J110" s="86"/>
      <c r="K110" s="86"/>
      <c r="L110" s="27" t="s">
        <v>268</v>
      </c>
    </row>
    <row r="111" spans="1:12" s="22" customFormat="1" x14ac:dyDescent="0.2">
      <c r="A111" s="469"/>
      <c r="B111" s="138" t="s">
        <v>26</v>
      </c>
      <c r="C111" s="102"/>
      <c r="D111" s="469"/>
      <c r="E111" s="92"/>
      <c r="F111" s="92"/>
      <c r="G111" s="278">
        <f t="shared" si="2"/>
        <v>4500</v>
      </c>
      <c r="H111" s="92">
        <v>4500</v>
      </c>
      <c r="I111" s="92"/>
      <c r="J111" s="92"/>
      <c r="K111" s="92"/>
      <c r="L111" s="48" t="s">
        <v>27</v>
      </c>
    </row>
    <row r="112" spans="1:12" s="22" customFormat="1" ht="47.25" x14ac:dyDescent="0.2">
      <c r="A112" s="467">
        <v>24</v>
      </c>
      <c r="B112" s="68" t="s">
        <v>222</v>
      </c>
      <c r="C112" s="15" t="s">
        <v>22</v>
      </c>
      <c r="D112" s="34">
        <v>3122</v>
      </c>
      <c r="E112" s="71">
        <v>1311462</v>
      </c>
      <c r="F112" s="270">
        <v>38989.800000000003</v>
      </c>
      <c r="G112" s="125">
        <f>SUM(G113:G115)</f>
        <v>800000</v>
      </c>
      <c r="H112" s="125">
        <f>SUM(H113:H115)</f>
        <v>200000</v>
      </c>
      <c r="I112" s="125">
        <f>SUM(I113:I115)</f>
        <v>0</v>
      </c>
      <c r="J112" s="125">
        <f>SUM(J113:J115)</f>
        <v>240000</v>
      </c>
      <c r="K112" s="125">
        <f>SUM(K113:K115)</f>
        <v>360000</v>
      </c>
      <c r="L112" s="21"/>
    </row>
    <row r="113" spans="1:130" s="22" customFormat="1" x14ac:dyDescent="0.2">
      <c r="A113" s="468"/>
      <c r="B113" s="193" t="s">
        <v>23</v>
      </c>
      <c r="C113" s="101"/>
      <c r="D113" s="38"/>
      <c r="E113" s="86"/>
      <c r="F113" s="271"/>
      <c r="G113" s="278">
        <f t="shared" si="2"/>
        <v>19549</v>
      </c>
      <c r="H113" s="86">
        <v>13549</v>
      </c>
      <c r="I113" s="86"/>
      <c r="J113" s="86"/>
      <c r="K113" s="86">
        <v>6000</v>
      </c>
      <c r="L113" s="27"/>
    </row>
    <row r="114" spans="1:130" s="22" customFormat="1" x14ac:dyDescent="0.2">
      <c r="A114" s="468"/>
      <c r="B114" s="259" t="s">
        <v>24</v>
      </c>
      <c r="C114" s="101"/>
      <c r="D114" s="38"/>
      <c r="E114" s="86"/>
      <c r="F114" s="271"/>
      <c r="G114" s="278">
        <f t="shared" si="2"/>
        <v>770451</v>
      </c>
      <c r="H114" s="86">
        <v>186451</v>
      </c>
      <c r="I114" s="86"/>
      <c r="J114" s="86">
        <v>233000</v>
      </c>
      <c r="K114" s="86">
        <v>351000</v>
      </c>
      <c r="L114" s="27" t="s">
        <v>65</v>
      </c>
    </row>
    <row r="115" spans="1:130" s="22" customFormat="1" x14ac:dyDescent="0.2">
      <c r="A115" s="469"/>
      <c r="B115" s="259" t="s">
        <v>26</v>
      </c>
      <c r="C115" s="102"/>
      <c r="D115" s="277"/>
      <c r="E115" s="92"/>
      <c r="F115" s="272"/>
      <c r="G115" s="278">
        <f t="shared" si="2"/>
        <v>10000</v>
      </c>
      <c r="H115" s="92"/>
      <c r="I115" s="92"/>
      <c r="J115" s="92">
        <v>7000</v>
      </c>
      <c r="K115" s="92">
        <v>3000</v>
      </c>
      <c r="L115" s="48" t="s">
        <v>27</v>
      </c>
    </row>
    <row r="116" spans="1:130" s="22" customFormat="1" ht="47.25" x14ac:dyDescent="0.2">
      <c r="A116" s="467">
        <v>25</v>
      </c>
      <c r="B116" s="449" t="s">
        <v>223</v>
      </c>
      <c r="C116" s="15" t="s">
        <v>22</v>
      </c>
      <c r="D116" s="34">
        <v>3122</v>
      </c>
      <c r="E116" s="108">
        <v>600000</v>
      </c>
      <c r="F116" s="270"/>
      <c r="G116" s="18">
        <f>SUM(G117:G119)</f>
        <v>360000</v>
      </c>
      <c r="H116" s="125">
        <f>SUM(H117:H119)</f>
        <v>140000</v>
      </c>
      <c r="I116" s="125">
        <f>SUM(I117:I119)</f>
        <v>0</v>
      </c>
      <c r="J116" s="125">
        <f>SUM(J117:J119)</f>
        <v>95000</v>
      </c>
      <c r="K116" s="125">
        <f>SUM(K117:K119)</f>
        <v>125000</v>
      </c>
      <c r="L116" s="21"/>
    </row>
    <row r="117" spans="1:130" s="22" customFormat="1" x14ac:dyDescent="0.2">
      <c r="A117" s="468"/>
      <c r="B117" s="259" t="s">
        <v>23</v>
      </c>
      <c r="C117" s="101"/>
      <c r="D117" s="38"/>
      <c r="E117" s="108"/>
      <c r="F117" s="271"/>
      <c r="G117" s="475">
        <f>SUM(H117:K117)</f>
        <v>75000</v>
      </c>
      <c r="H117" s="86">
        <v>45000</v>
      </c>
      <c r="I117" s="86"/>
      <c r="J117" s="86">
        <v>30000</v>
      </c>
      <c r="K117" s="86"/>
      <c r="L117" s="27"/>
    </row>
    <row r="118" spans="1:130" s="22" customFormat="1" x14ac:dyDescent="0.2">
      <c r="A118" s="468"/>
      <c r="B118" s="259" t="s">
        <v>24</v>
      </c>
      <c r="C118" s="101"/>
      <c r="D118" s="38"/>
      <c r="E118" s="86">
        <v>416896</v>
      </c>
      <c r="F118" s="271"/>
      <c r="G118" s="475">
        <f>SUM(H118:K118)</f>
        <v>280000</v>
      </c>
      <c r="H118" s="86">
        <v>95000</v>
      </c>
      <c r="I118" s="86"/>
      <c r="J118" s="86">
        <v>61900</v>
      </c>
      <c r="K118" s="86">
        <v>123100</v>
      </c>
      <c r="L118" s="27" t="s">
        <v>25</v>
      </c>
    </row>
    <row r="119" spans="1:130" s="247" customFormat="1" x14ac:dyDescent="0.2">
      <c r="A119" s="469"/>
      <c r="B119" s="259" t="s">
        <v>26</v>
      </c>
      <c r="C119" s="102"/>
      <c r="D119" s="277"/>
      <c r="E119" s="109"/>
      <c r="F119" s="272"/>
      <c r="G119" s="278">
        <f>SUM(H119:K119)</f>
        <v>5000</v>
      </c>
      <c r="H119" s="92"/>
      <c r="I119" s="92"/>
      <c r="J119" s="92">
        <v>3100</v>
      </c>
      <c r="K119" s="92">
        <v>1900</v>
      </c>
      <c r="L119" s="48" t="s">
        <v>27</v>
      </c>
      <c r="M119" s="255"/>
      <c r="N119" s="255"/>
      <c r="O119" s="255"/>
      <c r="P119" s="255"/>
      <c r="Q119" s="255"/>
      <c r="R119" s="255"/>
      <c r="S119" s="255"/>
      <c r="T119" s="255"/>
      <c r="U119" s="255"/>
      <c r="V119" s="255"/>
      <c r="W119" s="255"/>
      <c r="X119" s="255"/>
      <c r="Y119" s="255"/>
      <c r="Z119" s="255"/>
      <c r="AA119" s="255"/>
      <c r="AB119" s="255"/>
      <c r="AC119" s="255"/>
      <c r="AD119" s="255"/>
      <c r="AE119" s="255"/>
      <c r="AF119" s="255"/>
      <c r="AG119" s="255"/>
      <c r="AH119" s="255"/>
      <c r="AI119" s="255"/>
      <c r="AJ119" s="255"/>
      <c r="AK119" s="255"/>
      <c r="AL119" s="255"/>
      <c r="AM119" s="255"/>
      <c r="AN119" s="255"/>
      <c r="AO119" s="255"/>
      <c r="AP119" s="255"/>
      <c r="AQ119" s="255"/>
      <c r="AR119" s="255"/>
      <c r="AS119" s="255"/>
      <c r="AT119" s="255"/>
      <c r="AU119" s="255"/>
      <c r="AV119" s="255"/>
      <c r="AW119" s="255"/>
      <c r="AX119" s="255"/>
      <c r="AY119" s="255"/>
      <c r="AZ119" s="255"/>
      <c r="BA119" s="255"/>
      <c r="BB119" s="255"/>
      <c r="BC119" s="255"/>
      <c r="BD119" s="255"/>
      <c r="BE119" s="255"/>
      <c r="BF119" s="255"/>
      <c r="BG119" s="255"/>
      <c r="BH119" s="255"/>
      <c r="BI119" s="255"/>
      <c r="BJ119" s="255"/>
      <c r="BK119" s="255"/>
      <c r="BL119" s="255"/>
      <c r="BM119" s="255"/>
      <c r="BN119" s="255"/>
      <c r="BO119" s="255"/>
      <c r="BP119" s="255"/>
      <c r="BQ119" s="255"/>
      <c r="BR119" s="255"/>
      <c r="BS119" s="255"/>
      <c r="BT119" s="255"/>
      <c r="BU119" s="255"/>
      <c r="BV119" s="255"/>
      <c r="BW119" s="255"/>
      <c r="BX119" s="255"/>
      <c r="BY119" s="255"/>
      <c r="BZ119" s="255"/>
      <c r="CA119" s="255"/>
      <c r="CB119" s="255"/>
      <c r="CC119" s="255"/>
      <c r="CD119" s="255"/>
      <c r="CE119" s="255"/>
      <c r="CF119" s="255"/>
      <c r="CG119" s="255"/>
      <c r="CH119" s="255"/>
      <c r="CI119" s="255"/>
      <c r="CJ119" s="255"/>
      <c r="CK119" s="255"/>
      <c r="CL119" s="255"/>
      <c r="CM119" s="255"/>
      <c r="CN119" s="255"/>
      <c r="CO119" s="255"/>
      <c r="CP119" s="255"/>
      <c r="CQ119" s="255"/>
      <c r="CR119" s="255"/>
      <c r="CS119" s="255"/>
      <c r="CT119" s="255"/>
      <c r="CU119" s="255"/>
      <c r="CV119" s="255"/>
      <c r="CW119" s="255"/>
      <c r="CX119" s="255"/>
      <c r="CY119" s="255"/>
      <c r="CZ119" s="255"/>
      <c r="DA119" s="255"/>
      <c r="DB119" s="255"/>
      <c r="DC119" s="255"/>
      <c r="DD119" s="255"/>
      <c r="DE119" s="255"/>
      <c r="DF119" s="255"/>
      <c r="DG119" s="255"/>
      <c r="DH119" s="255"/>
      <c r="DI119" s="255"/>
      <c r="DJ119" s="255"/>
      <c r="DK119" s="255"/>
      <c r="DL119" s="255"/>
      <c r="DM119" s="255"/>
      <c r="DN119" s="255"/>
      <c r="DO119" s="255"/>
      <c r="DP119" s="255"/>
      <c r="DQ119" s="255"/>
      <c r="DR119" s="255"/>
      <c r="DS119" s="255"/>
      <c r="DT119" s="255"/>
      <c r="DU119" s="255"/>
      <c r="DV119" s="255"/>
      <c r="DW119" s="255"/>
      <c r="DX119" s="255"/>
      <c r="DY119" s="255"/>
      <c r="DZ119" s="255"/>
    </row>
    <row r="120" spans="1:130" s="22" customFormat="1" ht="47.25" x14ac:dyDescent="0.2">
      <c r="A120" s="467">
        <v>26</v>
      </c>
      <c r="B120" s="283" t="s">
        <v>277</v>
      </c>
      <c r="C120" s="37">
        <v>150101</v>
      </c>
      <c r="D120" s="37">
        <v>3132</v>
      </c>
      <c r="E120" s="71">
        <v>600000</v>
      </c>
      <c r="F120" s="80"/>
      <c r="G120" s="125">
        <f>SUM(G121:G123)</f>
        <v>370000</v>
      </c>
      <c r="H120" s="276">
        <f>SUM(H121:H123)</f>
        <v>50000</v>
      </c>
      <c r="I120" s="276">
        <f>SUM(I121:I123)</f>
        <v>100000</v>
      </c>
      <c r="J120" s="276">
        <f>SUM(J121:J123)</f>
        <v>220000</v>
      </c>
      <c r="K120" s="276">
        <f>SUM(K121:K123)</f>
        <v>0</v>
      </c>
      <c r="L120" s="21"/>
    </row>
    <row r="121" spans="1:130" s="22" customFormat="1" x14ac:dyDescent="0.2">
      <c r="A121" s="468"/>
      <c r="B121" s="114" t="s">
        <v>37</v>
      </c>
      <c r="C121" s="41"/>
      <c r="D121" s="41"/>
      <c r="E121" s="86"/>
      <c r="F121" s="90"/>
      <c r="G121" s="278">
        <f>SUM(H121:K121)</f>
        <v>50000</v>
      </c>
      <c r="H121" s="268">
        <v>50000</v>
      </c>
      <c r="I121" s="90"/>
      <c r="J121" s="90"/>
      <c r="K121" s="86"/>
      <c r="L121" s="27"/>
    </row>
    <row r="122" spans="1:130" s="22" customFormat="1" x14ac:dyDescent="0.2">
      <c r="A122" s="468"/>
      <c r="B122" s="114" t="s">
        <v>32</v>
      </c>
      <c r="C122" s="41"/>
      <c r="D122" s="41"/>
      <c r="E122" s="86"/>
      <c r="F122" s="90"/>
      <c r="G122" s="278">
        <f>SUM(H122:K122)</f>
        <v>314500</v>
      </c>
      <c r="H122" s="268"/>
      <c r="I122" s="90">
        <v>98600</v>
      </c>
      <c r="J122" s="90">
        <v>215900</v>
      </c>
      <c r="K122" s="86"/>
      <c r="L122" s="27" t="s">
        <v>25</v>
      </c>
    </row>
    <row r="123" spans="1:130" s="22" customFormat="1" x14ac:dyDescent="0.2">
      <c r="A123" s="469"/>
      <c r="B123" s="115" t="s">
        <v>26</v>
      </c>
      <c r="C123" s="98"/>
      <c r="D123" s="98"/>
      <c r="E123" s="92"/>
      <c r="F123" s="93"/>
      <c r="G123" s="281">
        <f>SUM(H123:K123)</f>
        <v>5500</v>
      </c>
      <c r="H123" s="269"/>
      <c r="I123" s="93">
        <v>1400</v>
      </c>
      <c r="J123" s="93">
        <v>4100</v>
      </c>
      <c r="K123" s="92"/>
      <c r="L123" s="48" t="s">
        <v>27</v>
      </c>
    </row>
    <row r="124" spans="1:130" s="22" customFormat="1" ht="47.25" x14ac:dyDescent="0.2">
      <c r="A124" s="61">
        <v>27</v>
      </c>
      <c r="B124" s="72" t="s">
        <v>278</v>
      </c>
      <c r="C124" s="151" t="s">
        <v>22</v>
      </c>
      <c r="D124" s="111">
        <v>3141</v>
      </c>
      <c r="E124" s="244"/>
      <c r="F124" s="113"/>
      <c r="G124" s="77">
        <f>SUM(H124:K124)</f>
        <v>80000</v>
      </c>
      <c r="H124" s="113">
        <v>80000</v>
      </c>
      <c r="I124" s="75"/>
      <c r="J124" s="75"/>
      <c r="K124" s="75"/>
      <c r="L124" s="21" t="s">
        <v>25</v>
      </c>
    </row>
    <row r="125" spans="1:130" s="22" customFormat="1" ht="47.25" x14ac:dyDescent="0.2">
      <c r="A125" s="61">
        <v>28</v>
      </c>
      <c r="B125" s="110" t="s">
        <v>66</v>
      </c>
      <c r="C125" s="63" t="s">
        <v>22</v>
      </c>
      <c r="D125" s="111">
        <v>3142</v>
      </c>
      <c r="E125" s="92">
        <v>80000</v>
      </c>
      <c r="F125" s="78"/>
      <c r="G125" s="77">
        <f>SUM(H125:K125)</f>
        <v>80000</v>
      </c>
      <c r="H125" s="273"/>
      <c r="I125" s="78">
        <v>80000</v>
      </c>
      <c r="J125" s="78"/>
      <c r="K125" s="75"/>
      <c r="L125" s="12" t="s">
        <v>25</v>
      </c>
    </row>
    <row r="126" spans="1:130" s="22" customFormat="1" x14ac:dyDescent="0.2">
      <c r="A126" s="468">
        <v>29</v>
      </c>
      <c r="B126" s="259" t="s">
        <v>67</v>
      </c>
      <c r="C126" s="101" t="s">
        <v>22</v>
      </c>
      <c r="D126" s="468">
        <v>3142</v>
      </c>
      <c r="E126" s="86">
        <v>1400000</v>
      </c>
      <c r="F126" s="86"/>
      <c r="G126" s="278">
        <f>SUM(G127:G129)</f>
        <v>300000</v>
      </c>
      <c r="H126" s="278">
        <f>SUM(H127:H129)</f>
        <v>300000</v>
      </c>
      <c r="I126" s="278">
        <f>SUM(I127:I129)</f>
        <v>0</v>
      </c>
      <c r="J126" s="278">
        <f>SUM(J127:J129)</f>
        <v>0</v>
      </c>
      <c r="K126" s="278">
        <f>SUM(K127:K129)</f>
        <v>0</v>
      </c>
      <c r="L126" s="27"/>
    </row>
    <row r="127" spans="1:130" s="22" customFormat="1" x14ac:dyDescent="0.2">
      <c r="A127" s="468"/>
      <c r="B127" s="44" t="s">
        <v>37</v>
      </c>
      <c r="C127" s="101"/>
      <c r="D127" s="468"/>
      <c r="E127" s="86"/>
      <c r="F127" s="86"/>
      <c r="G127" s="278">
        <f t="shared" ref="G127:G132" si="3">SUM(H127:K127)</f>
        <v>30000</v>
      </c>
      <c r="H127" s="86">
        <v>30000</v>
      </c>
      <c r="I127" s="86"/>
      <c r="J127" s="86"/>
      <c r="K127" s="86"/>
      <c r="L127" s="27"/>
    </row>
    <row r="128" spans="1:130" s="22" customFormat="1" x14ac:dyDescent="0.2">
      <c r="A128" s="468"/>
      <c r="B128" s="44" t="s">
        <v>68</v>
      </c>
      <c r="C128" s="101"/>
      <c r="D128" s="468"/>
      <c r="E128" s="86"/>
      <c r="F128" s="86"/>
      <c r="G128" s="278">
        <f t="shared" si="3"/>
        <v>265000</v>
      </c>
      <c r="H128" s="86">
        <v>265000</v>
      </c>
      <c r="I128" s="86"/>
      <c r="J128" s="86"/>
      <c r="K128" s="86"/>
      <c r="L128" s="27" t="s">
        <v>51</v>
      </c>
    </row>
    <row r="129" spans="1:12" s="22" customFormat="1" x14ac:dyDescent="0.2">
      <c r="A129" s="468"/>
      <c r="B129" s="44" t="s">
        <v>26</v>
      </c>
      <c r="C129" s="101"/>
      <c r="D129" s="468"/>
      <c r="E129" s="86"/>
      <c r="F129" s="86"/>
      <c r="G129" s="278">
        <f t="shared" si="3"/>
        <v>5000</v>
      </c>
      <c r="H129" s="86">
        <v>5000</v>
      </c>
      <c r="I129" s="86"/>
      <c r="J129" s="86"/>
      <c r="K129" s="86"/>
      <c r="L129" s="27" t="s">
        <v>27</v>
      </c>
    </row>
    <row r="130" spans="1:12" s="22" customFormat="1" ht="31.5" x14ac:dyDescent="0.2">
      <c r="A130" s="61">
        <v>30</v>
      </c>
      <c r="B130" s="110" t="s">
        <v>69</v>
      </c>
      <c r="C130" s="111">
        <v>150101</v>
      </c>
      <c r="D130" s="112">
        <v>3142</v>
      </c>
      <c r="E130" s="75">
        <v>12919572</v>
      </c>
      <c r="F130" s="78">
        <v>12766406</v>
      </c>
      <c r="G130" s="77">
        <f t="shared" si="3"/>
        <v>153000</v>
      </c>
      <c r="H130" s="273"/>
      <c r="I130" s="113">
        <v>153000</v>
      </c>
      <c r="J130" s="78"/>
      <c r="K130" s="75"/>
      <c r="L130" s="187" t="s">
        <v>204</v>
      </c>
    </row>
    <row r="131" spans="1:12" s="436" customFormat="1" ht="47.25" x14ac:dyDescent="0.25">
      <c r="A131" s="454">
        <v>31</v>
      </c>
      <c r="B131" s="478" t="s">
        <v>249</v>
      </c>
      <c r="C131" s="464" t="s">
        <v>22</v>
      </c>
      <c r="D131" s="437">
        <v>3142</v>
      </c>
      <c r="E131" s="457"/>
      <c r="F131" s="473"/>
      <c r="G131" s="448">
        <f t="shared" si="3"/>
        <v>1000000</v>
      </c>
      <c r="H131" s="474"/>
      <c r="I131" s="474"/>
      <c r="J131" s="458">
        <v>1000000</v>
      </c>
      <c r="K131" s="474"/>
      <c r="L131" s="460" t="s">
        <v>119</v>
      </c>
    </row>
    <row r="132" spans="1:12" ht="47.25" x14ac:dyDescent="0.3">
      <c r="A132" s="74">
        <v>32</v>
      </c>
      <c r="B132" s="62" t="s">
        <v>266</v>
      </c>
      <c r="C132" s="151" t="s">
        <v>22</v>
      </c>
      <c r="D132" s="61">
        <v>3142</v>
      </c>
      <c r="E132" s="75">
        <v>969100</v>
      </c>
      <c r="F132" s="147"/>
      <c r="G132" s="64">
        <f t="shared" si="3"/>
        <v>969100</v>
      </c>
      <c r="H132" s="150"/>
      <c r="I132" s="150"/>
      <c r="J132" s="149">
        <v>969100</v>
      </c>
      <c r="K132" s="149"/>
      <c r="L132" s="12" t="s">
        <v>25</v>
      </c>
    </row>
    <row r="133" spans="1:12" s="22" customFormat="1" ht="31.5" x14ac:dyDescent="0.2">
      <c r="A133" s="467">
        <v>33</v>
      </c>
      <c r="B133" s="143" t="s">
        <v>70</v>
      </c>
      <c r="C133" s="15" t="s">
        <v>71</v>
      </c>
      <c r="D133" s="37">
        <v>3132</v>
      </c>
      <c r="E133" s="71">
        <v>600000</v>
      </c>
      <c r="F133" s="80"/>
      <c r="G133" s="125">
        <f>SUM(G134:G136)</f>
        <v>600000</v>
      </c>
      <c r="H133" s="276">
        <f>SUM(H134:H136)</f>
        <v>310000</v>
      </c>
      <c r="I133" s="276">
        <f>SUM(I134:I136)</f>
        <v>0</v>
      </c>
      <c r="J133" s="276">
        <f>SUM(J134:J136)</f>
        <v>290000</v>
      </c>
      <c r="K133" s="276">
        <f>SUM(K134:K136)</f>
        <v>0</v>
      </c>
      <c r="L133" s="21"/>
    </row>
    <row r="134" spans="1:12" s="22" customFormat="1" x14ac:dyDescent="0.2">
      <c r="A134" s="468"/>
      <c r="B134" s="44" t="s">
        <v>37</v>
      </c>
      <c r="C134" s="101"/>
      <c r="D134" s="41" t="s">
        <v>72</v>
      </c>
      <c r="E134" s="86"/>
      <c r="F134" s="274"/>
      <c r="G134" s="278">
        <f>SUM(H134:K134)</f>
        <v>60000</v>
      </c>
      <c r="H134" s="268">
        <v>60000</v>
      </c>
      <c r="I134" s="90"/>
      <c r="J134" s="90"/>
      <c r="K134" s="86"/>
      <c r="L134" s="27"/>
    </row>
    <row r="135" spans="1:12" s="22" customFormat="1" x14ac:dyDescent="0.2">
      <c r="A135" s="468"/>
      <c r="B135" s="44" t="s">
        <v>32</v>
      </c>
      <c r="C135" s="101"/>
      <c r="D135" s="41"/>
      <c r="E135" s="86"/>
      <c r="F135" s="274"/>
      <c r="G135" s="278">
        <f>SUM(H135:K135)</f>
        <v>531100</v>
      </c>
      <c r="H135" s="90">
        <v>245600</v>
      </c>
      <c r="I135" s="90"/>
      <c r="J135" s="90">
        <v>285500</v>
      </c>
      <c r="K135" s="86"/>
      <c r="L135" s="27" t="s">
        <v>201</v>
      </c>
    </row>
    <row r="136" spans="1:12" s="14" customFormat="1" x14ac:dyDescent="0.2">
      <c r="A136" s="469"/>
      <c r="B136" s="47" t="s">
        <v>26</v>
      </c>
      <c r="C136" s="102"/>
      <c r="D136" s="98"/>
      <c r="E136" s="92"/>
      <c r="F136" s="275"/>
      <c r="G136" s="278">
        <f>SUM(H136:K136)</f>
        <v>8900</v>
      </c>
      <c r="H136" s="93">
        <v>4400</v>
      </c>
      <c r="I136" s="93"/>
      <c r="J136" s="93">
        <v>4500</v>
      </c>
      <c r="K136" s="92"/>
      <c r="L136" s="48" t="s">
        <v>27</v>
      </c>
    </row>
    <row r="137" spans="1:12" s="22" customFormat="1" x14ac:dyDescent="0.2">
      <c r="A137" s="297"/>
      <c r="B137" s="231" t="s">
        <v>73</v>
      </c>
      <c r="C137" s="225"/>
      <c r="D137" s="225"/>
      <c r="E137" s="227"/>
      <c r="F137" s="227"/>
      <c r="G137" s="228">
        <f>G47+G48+G49+G50+G54+G58+G62+G63+G67+G68+G69+G70+G71+G72+G76+G80+G84+G88+G92+G96+G100+G104+G108+G112+G116+G120+G124+G125+G126+G130+G131+G133+G132</f>
        <v>9103058</v>
      </c>
      <c r="H137" s="228">
        <f>H47+H48+H49+H50+H54+H58+H62+H63+H67+H68+H69+H70+H71+H72+H76+H80+H84+H88+H92+H96+H100+H104+H108+H112+H116+H120+H124+H125+H126+H130+H131+H133+H132</f>
        <v>3211300</v>
      </c>
      <c r="I137" s="228">
        <f>I47+I48+I49+I50+I54+I58+I62+I63+I67+I68+I69+I70+I71+I72+I76+I80+I84+I88+I92+I96+I100+I104+I108+I112+I116+I120+I124+I125+I126+I130+I131+I133+I132</f>
        <v>1458056</v>
      </c>
      <c r="J137" s="228">
        <f>J47+J48+J49+J50+J54+J58+J62+J63+J67+J68+J69+J70+J71+J72+J76+J80+J84+J88+J92+J96+J100+J104+J108+J112+J116+J120+J124+J125+J126+J130+J131+J133+J132</f>
        <v>3347042</v>
      </c>
      <c r="K137" s="228">
        <f>K47+K48+K49+K50+K54+K58+K62+K63+K67+K68+K69+K70+K71+K72+K76+K80+K84+K88+K92+K96+K100+K104+K108+K112+K116+K120+K124+K125+K126+K130+K131+K133+K132</f>
        <v>1086660</v>
      </c>
      <c r="L137" s="229"/>
    </row>
    <row r="138" spans="1:12" s="116" customFormat="1" x14ac:dyDescent="0.2">
      <c r="A138" s="9"/>
      <c r="B138" s="143" t="s">
        <v>29</v>
      </c>
      <c r="C138" s="467"/>
      <c r="D138" s="467"/>
      <c r="E138" s="19"/>
      <c r="F138" s="19"/>
      <c r="G138" s="282">
        <f>G53+G57+G61+G66+G75+G79+G83+G87+G91+G95+G99+G103+G107+G111+G115+G119+G123+G129+G136</f>
        <v>105010</v>
      </c>
      <c r="H138" s="282">
        <f>H53+H57+H61+H66+H75+H79+H83+H87+H91+H95+H99+H103+H107+H111+H115+H119+H123+H129+H136</f>
        <v>44150</v>
      </c>
      <c r="I138" s="282">
        <f>I53+I57+I61+I66+I75+I79+I83+I87+I91+I95+I99+I103+I107+I111+I115+I119+I123+I129+I136</f>
        <v>24050</v>
      </c>
      <c r="J138" s="282">
        <f>J53+J57+J61+J66+J75+J79+J83+J87+J91+J95+J99+J103+J107+J111+J115+J119+J123+J129+J136</f>
        <v>21450</v>
      </c>
      <c r="K138" s="282">
        <f>K53+K57+K61+K66+K75+K79+K83+K87+K91+K95+K99+K103+K107+K111+K115+K119+K123+K129+K136</f>
        <v>15360</v>
      </c>
      <c r="L138" s="21"/>
    </row>
    <row r="139" spans="1:12" s="22" customFormat="1" x14ac:dyDescent="0.2">
      <c r="A139" s="516" t="s">
        <v>74</v>
      </c>
      <c r="B139" s="517"/>
      <c r="C139" s="517"/>
      <c r="D139" s="517"/>
      <c r="E139" s="517"/>
      <c r="F139" s="517"/>
      <c r="G139" s="517"/>
      <c r="H139" s="517"/>
      <c r="I139" s="517"/>
      <c r="J139" s="517"/>
      <c r="K139" s="517"/>
      <c r="L139" s="518"/>
    </row>
    <row r="140" spans="1:12" s="22" customFormat="1" ht="47.25" x14ac:dyDescent="0.2">
      <c r="A140" s="468">
        <v>1</v>
      </c>
      <c r="B140" s="114" t="s">
        <v>75</v>
      </c>
      <c r="C140" s="15" t="s">
        <v>35</v>
      </c>
      <c r="D140" s="467">
        <v>3122</v>
      </c>
      <c r="E140" s="134">
        <v>16547980</v>
      </c>
      <c r="F140" s="435">
        <v>12911271</v>
      </c>
      <c r="G140" s="57">
        <f>SUM(G141:G142)</f>
        <v>1800000</v>
      </c>
      <c r="H140" s="57">
        <f>SUM(H141:H142)</f>
        <v>0</v>
      </c>
      <c r="I140" s="292">
        <f>SUM(I141:I142)</f>
        <v>800000</v>
      </c>
      <c r="J140" s="57">
        <f>SUM(J141:J142)</f>
        <v>600000</v>
      </c>
      <c r="K140" s="292">
        <f>SUM(K141:K142)</f>
        <v>400000</v>
      </c>
      <c r="L140" s="21"/>
    </row>
    <row r="141" spans="1:12" s="22" customFormat="1" x14ac:dyDescent="0.2">
      <c r="A141" s="468"/>
      <c r="B141" s="257" t="s">
        <v>24</v>
      </c>
      <c r="C141" s="101"/>
      <c r="D141" s="73"/>
      <c r="E141" s="261"/>
      <c r="F141" s="42"/>
      <c r="G141" s="145">
        <f>SUM(H141:K141)</f>
        <v>1763000</v>
      </c>
      <c r="H141" s="42"/>
      <c r="I141" s="126">
        <v>794000</v>
      </c>
      <c r="J141" s="42">
        <v>579000</v>
      </c>
      <c r="K141" s="126">
        <v>390000</v>
      </c>
      <c r="L141" s="27" t="s">
        <v>133</v>
      </c>
    </row>
    <row r="142" spans="1:12" s="22" customFormat="1" x14ac:dyDescent="0.2">
      <c r="A142" s="469"/>
      <c r="B142" s="258" t="s">
        <v>26</v>
      </c>
      <c r="C142" s="102"/>
      <c r="D142" s="284"/>
      <c r="E142" s="265"/>
      <c r="F142" s="127"/>
      <c r="G142" s="145">
        <f>SUM(H142:K142)</f>
        <v>37000</v>
      </c>
      <c r="H142" s="127"/>
      <c r="I142" s="128">
        <v>6000</v>
      </c>
      <c r="J142" s="127">
        <v>21000</v>
      </c>
      <c r="K142" s="128">
        <v>10000</v>
      </c>
      <c r="L142" s="48" t="s">
        <v>27</v>
      </c>
    </row>
    <row r="143" spans="1:12" s="14" customFormat="1" ht="31.5" x14ac:dyDescent="0.2">
      <c r="A143" s="61">
        <v>2</v>
      </c>
      <c r="B143" s="62" t="s">
        <v>76</v>
      </c>
      <c r="C143" s="151" t="s">
        <v>35</v>
      </c>
      <c r="D143" s="61">
        <v>3122</v>
      </c>
      <c r="E143" s="289">
        <v>0</v>
      </c>
      <c r="F143" s="53"/>
      <c r="G143" s="77">
        <f>SUM(H143:K143)</f>
        <v>50000</v>
      </c>
      <c r="H143" s="290">
        <v>50000</v>
      </c>
      <c r="I143" s="53"/>
      <c r="J143" s="290"/>
      <c r="K143" s="53"/>
      <c r="L143" s="213" t="s">
        <v>77</v>
      </c>
    </row>
    <row r="144" spans="1:12" s="22" customFormat="1" ht="47.25" x14ac:dyDescent="0.2">
      <c r="A144" s="467">
        <v>3</v>
      </c>
      <c r="B144" s="122" t="s">
        <v>250</v>
      </c>
      <c r="C144" s="56" t="s">
        <v>35</v>
      </c>
      <c r="D144" s="37">
        <v>3132</v>
      </c>
      <c r="E144" s="19" t="s">
        <v>36</v>
      </c>
      <c r="F144" s="291"/>
      <c r="G144" s="472">
        <f>SUM(H144:K144)</f>
        <v>100000</v>
      </c>
      <c r="H144" s="291">
        <v>55000</v>
      </c>
      <c r="I144" s="19">
        <v>45000</v>
      </c>
      <c r="J144" s="292"/>
      <c r="K144" s="57"/>
      <c r="L144" s="21"/>
    </row>
    <row r="145" spans="1:12" s="22" customFormat="1" x14ac:dyDescent="0.2">
      <c r="A145" s="34">
        <v>4</v>
      </c>
      <c r="B145" s="144" t="s">
        <v>80</v>
      </c>
      <c r="C145" s="15" t="s">
        <v>35</v>
      </c>
      <c r="D145" s="37">
        <v>3132</v>
      </c>
      <c r="E145" s="19" t="s">
        <v>81</v>
      </c>
      <c r="F145" s="291"/>
      <c r="G145" s="472">
        <f>SUM(G146:G148)</f>
        <v>667000</v>
      </c>
      <c r="H145" s="57">
        <f>SUM(H146:H148)</f>
        <v>667000</v>
      </c>
      <c r="I145" s="57">
        <f>SUM(I146:I148)</f>
        <v>0</v>
      </c>
      <c r="J145" s="57">
        <f>SUM(J146:J148)</f>
        <v>0</v>
      </c>
      <c r="K145" s="57">
        <f>SUM(K146:K148)</f>
        <v>0</v>
      </c>
      <c r="L145" s="21"/>
    </row>
    <row r="146" spans="1:12" s="22" customFormat="1" x14ac:dyDescent="0.2">
      <c r="A146" s="38"/>
      <c r="B146" s="44" t="s">
        <v>37</v>
      </c>
      <c r="C146" s="101"/>
      <c r="D146" s="132"/>
      <c r="E146" s="42"/>
      <c r="F146" s="126"/>
      <c r="G146" s="145">
        <f>SUM(H146:K146)</f>
        <v>3000</v>
      </c>
      <c r="H146" s="42">
        <v>3000</v>
      </c>
      <c r="I146" s="42"/>
      <c r="J146" s="126"/>
      <c r="K146" s="261"/>
      <c r="L146" s="27"/>
    </row>
    <row r="147" spans="1:12" s="22" customFormat="1" x14ac:dyDescent="0.2">
      <c r="A147" s="38"/>
      <c r="B147" s="44" t="s">
        <v>32</v>
      </c>
      <c r="C147" s="101"/>
      <c r="D147" s="73"/>
      <c r="E147" s="42"/>
      <c r="F147" s="126"/>
      <c r="G147" s="145">
        <f>SUM(H147:K147)</f>
        <v>649000</v>
      </c>
      <c r="H147" s="42">
        <v>649000</v>
      </c>
      <c r="I147" s="42"/>
      <c r="J147" s="42"/>
      <c r="K147" s="42"/>
      <c r="L147" s="192" t="s">
        <v>213</v>
      </c>
    </row>
    <row r="148" spans="1:12" s="22" customFormat="1" x14ac:dyDescent="0.2">
      <c r="A148" s="277"/>
      <c r="B148" s="47" t="s">
        <v>26</v>
      </c>
      <c r="C148" s="102"/>
      <c r="D148" s="284"/>
      <c r="E148" s="127"/>
      <c r="F148" s="128"/>
      <c r="G148" s="145">
        <f>SUM(H148:K148)</f>
        <v>15000</v>
      </c>
      <c r="H148" s="127">
        <v>15000</v>
      </c>
      <c r="I148" s="127"/>
      <c r="J148" s="128"/>
      <c r="K148" s="265"/>
      <c r="L148" s="48" t="s">
        <v>27</v>
      </c>
    </row>
    <row r="149" spans="1:12" s="22" customFormat="1" ht="47.25" x14ac:dyDescent="0.2">
      <c r="A149" s="34">
        <v>5</v>
      </c>
      <c r="B149" s="450" t="s">
        <v>232</v>
      </c>
      <c r="C149" s="15" t="s">
        <v>35</v>
      </c>
      <c r="D149" s="37">
        <v>3132</v>
      </c>
      <c r="E149" s="19">
        <v>915548</v>
      </c>
      <c r="F149" s="291"/>
      <c r="G149" s="472">
        <f>SUM(G150:G152)</f>
        <v>655000</v>
      </c>
      <c r="H149" s="57">
        <f>SUM(H150:H152)</f>
        <v>5000</v>
      </c>
      <c r="I149" s="57">
        <f>SUM(I150:I152)</f>
        <v>0</v>
      </c>
      <c r="J149" s="57">
        <f>SUM(J150:J152)</f>
        <v>650000</v>
      </c>
      <c r="K149" s="57">
        <f>SUM(K150:K152)</f>
        <v>0</v>
      </c>
      <c r="L149" s="21"/>
    </row>
    <row r="150" spans="1:12" s="22" customFormat="1" x14ac:dyDescent="0.2">
      <c r="A150" s="38"/>
      <c r="B150" s="44" t="s">
        <v>37</v>
      </c>
      <c r="C150" s="101"/>
      <c r="D150" s="132"/>
      <c r="E150" s="42"/>
      <c r="F150" s="126"/>
      <c r="G150" s="145">
        <f>SUM(H150:K150)</f>
        <v>2000</v>
      </c>
      <c r="H150" s="42">
        <v>2000</v>
      </c>
      <c r="I150" s="42"/>
      <c r="J150" s="126"/>
      <c r="K150" s="261"/>
      <c r="L150" s="27"/>
    </row>
    <row r="151" spans="1:12" s="22" customFormat="1" x14ac:dyDescent="0.2">
      <c r="A151" s="38"/>
      <c r="B151" s="44" t="s">
        <v>32</v>
      </c>
      <c r="C151" s="101"/>
      <c r="D151" s="73"/>
      <c r="E151" s="42"/>
      <c r="F151" s="126"/>
      <c r="G151" s="145">
        <f>SUM(H151:K151)</f>
        <v>637000</v>
      </c>
      <c r="H151" s="42">
        <v>3000</v>
      </c>
      <c r="I151" s="42"/>
      <c r="J151" s="42">
        <v>634000</v>
      </c>
      <c r="K151" s="42"/>
      <c r="L151" s="27" t="s">
        <v>213</v>
      </c>
    </row>
    <row r="152" spans="1:12" s="22" customFormat="1" x14ac:dyDescent="0.2">
      <c r="A152" s="277"/>
      <c r="B152" s="47" t="s">
        <v>26</v>
      </c>
      <c r="C152" s="102"/>
      <c r="D152" s="284"/>
      <c r="E152" s="127"/>
      <c r="F152" s="128"/>
      <c r="G152" s="139">
        <f>SUM(H152:K152)</f>
        <v>16000</v>
      </c>
      <c r="H152" s="127"/>
      <c r="I152" s="127"/>
      <c r="J152" s="128">
        <v>16000</v>
      </c>
      <c r="K152" s="265"/>
      <c r="L152" s="48" t="s">
        <v>27</v>
      </c>
    </row>
    <row r="153" spans="1:12" s="22" customFormat="1" ht="31.5" x14ac:dyDescent="0.2">
      <c r="A153" s="467">
        <v>6</v>
      </c>
      <c r="B153" s="453" t="s">
        <v>220</v>
      </c>
      <c r="C153" s="15" t="s">
        <v>35</v>
      </c>
      <c r="D153" s="37">
        <v>3132</v>
      </c>
      <c r="E153" s="19">
        <v>3900595</v>
      </c>
      <c r="F153" s="291"/>
      <c r="G153" s="57">
        <f>SUM(G154:G155)</f>
        <v>1000000</v>
      </c>
      <c r="H153" s="57">
        <f>SUM(H154:H155)</f>
        <v>0</v>
      </c>
      <c r="I153" s="57">
        <f>SUM(I154:I155)</f>
        <v>0</v>
      </c>
      <c r="J153" s="57">
        <f>SUM(J154:J155)</f>
        <v>500000</v>
      </c>
      <c r="K153" s="57">
        <f>SUM(K154:K155)</f>
        <v>500000</v>
      </c>
      <c r="L153" s="21"/>
    </row>
    <row r="154" spans="1:12" s="14" customFormat="1" x14ac:dyDescent="0.2">
      <c r="A154" s="468"/>
      <c r="B154" s="44" t="s">
        <v>32</v>
      </c>
      <c r="C154" s="101"/>
      <c r="D154" s="468"/>
      <c r="E154" s="42"/>
      <c r="F154" s="42"/>
      <c r="G154" s="145">
        <f>SUM(H154:K154)</f>
        <v>984000</v>
      </c>
      <c r="H154" s="42"/>
      <c r="I154" s="42"/>
      <c r="J154" s="42">
        <v>494000</v>
      </c>
      <c r="K154" s="42">
        <v>490000</v>
      </c>
      <c r="L154" s="27" t="s">
        <v>65</v>
      </c>
    </row>
    <row r="155" spans="1:12" s="14" customFormat="1" x14ac:dyDescent="0.2">
      <c r="A155" s="469"/>
      <c r="B155" s="47" t="s">
        <v>26</v>
      </c>
      <c r="C155" s="102"/>
      <c r="D155" s="469"/>
      <c r="E155" s="127"/>
      <c r="F155" s="127"/>
      <c r="G155" s="145">
        <f>SUM(H155:K155)</f>
        <v>16000</v>
      </c>
      <c r="H155" s="127"/>
      <c r="I155" s="127"/>
      <c r="J155" s="127">
        <v>6000</v>
      </c>
      <c r="K155" s="127">
        <v>10000</v>
      </c>
      <c r="L155" s="48" t="s">
        <v>27</v>
      </c>
    </row>
    <row r="156" spans="1:12" s="14" customFormat="1" ht="47.25" x14ac:dyDescent="0.2">
      <c r="A156" s="467">
        <v>7</v>
      </c>
      <c r="B156" s="44" t="s">
        <v>82</v>
      </c>
      <c r="C156" s="15" t="s">
        <v>35</v>
      </c>
      <c r="D156" s="37">
        <v>3132</v>
      </c>
      <c r="E156" s="19" t="s">
        <v>36</v>
      </c>
      <c r="F156" s="291"/>
      <c r="G156" s="57">
        <f>SUM(G157:G158)</f>
        <v>500000</v>
      </c>
      <c r="H156" s="57">
        <f>SUM(H157:H158)</f>
        <v>0</v>
      </c>
      <c r="I156" s="57">
        <f>SUM(I157:I158)</f>
        <v>500000</v>
      </c>
      <c r="J156" s="57">
        <f>SUM(J157:J158)</f>
        <v>0</v>
      </c>
      <c r="K156" s="57">
        <f>SUM(K157:K158)</f>
        <v>0</v>
      </c>
      <c r="L156" s="21"/>
    </row>
    <row r="157" spans="1:12" s="14" customFormat="1" x14ac:dyDescent="0.2">
      <c r="A157" s="468"/>
      <c r="B157" s="44" t="s">
        <v>32</v>
      </c>
      <c r="C157" s="101"/>
      <c r="D157" s="468"/>
      <c r="E157" s="42"/>
      <c r="F157" s="42"/>
      <c r="G157" s="145">
        <f t="shared" ref="G157:G167" si="4">SUM(H157:K157)</f>
        <v>490000</v>
      </c>
      <c r="H157" s="42"/>
      <c r="I157" s="42">
        <v>490000</v>
      </c>
      <c r="J157" s="42"/>
      <c r="K157" s="261"/>
      <c r="L157" s="27" t="s">
        <v>213</v>
      </c>
    </row>
    <row r="158" spans="1:12" s="14" customFormat="1" x14ac:dyDescent="0.2">
      <c r="A158" s="469"/>
      <c r="B158" s="47" t="s">
        <v>26</v>
      </c>
      <c r="C158" s="102"/>
      <c r="D158" s="469"/>
      <c r="E158" s="127"/>
      <c r="F158" s="127"/>
      <c r="G158" s="145">
        <f t="shared" si="4"/>
        <v>10000</v>
      </c>
      <c r="H158" s="127"/>
      <c r="I158" s="127">
        <v>10000</v>
      </c>
      <c r="J158" s="127"/>
      <c r="K158" s="265"/>
      <c r="L158" s="48" t="s">
        <v>27</v>
      </c>
    </row>
    <row r="159" spans="1:12" s="14" customFormat="1" ht="31.5" x14ac:dyDescent="0.2">
      <c r="A159" s="38">
        <v>8</v>
      </c>
      <c r="B159" s="470" t="s">
        <v>83</v>
      </c>
      <c r="C159" s="15" t="s">
        <v>35</v>
      </c>
      <c r="D159" s="37">
        <v>3132</v>
      </c>
      <c r="E159" s="19" t="s">
        <v>36</v>
      </c>
      <c r="F159" s="291"/>
      <c r="G159" s="57">
        <f>SUM(G160:G161)</f>
        <v>200000</v>
      </c>
      <c r="H159" s="57">
        <f>SUM(H160:H161)</f>
        <v>0</v>
      </c>
      <c r="I159" s="57">
        <f>SUM(I160:I161)</f>
        <v>200000</v>
      </c>
      <c r="J159" s="472">
        <f>SUM(J160:J161)</f>
        <v>0</v>
      </c>
      <c r="K159" s="57">
        <f>SUM(K160:K161)</f>
        <v>0</v>
      </c>
      <c r="L159" s="27"/>
    </row>
    <row r="160" spans="1:12" s="14" customFormat="1" x14ac:dyDescent="0.2">
      <c r="A160" s="38"/>
      <c r="B160" s="44" t="s">
        <v>32</v>
      </c>
      <c r="C160" s="101"/>
      <c r="D160" s="73"/>
      <c r="E160" s="42"/>
      <c r="F160" s="126"/>
      <c r="G160" s="145">
        <f t="shared" si="4"/>
        <v>197000</v>
      </c>
      <c r="H160" s="42"/>
      <c r="I160" s="42">
        <v>197000</v>
      </c>
      <c r="J160" s="42"/>
      <c r="K160" s="261"/>
      <c r="L160" s="27" t="s">
        <v>25</v>
      </c>
    </row>
    <row r="161" spans="1:12" s="14" customFormat="1" x14ac:dyDescent="0.2">
      <c r="A161" s="38"/>
      <c r="B161" s="44" t="s">
        <v>26</v>
      </c>
      <c r="C161" s="101"/>
      <c r="D161" s="73"/>
      <c r="E161" s="42"/>
      <c r="F161" s="126"/>
      <c r="G161" s="145">
        <f t="shared" si="4"/>
        <v>3000</v>
      </c>
      <c r="H161" s="42"/>
      <c r="I161" s="42">
        <v>3000</v>
      </c>
      <c r="J161" s="42"/>
      <c r="K161" s="261"/>
      <c r="L161" s="27" t="s">
        <v>27</v>
      </c>
    </row>
    <row r="162" spans="1:12" s="14" customFormat="1" ht="31.5" x14ac:dyDescent="0.2">
      <c r="A162" s="34">
        <v>9</v>
      </c>
      <c r="B162" s="449" t="s">
        <v>196</v>
      </c>
      <c r="C162" s="15" t="s">
        <v>35</v>
      </c>
      <c r="D162" s="37">
        <v>3132</v>
      </c>
      <c r="E162" s="19" t="s">
        <v>36</v>
      </c>
      <c r="F162" s="291"/>
      <c r="G162" s="472">
        <f>SUM(G163:G164)</f>
        <v>1840000</v>
      </c>
      <c r="H162" s="57">
        <f>SUM(H163:H164)</f>
        <v>0</v>
      </c>
      <c r="I162" s="57">
        <f>SUM(I163:I164)</f>
        <v>0</v>
      </c>
      <c r="J162" s="57">
        <f>SUM(J163:J164)</f>
        <v>1100000</v>
      </c>
      <c r="K162" s="57">
        <f>SUM(K163:K164)</f>
        <v>740000</v>
      </c>
      <c r="L162" s="118"/>
    </row>
    <row r="163" spans="1:12" s="14" customFormat="1" x14ac:dyDescent="0.2">
      <c r="A163" s="38"/>
      <c r="B163" s="44" t="s">
        <v>32</v>
      </c>
      <c r="C163" s="101"/>
      <c r="D163" s="73"/>
      <c r="E163" s="42"/>
      <c r="F163" s="126"/>
      <c r="G163" s="145">
        <f t="shared" si="4"/>
        <v>1804000</v>
      </c>
      <c r="H163" s="42"/>
      <c r="I163" s="42"/>
      <c r="J163" s="261">
        <v>1085000</v>
      </c>
      <c r="K163" s="42">
        <v>719000</v>
      </c>
      <c r="L163" s="121" t="s">
        <v>65</v>
      </c>
    </row>
    <row r="164" spans="1:12" s="14" customFormat="1" ht="15" customHeight="1" x14ac:dyDescent="0.2">
      <c r="A164" s="277"/>
      <c r="B164" s="47" t="s">
        <v>26</v>
      </c>
      <c r="C164" s="102"/>
      <c r="D164" s="284"/>
      <c r="E164" s="127"/>
      <c r="F164" s="128"/>
      <c r="G164" s="145">
        <f t="shared" si="4"/>
        <v>36000</v>
      </c>
      <c r="H164" s="127"/>
      <c r="I164" s="127"/>
      <c r="J164" s="265">
        <v>15000</v>
      </c>
      <c r="K164" s="127">
        <v>21000</v>
      </c>
      <c r="L164" s="120" t="s">
        <v>27</v>
      </c>
    </row>
    <row r="165" spans="1:12" s="14" customFormat="1" ht="31.5" x14ac:dyDescent="0.2">
      <c r="A165" s="467">
        <v>10</v>
      </c>
      <c r="B165" s="471" t="s">
        <v>230</v>
      </c>
      <c r="C165" s="15" t="s">
        <v>35</v>
      </c>
      <c r="D165" s="37">
        <v>3132</v>
      </c>
      <c r="E165" s="19" t="s">
        <v>84</v>
      </c>
      <c r="F165" s="19"/>
      <c r="G165" s="57">
        <f>SUM(G166:G167)</f>
        <v>50000</v>
      </c>
      <c r="H165" s="57">
        <f>SUM(H166:H167)</f>
        <v>50000</v>
      </c>
      <c r="I165" s="57">
        <f>SUM(I166:I167)</f>
        <v>0</v>
      </c>
      <c r="J165" s="57">
        <f>SUM(J166:J167)</f>
        <v>0</v>
      </c>
      <c r="K165" s="57">
        <f>SUM(K166:K167)</f>
        <v>0</v>
      </c>
      <c r="L165" s="21"/>
    </row>
    <row r="166" spans="1:12" s="14" customFormat="1" ht="18" customHeight="1" x14ac:dyDescent="0.2">
      <c r="A166" s="468"/>
      <c r="B166" s="44" t="s">
        <v>32</v>
      </c>
      <c r="C166" s="101"/>
      <c r="D166" s="41"/>
      <c r="E166" s="42"/>
      <c r="F166" s="42"/>
      <c r="G166" s="145">
        <f t="shared" si="4"/>
        <v>48000</v>
      </c>
      <c r="H166" s="42">
        <v>48000</v>
      </c>
      <c r="I166" s="42"/>
      <c r="J166" s="42"/>
      <c r="K166" s="42"/>
      <c r="L166" s="27" t="s">
        <v>242</v>
      </c>
    </row>
    <row r="167" spans="1:12" s="14" customFormat="1" ht="15" customHeight="1" x14ac:dyDescent="0.2">
      <c r="A167" s="469"/>
      <c r="B167" s="47" t="s">
        <v>26</v>
      </c>
      <c r="C167" s="102"/>
      <c r="D167" s="98"/>
      <c r="E167" s="127"/>
      <c r="F167" s="127"/>
      <c r="G167" s="145">
        <f t="shared" si="4"/>
        <v>2000</v>
      </c>
      <c r="H167" s="127">
        <v>2000</v>
      </c>
      <c r="I167" s="127"/>
      <c r="J167" s="127"/>
      <c r="K167" s="127"/>
      <c r="L167" s="48" t="s">
        <v>27</v>
      </c>
    </row>
    <row r="168" spans="1:12" s="14" customFormat="1" ht="31.5" x14ac:dyDescent="0.2">
      <c r="A168" s="467">
        <v>11</v>
      </c>
      <c r="B168" s="471" t="s">
        <v>231</v>
      </c>
      <c r="C168" s="15" t="s">
        <v>35</v>
      </c>
      <c r="D168" s="37">
        <v>3132</v>
      </c>
      <c r="E168" s="19" t="s">
        <v>84</v>
      </c>
      <c r="F168" s="19"/>
      <c r="G168" s="57">
        <f>SUM(G169:G170)</f>
        <v>85000</v>
      </c>
      <c r="H168" s="472">
        <f>SUM(H169:H170)</f>
        <v>85000</v>
      </c>
      <c r="I168" s="57">
        <f>SUM(I169:I170)</f>
        <v>0</v>
      </c>
      <c r="J168" s="57">
        <f>SUM(J169:J170)</f>
        <v>0</v>
      </c>
      <c r="K168" s="57">
        <f>SUM(K169:K170)</f>
        <v>0</v>
      </c>
      <c r="L168" s="21"/>
    </row>
    <row r="169" spans="1:12" s="14" customFormat="1" ht="18" customHeight="1" x14ac:dyDescent="0.2">
      <c r="A169" s="468"/>
      <c r="B169" s="44" t="s">
        <v>32</v>
      </c>
      <c r="C169" s="101"/>
      <c r="D169" s="41"/>
      <c r="E169" s="42"/>
      <c r="F169" s="42"/>
      <c r="G169" s="145">
        <f>SUM(H169:K169)</f>
        <v>83000</v>
      </c>
      <c r="H169" s="42">
        <v>83000</v>
      </c>
      <c r="I169" s="42"/>
      <c r="J169" s="42"/>
      <c r="K169" s="42"/>
      <c r="L169" s="27" t="s">
        <v>25</v>
      </c>
    </row>
    <row r="170" spans="1:12" s="14" customFormat="1" x14ac:dyDescent="0.2">
      <c r="A170" s="469"/>
      <c r="B170" s="47" t="s">
        <v>26</v>
      </c>
      <c r="C170" s="102"/>
      <c r="D170" s="98"/>
      <c r="E170" s="127"/>
      <c r="F170" s="127"/>
      <c r="G170" s="145">
        <f>SUM(H170:K170)</f>
        <v>2000</v>
      </c>
      <c r="H170" s="127">
        <v>2000</v>
      </c>
      <c r="I170" s="127"/>
      <c r="J170" s="127"/>
      <c r="K170" s="127"/>
      <c r="L170" s="48" t="s">
        <v>27</v>
      </c>
    </row>
    <row r="171" spans="1:12" s="14" customFormat="1" ht="29.25" customHeight="1" x14ac:dyDescent="0.2">
      <c r="A171" s="467">
        <v>12</v>
      </c>
      <c r="B171" s="471" t="s">
        <v>251</v>
      </c>
      <c r="C171" s="15" t="s">
        <v>35</v>
      </c>
      <c r="D171" s="37">
        <v>3132</v>
      </c>
      <c r="E171" s="19" t="s">
        <v>84</v>
      </c>
      <c r="F171" s="19"/>
      <c r="G171" s="57">
        <f>SUM(G172:G173)</f>
        <v>40000</v>
      </c>
      <c r="H171" s="472">
        <f>SUM(H172:H173)</f>
        <v>40000</v>
      </c>
      <c r="I171" s="57">
        <f>SUM(I172:I173)</f>
        <v>0</v>
      </c>
      <c r="J171" s="57">
        <f>SUM(J172:J173)</f>
        <v>0</v>
      </c>
      <c r="K171" s="57">
        <f>SUM(K172:K173)</f>
        <v>0</v>
      </c>
      <c r="L171" s="21"/>
    </row>
    <row r="172" spans="1:12" s="14" customFormat="1" x14ac:dyDescent="0.2">
      <c r="A172" s="468"/>
      <c r="B172" s="44" t="s">
        <v>32</v>
      </c>
      <c r="C172" s="101"/>
      <c r="D172" s="41"/>
      <c r="E172" s="42"/>
      <c r="F172" s="42"/>
      <c r="G172" s="145">
        <f>SUM(H172:K172)</f>
        <v>40000</v>
      </c>
      <c r="H172" s="42">
        <v>40000</v>
      </c>
      <c r="I172" s="42"/>
      <c r="J172" s="42"/>
      <c r="K172" s="42"/>
      <c r="L172" s="27" t="s">
        <v>25</v>
      </c>
    </row>
    <row r="173" spans="1:12" s="14" customFormat="1" x14ac:dyDescent="0.2">
      <c r="A173" s="469"/>
      <c r="B173" s="47" t="s">
        <v>26</v>
      </c>
      <c r="C173" s="102"/>
      <c r="D173" s="98"/>
      <c r="E173" s="127"/>
      <c r="F173" s="127"/>
      <c r="G173" s="139">
        <f>SUM(H173:K173)</f>
        <v>0</v>
      </c>
      <c r="H173" s="127">
        <v>0</v>
      </c>
      <c r="I173" s="127"/>
      <c r="J173" s="127"/>
      <c r="K173" s="127"/>
      <c r="L173" s="48" t="s">
        <v>27</v>
      </c>
    </row>
    <row r="174" spans="1:12" s="14" customFormat="1" ht="31.5" x14ac:dyDescent="0.2">
      <c r="A174" s="469">
        <v>13</v>
      </c>
      <c r="B174" s="138" t="s">
        <v>257</v>
      </c>
      <c r="C174" s="102" t="s">
        <v>35</v>
      </c>
      <c r="D174" s="98">
        <v>3132</v>
      </c>
      <c r="E174" s="127" t="s">
        <v>86</v>
      </c>
      <c r="F174" s="127"/>
      <c r="G174" s="139">
        <f>SUM(H174:K174)</f>
        <v>45000</v>
      </c>
      <c r="H174" s="127">
        <v>45000</v>
      </c>
      <c r="I174" s="127">
        <v>0</v>
      </c>
      <c r="J174" s="127">
        <v>0</v>
      </c>
      <c r="K174" s="127">
        <v>0</v>
      </c>
      <c r="L174" s="140" t="s">
        <v>79</v>
      </c>
    </row>
    <row r="175" spans="1:12" s="14" customFormat="1" ht="28.5" customHeight="1" x14ac:dyDescent="0.2">
      <c r="A175" s="467">
        <v>14</v>
      </c>
      <c r="B175" s="471" t="s">
        <v>233</v>
      </c>
      <c r="C175" s="15" t="s">
        <v>35</v>
      </c>
      <c r="D175" s="37">
        <v>3132</v>
      </c>
      <c r="E175" s="19" t="s">
        <v>84</v>
      </c>
      <c r="F175" s="19"/>
      <c r="G175" s="57">
        <f>SUM(G176:G177)</f>
        <v>400000</v>
      </c>
      <c r="H175" s="472">
        <f>SUM(H176:H177)</f>
        <v>200000</v>
      </c>
      <c r="I175" s="57">
        <f>SUM(I176:I177)</f>
        <v>0</v>
      </c>
      <c r="J175" s="472">
        <f>SUM(J176:J177)</f>
        <v>200000</v>
      </c>
      <c r="K175" s="57">
        <f>SUM(K176:K177)</f>
        <v>0</v>
      </c>
      <c r="L175" s="21"/>
    </row>
    <row r="176" spans="1:12" s="14" customFormat="1" ht="15.75" customHeight="1" x14ac:dyDescent="0.2">
      <c r="A176" s="468"/>
      <c r="B176" s="44" t="s">
        <v>32</v>
      </c>
      <c r="C176" s="101"/>
      <c r="D176" s="41"/>
      <c r="E176" s="42"/>
      <c r="F176" s="42"/>
      <c r="G176" s="145">
        <f>SUM(H176:K176)</f>
        <v>395500</v>
      </c>
      <c r="H176" s="42">
        <v>200000</v>
      </c>
      <c r="I176" s="42"/>
      <c r="J176" s="42">
        <v>195500</v>
      </c>
      <c r="K176" s="261"/>
      <c r="L176" s="27" t="s">
        <v>269</v>
      </c>
    </row>
    <row r="177" spans="1:12" s="14" customFormat="1" x14ac:dyDescent="0.2">
      <c r="A177" s="469"/>
      <c r="B177" s="47" t="s">
        <v>26</v>
      </c>
      <c r="C177" s="102"/>
      <c r="D177" s="98"/>
      <c r="E177" s="127"/>
      <c r="F177" s="127"/>
      <c r="G177" s="139">
        <f>SUM(H177:K177)</f>
        <v>4500</v>
      </c>
      <c r="H177" s="127"/>
      <c r="I177" s="127"/>
      <c r="J177" s="127">
        <v>4500</v>
      </c>
      <c r="K177" s="265"/>
      <c r="L177" s="48" t="s">
        <v>27</v>
      </c>
    </row>
    <row r="178" spans="1:12" s="14" customFormat="1" ht="31.5" x14ac:dyDescent="0.2">
      <c r="A178" s="469">
        <v>15</v>
      </c>
      <c r="B178" s="138" t="s">
        <v>85</v>
      </c>
      <c r="C178" s="102" t="s">
        <v>35</v>
      </c>
      <c r="D178" s="98">
        <v>3132</v>
      </c>
      <c r="E178" s="127" t="s">
        <v>86</v>
      </c>
      <c r="F178" s="127"/>
      <c r="G178" s="139">
        <f>SUM(H178:K178)</f>
        <v>100000</v>
      </c>
      <c r="H178" s="127">
        <v>100000</v>
      </c>
      <c r="I178" s="127">
        <v>0</v>
      </c>
      <c r="J178" s="127">
        <v>0</v>
      </c>
      <c r="K178" s="127">
        <v>0</v>
      </c>
      <c r="L178" s="140" t="s">
        <v>79</v>
      </c>
    </row>
    <row r="179" spans="1:12" s="14" customFormat="1" ht="31.5" x14ac:dyDescent="0.2">
      <c r="A179" s="467">
        <v>16</v>
      </c>
      <c r="B179" s="199" t="s">
        <v>78</v>
      </c>
      <c r="C179" s="15" t="s">
        <v>35</v>
      </c>
      <c r="D179" s="123">
        <v>3142</v>
      </c>
      <c r="E179" s="293">
        <v>18399182</v>
      </c>
      <c r="F179" s="291"/>
      <c r="G179" s="57">
        <f>SUM(G180:G181)</f>
        <v>3640043</v>
      </c>
      <c r="H179" s="57">
        <f>SUM(H180:H181)</f>
        <v>1026600</v>
      </c>
      <c r="I179" s="292">
        <f>SUM(I180:I181)</f>
        <v>47444</v>
      </c>
      <c r="J179" s="57">
        <f>SUM(J180:J181)</f>
        <v>884499</v>
      </c>
      <c r="K179" s="292">
        <f>SUM(K180:K181)</f>
        <v>1681500</v>
      </c>
      <c r="L179" s="294"/>
    </row>
    <row r="180" spans="1:12" s="14" customFormat="1" x14ac:dyDescent="0.2">
      <c r="A180" s="468"/>
      <c r="B180" s="44" t="s">
        <v>68</v>
      </c>
      <c r="C180" s="101"/>
      <c r="D180" s="73"/>
      <c r="E180" s="42"/>
      <c r="F180" s="126"/>
      <c r="G180" s="145">
        <f>SUM(H180:K180)</f>
        <v>3590043</v>
      </c>
      <c r="H180" s="42">
        <v>1026600</v>
      </c>
      <c r="I180" s="126">
        <v>47444</v>
      </c>
      <c r="J180" s="42">
        <v>864499</v>
      </c>
      <c r="K180" s="126">
        <v>1651500</v>
      </c>
      <c r="L180" s="27" t="s">
        <v>258</v>
      </c>
    </row>
    <row r="181" spans="1:12" s="22" customFormat="1" x14ac:dyDescent="0.2">
      <c r="A181" s="469"/>
      <c r="B181" s="47" t="s">
        <v>26</v>
      </c>
      <c r="C181" s="102"/>
      <c r="D181" s="284"/>
      <c r="E181" s="127"/>
      <c r="F181" s="128"/>
      <c r="G181" s="145">
        <f>SUM(H181:K181)</f>
        <v>50000</v>
      </c>
      <c r="H181" s="127"/>
      <c r="I181" s="128"/>
      <c r="J181" s="127">
        <v>20000</v>
      </c>
      <c r="K181" s="128">
        <v>30000</v>
      </c>
      <c r="L181" s="48" t="s">
        <v>27</v>
      </c>
    </row>
    <row r="182" spans="1:12" s="22" customFormat="1" ht="31.5" x14ac:dyDescent="0.2">
      <c r="A182" s="467">
        <v>17</v>
      </c>
      <c r="B182" s="68" t="s">
        <v>87</v>
      </c>
      <c r="C182" s="56" t="s">
        <v>35</v>
      </c>
      <c r="D182" s="37">
        <v>3142</v>
      </c>
      <c r="E182" s="19" t="s">
        <v>86</v>
      </c>
      <c r="F182" s="291"/>
      <c r="G182" s="57">
        <f>SUM(H182:K182)</f>
        <v>100000</v>
      </c>
      <c r="H182" s="19">
        <v>100000</v>
      </c>
      <c r="I182" s="19">
        <v>0</v>
      </c>
      <c r="J182" s="19">
        <v>0</v>
      </c>
      <c r="K182" s="19">
        <v>0</v>
      </c>
      <c r="L182" s="141" t="s">
        <v>79</v>
      </c>
    </row>
    <row r="183" spans="1:12" s="14" customFormat="1" x14ac:dyDescent="0.2">
      <c r="A183" s="225"/>
      <c r="B183" s="216" t="s">
        <v>73</v>
      </c>
      <c r="C183" s="226"/>
      <c r="D183" s="225"/>
      <c r="E183" s="227"/>
      <c r="F183" s="227"/>
      <c r="G183" s="219">
        <f>G140+G143+G144+G145+G149+G153+G156+G159+G162+G165+G168+G171+G175+G178+G179+G182+G174</f>
        <v>11272043</v>
      </c>
      <c r="H183" s="219">
        <f>H140+H143+H144+H145+H149+H153+H156+H159+H162+H165+H168+H171+H175+H178+H179+H182+H174</f>
        <v>2423600</v>
      </c>
      <c r="I183" s="219">
        <f>I140+I143+I144+I145+I149+I153+I156+I159+I162+I165+I168+I171+I175+I178+I179+I182+I174</f>
        <v>1592444</v>
      </c>
      <c r="J183" s="219">
        <f>J140+J143+J144+J145+J149+J153+J156+J159+J162+J165+J168+J171+J175+J178+J179+J182+J174</f>
        <v>3934499</v>
      </c>
      <c r="K183" s="219">
        <f>K140+K143+K144+K145+K149+K153+K156+K159+K162+K165+K168+K171+K175+K178+K179+K182+K174</f>
        <v>3321500</v>
      </c>
      <c r="L183" s="225"/>
    </row>
    <row r="184" spans="1:12" s="142" customFormat="1" x14ac:dyDescent="0.2">
      <c r="A184" s="277"/>
      <c r="B184" s="47" t="s">
        <v>29</v>
      </c>
      <c r="C184" s="136"/>
      <c r="D184" s="284"/>
      <c r="E184" s="127"/>
      <c r="F184" s="128"/>
      <c r="G184" s="139">
        <f>G142+G148+G152+G155+G158+G161+G164+G167+G170+G173+G177+G181</f>
        <v>191500</v>
      </c>
      <c r="H184" s="139">
        <f>H142+H148+H152+H155+H158+H161+H164+H167+H170+H173+H177+H181</f>
        <v>19000</v>
      </c>
      <c r="I184" s="139">
        <f>I142+I148+I152+I155+I158+I161+I164+I167+I170+I173+I177+I181</f>
        <v>19000</v>
      </c>
      <c r="J184" s="139">
        <f>J142+J148+J152+J155+J158+J161+J164+J167+J170+J173+J177+J181</f>
        <v>82500</v>
      </c>
      <c r="K184" s="139">
        <f>K142+K148+K152+K155+K158+K161+K164+K167+K170+K173+K177+K181</f>
        <v>71000</v>
      </c>
      <c r="L184" s="48"/>
    </row>
    <row r="185" spans="1:12" s="142" customFormat="1" x14ac:dyDescent="0.2">
      <c r="A185" s="516" t="s">
        <v>88</v>
      </c>
      <c r="B185" s="517"/>
      <c r="C185" s="517"/>
      <c r="D185" s="517"/>
      <c r="E185" s="517"/>
      <c r="F185" s="517"/>
      <c r="G185" s="517"/>
      <c r="H185" s="517"/>
      <c r="I185" s="517"/>
      <c r="J185" s="517"/>
      <c r="K185" s="517"/>
      <c r="L185" s="518"/>
    </row>
    <row r="186" spans="1:12" s="142" customFormat="1" ht="31.5" x14ac:dyDescent="0.2">
      <c r="A186" s="467">
        <v>1</v>
      </c>
      <c r="B186" s="144" t="s">
        <v>218</v>
      </c>
      <c r="C186" s="15" t="s">
        <v>89</v>
      </c>
      <c r="D186" s="467">
        <v>3132</v>
      </c>
      <c r="E186" s="19" t="s">
        <v>36</v>
      </c>
      <c r="F186" s="20"/>
      <c r="G186" s="125">
        <f>SUM(G187:G189)</f>
        <v>500000</v>
      </c>
      <c r="H186" s="125">
        <f>SUM(H187:H189)</f>
        <v>0</v>
      </c>
      <c r="I186" s="125">
        <f>SUM(I187:I189)</f>
        <v>0</v>
      </c>
      <c r="J186" s="125">
        <f>SUM(J187:J189)</f>
        <v>500000</v>
      </c>
      <c r="K186" s="125">
        <f>SUM(K187:K189)</f>
        <v>0</v>
      </c>
      <c r="L186" s="21"/>
    </row>
    <row r="187" spans="1:12" s="142" customFormat="1" x14ac:dyDescent="0.2">
      <c r="A187" s="468"/>
      <c r="B187" s="44" t="s">
        <v>37</v>
      </c>
      <c r="C187" s="101"/>
      <c r="D187" s="468"/>
      <c r="E187" s="42"/>
      <c r="F187" s="135"/>
      <c r="G187" s="278">
        <f>SUM(H187:K187)</f>
        <v>6000</v>
      </c>
      <c r="H187" s="86"/>
      <c r="I187" s="86"/>
      <c r="J187" s="86">
        <v>6000</v>
      </c>
      <c r="K187" s="86"/>
      <c r="L187" s="27"/>
    </row>
    <row r="188" spans="1:12" s="142" customFormat="1" x14ac:dyDescent="0.2">
      <c r="A188" s="468"/>
      <c r="B188" s="44" t="s">
        <v>32</v>
      </c>
      <c r="C188" s="101"/>
      <c r="D188" s="468"/>
      <c r="E188" s="42"/>
      <c r="F188" s="135"/>
      <c r="G188" s="278">
        <f>SUM(H188:K188)</f>
        <v>484000</v>
      </c>
      <c r="H188" s="86"/>
      <c r="I188" s="86"/>
      <c r="J188" s="86">
        <v>484000</v>
      </c>
      <c r="K188" s="86"/>
      <c r="L188" s="27" t="s">
        <v>228</v>
      </c>
    </row>
    <row r="189" spans="1:12" s="142" customFormat="1" x14ac:dyDescent="0.2">
      <c r="A189" s="469"/>
      <c r="B189" s="47" t="s">
        <v>26</v>
      </c>
      <c r="C189" s="102"/>
      <c r="D189" s="469"/>
      <c r="E189" s="127"/>
      <c r="F189" s="137"/>
      <c r="G189" s="278">
        <f>SUM(H189:K189)</f>
        <v>10000</v>
      </c>
      <c r="H189" s="92"/>
      <c r="I189" s="92"/>
      <c r="J189" s="92">
        <v>10000</v>
      </c>
      <c r="K189" s="92"/>
      <c r="L189" s="48" t="s">
        <v>27</v>
      </c>
    </row>
    <row r="190" spans="1:12" s="142" customFormat="1" ht="31.5" x14ac:dyDescent="0.2">
      <c r="A190" s="467">
        <v>2</v>
      </c>
      <c r="B190" s="143" t="s">
        <v>90</v>
      </c>
      <c r="C190" s="15" t="s">
        <v>89</v>
      </c>
      <c r="D190" s="467">
        <v>3132</v>
      </c>
      <c r="E190" s="19" t="s">
        <v>36</v>
      </c>
      <c r="F190" s="20"/>
      <c r="G190" s="125">
        <f>SUM(G191:G193)</f>
        <v>350000</v>
      </c>
      <c r="H190" s="125">
        <f>SUM(H191:H193)</f>
        <v>350000</v>
      </c>
      <c r="I190" s="125">
        <f>SUM(I191:I193)</f>
        <v>0</v>
      </c>
      <c r="J190" s="125">
        <f>SUM(J191:J193)</f>
        <v>0</v>
      </c>
      <c r="K190" s="125">
        <f>SUM(K191:K193)</f>
        <v>0</v>
      </c>
      <c r="L190" s="21"/>
    </row>
    <row r="191" spans="1:12" s="142" customFormat="1" x14ac:dyDescent="0.2">
      <c r="A191" s="468"/>
      <c r="B191" s="44" t="s">
        <v>37</v>
      </c>
      <c r="C191" s="101"/>
      <c r="D191" s="41"/>
      <c r="E191" s="42"/>
      <c r="F191" s="135"/>
      <c r="G191" s="278">
        <f t="shared" ref="G191:G229" si="5">SUM(H191:K191)</f>
        <v>6000</v>
      </c>
      <c r="H191" s="86">
        <v>6000</v>
      </c>
      <c r="I191" s="86"/>
      <c r="J191" s="86"/>
      <c r="K191" s="86"/>
      <c r="L191" s="27"/>
    </row>
    <row r="192" spans="1:12" s="142" customFormat="1" x14ac:dyDescent="0.2">
      <c r="A192" s="468"/>
      <c r="B192" s="44" t="s">
        <v>32</v>
      </c>
      <c r="C192" s="101"/>
      <c r="D192" s="41"/>
      <c r="E192" s="42"/>
      <c r="F192" s="135"/>
      <c r="G192" s="278">
        <f t="shared" si="5"/>
        <v>336800</v>
      </c>
      <c r="H192" s="86">
        <v>336800</v>
      </c>
      <c r="I192" s="86"/>
      <c r="J192" s="86"/>
      <c r="K192" s="86"/>
      <c r="L192" s="27" t="s">
        <v>25</v>
      </c>
    </row>
    <row r="193" spans="1:12" s="142" customFormat="1" x14ac:dyDescent="0.2">
      <c r="A193" s="469"/>
      <c r="B193" s="44" t="s">
        <v>26</v>
      </c>
      <c r="C193" s="102"/>
      <c r="D193" s="98"/>
      <c r="E193" s="127"/>
      <c r="F193" s="137"/>
      <c r="G193" s="278">
        <f t="shared" si="5"/>
        <v>7200</v>
      </c>
      <c r="H193" s="86">
        <v>7200</v>
      </c>
      <c r="I193" s="86"/>
      <c r="J193" s="86"/>
      <c r="K193" s="92"/>
      <c r="L193" s="48" t="s">
        <v>27</v>
      </c>
    </row>
    <row r="194" spans="1:12" s="142" customFormat="1" ht="47.25" x14ac:dyDescent="0.2">
      <c r="A194" s="467">
        <v>3</v>
      </c>
      <c r="B194" s="144" t="s">
        <v>155</v>
      </c>
      <c r="C194" s="15" t="s">
        <v>89</v>
      </c>
      <c r="D194" s="467">
        <v>3132</v>
      </c>
      <c r="E194" s="19" t="s">
        <v>36</v>
      </c>
      <c r="F194" s="20"/>
      <c r="G194" s="125">
        <f>SUM(G195:G197)</f>
        <v>350000</v>
      </c>
      <c r="H194" s="125">
        <f>SUM(H195:H197)</f>
        <v>350000</v>
      </c>
      <c r="I194" s="125">
        <f>SUM(I195:I197)</f>
        <v>0</v>
      </c>
      <c r="J194" s="125">
        <f>SUM(J195:J197)</f>
        <v>0</v>
      </c>
      <c r="K194" s="125">
        <f>SUM(K195:K197)</f>
        <v>0</v>
      </c>
      <c r="L194" s="21"/>
    </row>
    <row r="195" spans="1:12" s="142" customFormat="1" x14ac:dyDescent="0.2">
      <c r="A195" s="468"/>
      <c r="B195" s="44" t="s">
        <v>37</v>
      </c>
      <c r="C195" s="101"/>
      <c r="D195" s="468"/>
      <c r="E195" s="42"/>
      <c r="F195" s="135"/>
      <c r="G195" s="278">
        <f t="shared" si="5"/>
        <v>6000</v>
      </c>
      <c r="H195" s="86">
        <v>6000</v>
      </c>
      <c r="I195" s="86"/>
      <c r="J195" s="86"/>
      <c r="K195" s="86"/>
      <c r="L195" s="27"/>
    </row>
    <row r="196" spans="1:12" s="142" customFormat="1" x14ac:dyDescent="0.2">
      <c r="A196" s="468"/>
      <c r="B196" s="44" t="s">
        <v>32</v>
      </c>
      <c r="C196" s="101"/>
      <c r="D196" s="468"/>
      <c r="E196" s="42"/>
      <c r="F196" s="135"/>
      <c r="G196" s="278">
        <f t="shared" si="5"/>
        <v>336800</v>
      </c>
      <c r="H196" s="86">
        <v>336800</v>
      </c>
      <c r="I196" s="86"/>
      <c r="J196" s="86"/>
      <c r="K196" s="86"/>
      <c r="L196" s="27" t="s">
        <v>227</v>
      </c>
    </row>
    <row r="197" spans="1:12" s="142" customFormat="1" x14ac:dyDescent="0.2">
      <c r="A197" s="469"/>
      <c r="B197" s="47" t="s">
        <v>26</v>
      </c>
      <c r="C197" s="102"/>
      <c r="D197" s="469"/>
      <c r="E197" s="127"/>
      <c r="F197" s="137"/>
      <c r="G197" s="278">
        <f t="shared" si="5"/>
        <v>7200</v>
      </c>
      <c r="H197" s="92">
        <v>7200</v>
      </c>
      <c r="I197" s="92"/>
      <c r="J197" s="92"/>
      <c r="K197" s="92"/>
      <c r="L197" s="48" t="s">
        <v>27</v>
      </c>
    </row>
    <row r="198" spans="1:12" s="142" customFormat="1" ht="31.5" x14ac:dyDescent="0.2">
      <c r="A198" s="467">
        <v>4</v>
      </c>
      <c r="B198" s="453" t="s">
        <v>234</v>
      </c>
      <c r="C198" s="15" t="s">
        <v>89</v>
      </c>
      <c r="D198" s="467">
        <v>3132</v>
      </c>
      <c r="E198" s="19" t="s">
        <v>36</v>
      </c>
      <c r="F198" s="20"/>
      <c r="G198" s="125">
        <f>SUM(G199:G201)</f>
        <v>221500</v>
      </c>
      <c r="H198" s="125">
        <f>SUM(H199:H201)</f>
        <v>0</v>
      </c>
      <c r="I198" s="125">
        <f>SUM(I199:I201)</f>
        <v>0</v>
      </c>
      <c r="J198" s="448">
        <f>SUM(J199:J201)</f>
        <v>221500</v>
      </c>
      <c r="K198" s="125">
        <f>SUM(K199:K201)</f>
        <v>0</v>
      </c>
      <c r="L198" s="21"/>
    </row>
    <row r="199" spans="1:12" s="142" customFormat="1" x14ac:dyDescent="0.2">
      <c r="A199" s="468"/>
      <c r="B199" s="44" t="s">
        <v>37</v>
      </c>
      <c r="C199" s="101"/>
      <c r="D199" s="41"/>
      <c r="E199" s="42"/>
      <c r="F199" s="135"/>
      <c r="G199" s="278">
        <f t="shared" si="5"/>
        <v>1500</v>
      </c>
      <c r="H199" s="86"/>
      <c r="I199" s="86"/>
      <c r="J199" s="86">
        <v>1500</v>
      </c>
      <c r="K199" s="86"/>
      <c r="L199" s="27"/>
    </row>
    <row r="200" spans="1:12" s="142" customFormat="1" x14ac:dyDescent="0.2">
      <c r="A200" s="468"/>
      <c r="B200" s="44" t="s">
        <v>32</v>
      </c>
      <c r="C200" s="101"/>
      <c r="D200" s="41"/>
      <c r="E200" s="42"/>
      <c r="F200" s="135"/>
      <c r="G200" s="278">
        <f t="shared" si="5"/>
        <v>215000</v>
      </c>
      <c r="H200" s="86"/>
      <c r="I200" s="86"/>
      <c r="J200" s="86">
        <v>215000</v>
      </c>
      <c r="K200" s="86"/>
      <c r="L200" s="27" t="s">
        <v>25</v>
      </c>
    </row>
    <row r="201" spans="1:12" s="142" customFormat="1" x14ac:dyDescent="0.2">
      <c r="A201" s="469"/>
      <c r="B201" s="44" t="s">
        <v>26</v>
      </c>
      <c r="C201" s="102"/>
      <c r="D201" s="98"/>
      <c r="E201" s="127"/>
      <c r="F201" s="137"/>
      <c r="G201" s="278">
        <f t="shared" si="5"/>
        <v>5000</v>
      </c>
      <c r="H201" s="92"/>
      <c r="I201" s="92"/>
      <c r="J201" s="86">
        <v>5000</v>
      </c>
      <c r="K201" s="92"/>
      <c r="L201" s="48" t="s">
        <v>27</v>
      </c>
    </row>
    <row r="202" spans="1:12" s="142" customFormat="1" ht="31.5" x14ac:dyDescent="0.2">
      <c r="A202" s="467">
        <v>5</v>
      </c>
      <c r="B202" s="144" t="s">
        <v>91</v>
      </c>
      <c r="C202" s="15" t="s">
        <v>89</v>
      </c>
      <c r="D202" s="467">
        <v>3132</v>
      </c>
      <c r="E202" s="19" t="s">
        <v>36</v>
      </c>
      <c r="F202" s="20"/>
      <c r="G202" s="125">
        <f>SUM(G203:G205)</f>
        <v>300000</v>
      </c>
      <c r="H202" s="125">
        <f>SUM(H203:H205)</f>
        <v>300000</v>
      </c>
      <c r="I202" s="125">
        <f>SUM(I203:I205)</f>
        <v>0</v>
      </c>
      <c r="J202" s="125">
        <f>SUM(J203:J205)</f>
        <v>0</v>
      </c>
      <c r="K202" s="125">
        <f>SUM(K203:K205)</f>
        <v>0</v>
      </c>
      <c r="L202" s="21"/>
    </row>
    <row r="203" spans="1:12" s="142" customFormat="1" x14ac:dyDescent="0.2">
      <c r="A203" s="468"/>
      <c r="B203" s="44" t="s">
        <v>37</v>
      </c>
      <c r="C203" s="101"/>
      <c r="D203" s="468"/>
      <c r="E203" s="42"/>
      <c r="F203" s="135"/>
      <c r="G203" s="278">
        <f t="shared" si="5"/>
        <v>6000</v>
      </c>
      <c r="H203" s="86">
        <v>6000</v>
      </c>
      <c r="I203" s="86"/>
      <c r="J203" s="86"/>
      <c r="K203" s="86"/>
      <c r="L203" s="27"/>
    </row>
    <row r="204" spans="1:12" s="142" customFormat="1" x14ac:dyDescent="0.2">
      <c r="A204" s="468"/>
      <c r="B204" s="44" t="s">
        <v>32</v>
      </c>
      <c r="C204" s="101"/>
      <c r="D204" s="468"/>
      <c r="E204" s="42"/>
      <c r="F204" s="135"/>
      <c r="G204" s="278">
        <f t="shared" si="5"/>
        <v>287800</v>
      </c>
      <c r="H204" s="86">
        <v>287800</v>
      </c>
      <c r="I204" s="86"/>
      <c r="J204" s="86"/>
      <c r="K204" s="86"/>
      <c r="L204" s="27" t="s">
        <v>194</v>
      </c>
    </row>
    <row r="205" spans="1:12" s="142" customFormat="1" x14ac:dyDescent="0.2">
      <c r="A205" s="468"/>
      <c r="B205" s="44" t="s">
        <v>26</v>
      </c>
      <c r="C205" s="131"/>
      <c r="D205" s="468"/>
      <c r="E205" s="42"/>
      <c r="F205" s="135"/>
      <c r="G205" s="278">
        <f t="shared" si="5"/>
        <v>6200</v>
      </c>
      <c r="H205" s="86">
        <v>6200</v>
      </c>
      <c r="I205" s="86"/>
      <c r="J205" s="86"/>
      <c r="K205" s="86"/>
      <c r="L205" s="27" t="s">
        <v>27</v>
      </c>
    </row>
    <row r="206" spans="1:12" s="142" customFormat="1" ht="31.5" x14ac:dyDescent="0.2">
      <c r="A206" s="467">
        <v>6</v>
      </c>
      <c r="B206" s="144" t="s">
        <v>92</v>
      </c>
      <c r="C206" s="15" t="s">
        <v>89</v>
      </c>
      <c r="D206" s="467">
        <v>3132</v>
      </c>
      <c r="E206" s="19" t="s">
        <v>36</v>
      </c>
      <c r="F206" s="20"/>
      <c r="G206" s="125">
        <f>SUM(G207:G209)</f>
        <v>800000</v>
      </c>
      <c r="H206" s="125">
        <f>SUM(H207:H209)</f>
        <v>206950</v>
      </c>
      <c r="I206" s="125">
        <f>SUM(I207:I209)</f>
        <v>122000</v>
      </c>
      <c r="J206" s="125">
        <f>SUM(J207:J209)</f>
        <v>471050</v>
      </c>
      <c r="K206" s="125">
        <f>SUM(K207:K209)</f>
        <v>0</v>
      </c>
      <c r="L206" s="21"/>
    </row>
    <row r="207" spans="1:12" s="142" customFormat="1" x14ac:dyDescent="0.2">
      <c r="A207" s="468"/>
      <c r="B207" s="44" t="s">
        <v>37</v>
      </c>
      <c r="C207" s="101"/>
      <c r="D207" s="468"/>
      <c r="E207" s="42"/>
      <c r="F207" s="135"/>
      <c r="G207" s="278">
        <f t="shared" si="5"/>
        <v>8000</v>
      </c>
      <c r="H207" s="86">
        <v>8000</v>
      </c>
      <c r="I207" s="86"/>
      <c r="J207" s="86"/>
      <c r="K207" s="86"/>
      <c r="L207" s="27"/>
    </row>
    <row r="208" spans="1:12" s="142" customFormat="1" x14ac:dyDescent="0.2">
      <c r="A208" s="468"/>
      <c r="B208" s="44" t="s">
        <v>32</v>
      </c>
      <c r="C208" s="101"/>
      <c r="D208" s="468"/>
      <c r="E208" s="42"/>
      <c r="F208" s="135"/>
      <c r="G208" s="278">
        <f t="shared" si="5"/>
        <v>777000</v>
      </c>
      <c r="H208" s="86">
        <v>195450</v>
      </c>
      <c r="I208" s="86">
        <v>120000</v>
      </c>
      <c r="J208" s="86">
        <v>461550</v>
      </c>
      <c r="K208" s="86"/>
      <c r="L208" s="27" t="s">
        <v>242</v>
      </c>
    </row>
    <row r="209" spans="1:12" s="142" customFormat="1" x14ac:dyDescent="0.2">
      <c r="A209" s="469"/>
      <c r="B209" s="47" t="s">
        <v>26</v>
      </c>
      <c r="C209" s="102"/>
      <c r="D209" s="469"/>
      <c r="E209" s="127"/>
      <c r="F209" s="137"/>
      <c r="G209" s="278">
        <f t="shared" si="5"/>
        <v>15000</v>
      </c>
      <c r="H209" s="92">
        <v>3500</v>
      </c>
      <c r="I209" s="92">
        <v>2000</v>
      </c>
      <c r="J209" s="92">
        <v>9500</v>
      </c>
      <c r="K209" s="92"/>
      <c r="L209" s="48" t="s">
        <v>27</v>
      </c>
    </row>
    <row r="210" spans="1:12" s="142" customFormat="1" ht="43.5" customHeight="1" x14ac:dyDescent="0.2">
      <c r="A210" s="467">
        <v>7</v>
      </c>
      <c r="B210" s="144" t="s">
        <v>151</v>
      </c>
      <c r="C210" s="15" t="s">
        <v>89</v>
      </c>
      <c r="D210" s="467">
        <v>3132</v>
      </c>
      <c r="E210" s="19" t="s">
        <v>36</v>
      </c>
      <c r="F210" s="20"/>
      <c r="G210" s="125">
        <f>SUM(G211:G213)</f>
        <v>303500</v>
      </c>
      <c r="H210" s="125">
        <f>SUM(H211:H213)</f>
        <v>0</v>
      </c>
      <c r="I210" s="125">
        <f>SUM(I211:I213)</f>
        <v>250000</v>
      </c>
      <c r="J210" s="125">
        <f>SUM(J211:J213)</f>
        <v>53500</v>
      </c>
      <c r="K210" s="125">
        <f>SUM(K211:K213)</f>
        <v>0</v>
      </c>
      <c r="L210" s="21"/>
    </row>
    <row r="211" spans="1:12" s="142" customFormat="1" x14ac:dyDescent="0.2">
      <c r="A211" s="468"/>
      <c r="B211" s="44" t="s">
        <v>37</v>
      </c>
      <c r="C211" s="101"/>
      <c r="D211" s="468"/>
      <c r="E211" s="42"/>
      <c r="F211" s="135"/>
      <c r="G211" s="278">
        <f t="shared" si="5"/>
        <v>6000</v>
      </c>
      <c r="H211" s="86"/>
      <c r="I211" s="86">
        <v>6000</v>
      </c>
      <c r="J211" s="86"/>
      <c r="K211" s="86"/>
      <c r="L211" s="27"/>
    </row>
    <row r="212" spans="1:12" s="142" customFormat="1" x14ac:dyDescent="0.2">
      <c r="A212" s="468"/>
      <c r="B212" s="44" t="s">
        <v>32</v>
      </c>
      <c r="C212" s="101"/>
      <c r="D212" s="468"/>
      <c r="E212" s="42"/>
      <c r="F212" s="135"/>
      <c r="G212" s="278">
        <f t="shared" si="5"/>
        <v>291500</v>
      </c>
      <c r="H212" s="86"/>
      <c r="I212" s="86">
        <v>238000</v>
      </c>
      <c r="J212" s="86">
        <v>53500</v>
      </c>
      <c r="K212" s="86"/>
      <c r="L212" s="27" t="s">
        <v>242</v>
      </c>
    </row>
    <row r="213" spans="1:12" s="142" customFormat="1" x14ac:dyDescent="0.2">
      <c r="A213" s="469"/>
      <c r="B213" s="47" t="s">
        <v>26</v>
      </c>
      <c r="C213" s="102"/>
      <c r="D213" s="469"/>
      <c r="E213" s="127"/>
      <c r="F213" s="137"/>
      <c r="G213" s="278">
        <f t="shared" si="5"/>
        <v>6000</v>
      </c>
      <c r="H213" s="92"/>
      <c r="I213" s="92">
        <v>6000</v>
      </c>
      <c r="J213" s="92"/>
      <c r="K213" s="92"/>
      <c r="L213" s="48" t="s">
        <v>27</v>
      </c>
    </row>
    <row r="214" spans="1:12" s="142" customFormat="1" ht="30" customHeight="1" x14ac:dyDescent="0.2">
      <c r="A214" s="467">
        <v>8</v>
      </c>
      <c r="B214" s="144" t="s">
        <v>93</v>
      </c>
      <c r="C214" s="15" t="s">
        <v>89</v>
      </c>
      <c r="D214" s="467">
        <v>3132</v>
      </c>
      <c r="E214" s="19" t="s">
        <v>36</v>
      </c>
      <c r="F214" s="20"/>
      <c r="G214" s="125">
        <f>SUM(G215:G217)</f>
        <v>350000</v>
      </c>
      <c r="H214" s="125">
        <f>SUM(H215:H217)</f>
        <v>350000</v>
      </c>
      <c r="I214" s="125">
        <f>SUM(I215:I217)</f>
        <v>0</v>
      </c>
      <c r="J214" s="125">
        <f>SUM(J215:J217)</f>
        <v>0</v>
      </c>
      <c r="K214" s="125">
        <f>SUM(K215:K217)</f>
        <v>0</v>
      </c>
      <c r="L214" s="21"/>
    </row>
    <row r="215" spans="1:12" s="142" customFormat="1" ht="15" customHeight="1" x14ac:dyDescent="0.2">
      <c r="A215" s="468"/>
      <c r="B215" s="44" t="s">
        <v>37</v>
      </c>
      <c r="C215" s="101"/>
      <c r="D215" s="468"/>
      <c r="E215" s="42"/>
      <c r="F215" s="135"/>
      <c r="G215" s="278">
        <f t="shared" si="5"/>
        <v>6000</v>
      </c>
      <c r="H215" s="86">
        <v>6000</v>
      </c>
      <c r="I215" s="86"/>
      <c r="J215" s="86"/>
      <c r="K215" s="86"/>
      <c r="L215" s="27"/>
    </row>
    <row r="216" spans="1:12" s="142" customFormat="1" x14ac:dyDescent="0.2">
      <c r="A216" s="468"/>
      <c r="B216" s="44" t="s">
        <v>32</v>
      </c>
      <c r="C216" s="101"/>
      <c r="D216" s="468"/>
      <c r="E216" s="42"/>
      <c r="F216" s="135"/>
      <c r="G216" s="278">
        <f t="shared" si="5"/>
        <v>336800</v>
      </c>
      <c r="H216" s="86">
        <v>336800</v>
      </c>
      <c r="I216" s="86"/>
      <c r="J216" s="86"/>
      <c r="K216" s="86"/>
      <c r="L216" s="27" t="s">
        <v>243</v>
      </c>
    </row>
    <row r="217" spans="1:12" s="142" customFormat="1" ht="12.75" customHeight="1" x14ac:dyDescent="0.2">
      <c r="A217" s="469"/>
      <c r="B217" s="47" t="s">
        <v>26</v>
      </c>
      <c r="C217" s="102"/>
      <c r="D217" s="469"/>
      <c r="E217" s="127"/>
      <c r="F217" s="137"/>
      <c r="G217" s="281">
        <f t="shared" si="5"/>
        <v>7200</v>
      </c>
      <c r="H217" s="92">
        <v>7200</v>
      </c>
      <c r="I217" s="92"/>
      <c r="J217" s="92"/>
      <c r="K217" s="92"/>
      <c r="L217" s="48" t="s">
        <v>27</v>
      </c>
    </row>
    <row r="218" spans="1:12" s="142" customFormat="1" ht="63" x14ac:dyDescent="0.2">
      <c r="A218" s="467">
        <v>9</v>
      </c>
      <c r="B218" s="144" t="s">
        <v>94</v>
      </c>
      <c r="C218" s="15" t="s">
        <v>89</v>
      </c>
      <c r="D218" s="467">
        <v>3132</v>
      </c>
      <c r="E218" s="19" t="s">
        <v>36</v>
      </c>
      <c r="F218" s="20"/>
      <c r="G218" s="125">
        <f>SUM(G219:G221)</f>
        <v>320000</v>
      </c>
      <c r="H218" s="125">
        <f>SUM(H219:H221)</f>
        <v>0</v>
      </c>
      <c r="I218" s="125">
        <f>SUM(I219:I221)</f>
        <v>320000</v>
      </c>
      <c r="J218" s="125">
        <f>SUM(J219:J221)</f>
        <v>0</v>
      </c>
      <c r="K218" s="125">
        <f>SUM(K219:K221)</f>
        <v>0</v>
      </c>
      <c r="L218" s="21"/>
    </row>
    <row r="219" spans="1:12" s="142" customFormat="1" ht="13.5" customHeight="1" x14ac:dyDescent="0.2">
      <c r="A219" s="468"/>
      <c r="B219" s="44" t="s">
        <v>37</v>
      </c>
      <c r="C219" s="101"/>
      <c r="D219" s="468"/>
      <c r="E219" s="42"/>
      <c r="F219" s="135"/>
      <c r="G219" s="278">
        <f t="shared" si="5"/>
        <v>6000</v>
      </c>
      <c r="H219" s="86"/>
      <c r="I219" s="86">
        <v>6000</v>
      </c>
      <c r="J219" s="86"/>
      <c r="K219" s="86"/>
      <c r="L219" s="27"/>
    </row>
    <row r="220" spans="1:12" s="142" customFormat="1" ht="15.75" customHeight="1" x14ac:dyDescent="0.2">
      <c r="A220" s="468"/>
      <c r="B220" s="44" t="s">
        <v>32</v>
      </c>
      <c r="C220" s="101"/>
      <c r="D220" s="468"/>
      <c r="E220" s="42"/>
      <c r="F220" s="135"/>
      <c r="G220" s="278">
        <f t="shared" si="5"/>
        <v>306800</v>
      </c>
      <c r="H220" s="86"/>
      <c r="I220" s="86">
        <v>306800</v>
      </c>
      <c r="J220" s="86"/>
      <c r="K220" s="86"/>
      <c r="L220" s="27" t="s">
        <v>243</v>
      </c>
    </row>
    <row r="221" spans="1:12" s="142" customFormat="1" ht="11.25" customHeight="1" x14ac:dyDescent="0.2">
      <c r="A221" s="468"/>
      <c r="B221" s="47" t="s">
        <v>26</v>
      </c>
      <c r="C221" s="101"/>
      <c r="D221" s="468"/>
      <c r="E221" s="42"/>
      <c r="F221" s="135"/>
      <c r="G221" s="278">
        <f t="shared" si="5"/>
        <v>7200</v>
      </c>
      <c r="H221" s="86"/>
      <c r="I221" s="92">
        <v>7200</v>
      </c>
      <c r="J221" s="86"/>
      <c r="K221" s="86"/>
      <c r="L221" s="27" t="s">
        <v>27</v>
      </c>
    </row>
    <row r="222" spans="1:12" s="142" customFormat="1" ht="31.5" x14ac:dyDescent="0.2">
      <c r="A222" s="34">
        <v>10</v>
      </c>
      <c r="B222" s="143" t="s">
        <v>95</v>
      </c>
      <c r="C222" s="15" t="s">
        <v>89</v>
      </c>
      <c r="D222" s="467">
        <v>3132</v>
      </c>
      <c r="E222" s="19" t="s">
        <v>36</v>
      </c>
      <c r="F222" s="20"/>
      <c r="G222" s="125">
        <f>SUM(G223:G225)</f>
        <v>430000</v>
      </c>
      <c r="H222" s="125">
        <f>SUM(H223:H225)</f>
        <v>0</v>
      </c>
      <c r="I222" s="125">
        <f>SUM(I223:I225)</f>
        <v>230000</v>
      </c>
      <c r="J222" s="125">
        <f>SUM(J223:J225)</f>
        <v>200000</v>
      </c>
      <c r="K222" s="125">
        <f>SUM(K223:K225)</f>
        <v>0</v>
      </c>
      <c r="L222" s="21"/>
    </row>
    <row r="223" spans="1:12" s="142" customFormat="1" ht="18" customHeight="1" x14ac:dyDescent="0.2">
      <c r="A223" s="38"/>
      <c r="B223" s="44" t="s">
        <v>37</v>
      </c>
      <c r="C223" s="296"/>
      <c r="D223" s="468"/>
      <c r="E223" s="126"/>
      <c r="F223" s="135"/>
      <c r="G223" s="278">
        <f t="shared" si="5"/>
        <v>6000</v>
      </c>
      <c r="H223" s="86"/>
      <c r="I223" s="117">
        <v>6000</v>
      </c>
      <c r="J223" s="86"/>
      <c r="K223" s="117"/>
      <c r="L223" s="27"/>
    </row>
    <row r="224" spans="1:12" s="142" customFormat="1" ht="13.5" customHeight="1" x14ac:dyDescent="0.2">
      <c r="A224" s="38"/>
      <c r="B224" s="44" t="s">
        <v>32</v>
      </c>
      <c r="C224" s="296"/>
      <c r="D224" s="468"/>
      <c r="E224" s="126"/>
      <c r="F224" s="135"/>
      <c r="G224" s="278">
        <f t="shared" si="5"/>
        <v>416000</v>
      </c>
      <c r="H224" s="86"/>
      <c r="I224" s="117">
        <v>222000</v>
      </c>
      <c r="J224" s="86">
        <v>194000</v>
      </c>
      <c r="K224" s="117"/>
      <c r="L224" s="27" t="s">
        <v>242</v>
      </c>
    </row>
    <row r="225" spans="1:12" s="142" customFormat="1" ht="13.5" customHeight="1" x14ac:dyDescent="0.2">
      <c r="A225" s="277"/>
      <c r="B225" s="47" t="s">
        <v>26</v>
      </c>
      <c r="C225" s="298"/>
      <c r="D225" s="469"/>
      <c r="E225" s="128"/>
      <c r="F225" s="137"/>
      <c r="G225" s="278">
        <f t="shared" si="5"/>
        <v>8000</v>
      </c>
      <c r="H225" s="92"/>
      <c r="I225" s="119">
        <v>2000</v>
      </c>
      <c r="J225" s="92">
        <v>6000</v>
      </c>
      <c r="K225" s="119"/>
      <c r="L225" s="48" t="s">
        <v>27</v>
      </c>
    </row>
    <row r="226" spans="1:12" s="438" customFormat="1" ht="31.5" x14ac:dyDescent="0.2">
      <c r="A226" s="463">
        <v>11</v>
      </c>
      <c r="B226" s="450" t="s">
        <v>96</v>
      </c>
      <c r="C226" s="464" t="s">
        <v>89</v>
      </c>
      <c r="D226" s="454">
        <v>3132</v>
      </c>
      <c r="E226" s="465" t="s">
        <v>36</v>
      </c>
      <c r="F226" s="466"/>
      <c r="G226" s="448">
        <f>SUM(G227:G229)</f>
        <v>553950</v>
      </c>
      <c r="H226" s="448">
        <f>SUM(H227:H229)</f>
        <v>0</v>
      </c>
      <c r="I226" s="448">
        <f>SUM(I227:I229)</f>
        <v>342500</v>
      </c>
      <c r="J226" s="448">
        <f>SUM(J227:J229)</f>
        <v>211450</v>
      </c>
      <c r="K226" s="448">
        <f>SUM(K227:K229)</f>
        <v>0</v>
      </c>
      <c r="L226" s="460"/>
    </row>
    <row r="227" spans="1:12" s="142" customFormat="1" ht="15.75" customHeight="1" x14ac:dyDescent="0.2">
      <c r="A227" s="38"/>
      <c r="B227" s="58" t="s">
        <v>37</v>
      </c>
      <c r="C227" s="101"/>
      <c r="D227" s="73"/>
      <c r="E227" s="42"/>
      <c r="F227" s="285"/>
      <c r="G227" s="278">
        <f t="shared" si="5"/>
        <v>8000</v>
      </c>
      <c r="H227" s="86"/>
      <c r="I227" s="86">
        <v>8000</v>
      </c>
      <c r="J227" s="86"/>
      <c r="K227" s="86"/>
      <c r="L227" s="27"/>
    </row>
    <row r="228" spans="1:12" s="142" customFormat="1" ht="15.75" customHeight="1" x14ac:dyDescent="0.2">
      <c r="A228" s="38"/>
      <c r="B228" s="44" t="s">
        <v>32</v>
      </c>
      <c r="C228" s="101"/>
      <c r="D228" s="73"/>
      <c r="E228" s="42"/>
      <c r="F228" s="285"/>
      <c r="G228" s="278">
        <f t="shared" si="5"/>
        <v>538750</v>
      </c>
      <c r="H228" s="86"/>
      <c r="I228" s="462">
        <v>327300</v>
      </c>
      <c r="J228" s="86">
        <v>211450</v>
      </c>
      <c r="K228" s="86"/>
      <c r="L228" s="27" t="s">
        <v>242</v>
      </c>
    </row>
    <row r="229" spans="1:12" s="142" customFormat="1" ht="15.75" customHeight="1" x14ac:dyDescent="0.2">
      <c r="A229" s="277"/>
      <c r="B229" s="47" t="s">
        <v>26</v>
      </c>
      <c r="C229" s="102"/>
      <c r="D229" s="284"/>
      <c r="E229" s="127"/>
      <c r="F229" s="295"/>
      <c r="G229" s="281">
        <f t="shared" si="5"/>
        <v>7200</v>
      </c>
      <c r="H229" s="92"/>
      <c r="I229" s="92">
        <v>7200</v>
      </c>
      <c r="J229" s="92"/>
      <c r="K229" s="92"/>
      <c r="L229" s="48" t="s">
        <v>27</v>
      </c>
    </row>
    <row r="230" spans="1:12" s="142" customFormat="1" ht="31.5" x14ac:dyDescent="0.2">
      <c r="A230" s="467">
        <v>12</v>
      </c>
      <c r="B230" s="55" t="s">
        <v>193</v>
      </c>
      <c r="C230" s="15" t="s">
        <v>89</v>
      </c>
      <c r="D230" s="467">
        <v>3132</v>
      </c>
      <c r="E230" s="245">
        <v>166050</v>
      </c>
      <c r="F230" s="285"/>
      <c r="G230" s="104">
        <f>SUM(H230:K230)</f>
        <v>166050</v>
      </c>
      <c r="H230" s="86">
        <v>166050</v>
      </c>
      <c r="I230" s="86">
        <v>0</v>
      </c>
      <c r="J230" s="86">
        <v>0</v>
      </c>
      <c r="K230" s="75">
        <v>0</v>
      </c>
      <c r="L230" s="12" t="s">
        <v>194</v>
      </c>
    </row>
    <row r="231" spans="1:12" s="142" customFormat="1" ht="31.5" x14ac:dyDescent="0.2">
      <c r="A231" s="467">
        <v>13</v>
      </c>
      <c r="B231" s="144" t="s">
        <v>97</v>
      </c>
      <c r="C231" s="15" t="s">
        <v>89</v>
      </c>
      <c r="D231" s="467">
        <v>3132</v>
      </c>
      <c r="E231" s="19" t="s">
        <v>36</v>
      </c>
      <c r="F231" s="286"/>
      <c r="G231" s="125">
        <f>SUM(G232:G234)</f>
        <v>250000</v>
      </c>
      <c r="H231" s="125">
        <f>SUM(H232:H234)</f>
        <v>141000</v>
      </c>
      <c r="I231" s="125">
        <f>SUM(I232:I234)</f>
        <v>109000</v>
      </c>
      <c r="J231" s="125">
        <f>SUM(J232:J234)</f>
        <v>0</v>
      </c>
      <c r="K231" s="125">
        <f>SUM(K232:K234)</f>
        <v>0</v>
      </c>
      <c r="L231" s="27"/>
    </row>
    <row r="232" spans="1:12" s="142" customFormat="1" ht="15.75" customHeight="1" x14ac:dyDescent="0.2">
      <c r="A232" s="468"/>
      <c r="B232" s="44" t="s">
        <v>37</v>
      </c>
      <c r="C232" s="101"/>
      <c r="D232" s="468"/>
      <c r="E232" s="42"/>
      <c r="F232" s="287"/>
      <c r="G232" s="278">
        <f t="shared" ref="G232:G241" si="6">SUM(H232:K232)</f>
        <v>6000</v>
      </c>
      <c r="H232" s="86">
        <v>6000</v>
      </c>
      <c r="I232" s="86"/>
      <c r="J232" s="86"/>
      <c r="K232" s="86"/>
      <c r="L232" s="27"/>
    </row>
    <row r="233" spans="1:12" s="142" customFormat="1" ht="15.75" customHeight="1" x14ac:dyDescent="0.2">
      <c r="A233" s="468"/>
      <c r="B233" s="44" t="s">
        <v>32</v>
      </c>
      <c r="C233" s="101"/>
      <c r="D233" s="468"/>
      <c r="E233" s="42"/>
      <c r="F233" s="287"/>
      <c r="G233" s="278">
        <f t="shared" si="6"/>
        <v>238800</v>
      </c>
      <c r="H233" s="86">
        <v>132800</v>
      </c>
      <c r="I233" s="86">
        <v>106000</v>
      </c>
      <c r="J233" s="86"/>
      <c r="K233" s="86"/>
      <c r="L233" s="27" t="s">
        <v>268</v>
      </c>
    </row>
    <row r="234" spans="1:12" s="142" customFormat="1" ht="15.75" customHeight="1" x14ac:dyDescent="0.2">
      <c r="A234" s="469"/>
      <c r="B234" s="44" t="s">
        <v>26</v>
      </c>
      <c r="C234" s="102"/>
      <c r="D234" s="469"/>
      <c r="E234" s="127"/>
      <c r="F234" s="288"/>
      <c r="G234" s="278">
        <f t="shared" si="6"/>
        <v>5200</v>
      </c>
      <c r="H234" s="86">
        <v>2200</v>
      </c>
      <c r="I234" s="86">
        <v>3000</v>
      </c>
      <c r="J234" s="86"/>
      <c r="K234" s="86"/>
      <c r="L234" s="27" t="s">
        <v>27</v>
      </c>
    </row>
    <row r="235" spans="1:12" s="142" customFormat="1" ht="33.75" customHeight="1" x14ac:dyDescent="0.2">
      <c r="A235" s="38">
        <v>14</v>
      </c>
      <c r="B235" s="144" t="s">
        <v>195</v>
      </c>
      <c r="C235" s="15" t="s">
        <v>89</v>
      </c>
      <c r="D235" s="467">
        <v>3132</v>
      </c>
      <c r="E235" s="42">
        <v>105</v>
      </c>
      <c r="F235" s="285"/>
      <c r="G235" s="200">
        <f>SUM(G236:G237)</f>
        <v>105000</v>
      </c>
      <c r="H235" s="200">
        <f>SUM(H236:H237)</f>
        <v>105000</v>
      </c>
      <c r="I235" s="200">
        <f>SUM(I236:I237)</f>
        <v>0</v>
      </c>
      <c r="J235" s="200">
        <f>SUM(J236:J237)</f>
        <v>0</v>
      </c>
      <c r="K235" s="200">
        <f>SUM(K236:K237)</f>
        <v>0</v>
      </c>
      <c r="L235" s="21"/>
    </row>
    <row r="236" spans="1:12" s="142" customFormat="1" ht="15" customHeight="1" x14ac:dyDescent="0.2">
      <c r="A236" s="38"/>
      <c r="B236" s="44" t="s">
        <v>32</v>
      </c>
      <c r="C236" s="101"/>
      <c r="D236" s="468"/>
      <c r="E236" s="42"/>
      <c r="F236" s="285"/>
      <c r="G236" s="278">
        <f t="shared" si="6"/>
        <v>103000</v>
      </c>
      <c r="H236" s="86">
        <v>103000</v>
      </c>
      <c r="I236" s="86"/>
      <c r="J236" s="86"/>
      <c r="K236" s="106"/>
      <c r="L236" s="27" t="s">
        <v>194</v>
      </c>
    </row>
    <row r="237" spans="1:12" s="142" customFormat="1" ht="15" customHeight="1" x14ac:dyDescent="0.2">
      <c r="A237" s="38"/>
      <c r="B237" s="44" t="s">
        <v>26</v>
      </c>
      <c r="C237" s="101"/>
      <c r="D237" s="468"/>
      <c r="E237" s="42"/>
      <c r="F237" s="285"/>
      <c r="G237" s="278">
        <f t="shared" si="6"/>
        <v>2000</v>
      </c>
      <c r="H237" s="92">
        <v>2000</v>
      </c>
      <c r="I237" s="92"/>
      <c r="J237" s="92"/>
      <c r="K237" s="107"/>
      <c r="L237" s="48"/>
    </row>
    <row r="238" spans="1:12" s="142" customFormat="1" ht="31.5" x14ac:dyDescent="0.2">
      <c r="A238" s="34">
        <v>15</v>
      </c>
      <c r="B238" s="144" t="s">
        <v>219</v>
      </c>
      <c r="C238" s="15" t="s">
        <v>89</v>
      </c>
      <c r="D238" s="467">
        <v>3132</v>
      </c>
      <c r="E238" s="19" t="s">
        <v>36</v>
      </c>
      <c r="F238" s="129"/>
      <c r="G238" s="125">
        <f>SUM(G239:G241)</f>
        <v>200000</v>
      </c>
      <c r="H238" s="125">
        <f>SUM(H239:H241)</f>
        <v>6000</v>
      </c>
      <c r="I238" s="125">
        <f>SUM(I239:I241)</f>
        <v>194000</v>
      </c>
      <c r="J238" s="125">
        <f>SUM(J239:J241)</f>
        <v>0</v>
      </c>
      <c r="K238" s="125">
        <f>SUM(K239:K241)</f>
        <v>0</v>
      </c>
      <c r="L238" s="27"/>
    </row>
    <row r="239" spans="1:12" s="142" customFormat="1" ht="15" customHeight="1" x14ac:dyDescent="0.2">
      <c r="A239" s="38"/>
      <c r="B239" s="44" t="s">
        <v>37</v>
      </c>
      <c r="C239" s="101"/>
      <c r="D239" s="73"/>
      <c r="E239" s="42"/>
      <c r="F239" s="126"/>
      <c r="G239" s="278">
        <f t="shared" si="6"/>
        <v>6000</v>
      </c>
      <c r="H239" s="86">
        <v>6000</v>
      </c>
      <c r="I239" s="86"/>
      <c r="J239" s="117"/>
      <c r="K239" s="86"/>
      <c r="L239" s="27"/>
    </row>
    <row r="240" spans="1:12" s="142" customFormat="1" x14ac:dyDescent="0.2">
      <c r="A240" s="38"/>
      <c r="B240" s="44" t="s">
        <v>32</v>
      </c>
      <c r="C240" s="101"/>
      <c r="D240" s="73"/>
      <c r="E240" s="42"/>
      <c r="F240" s="126"/>
      <c r="G240" s="278">
        <f t="shared" si="6"/>
        <v>189900</v>
      </c>
      <c r="H240" s="86"/>
      <c r="I240" s="86">
        <v>189900</v>
      </c>
      <c r="J240" s="117"/>
      <c r="K240" s="86"/>
      <c r="L240" s="27" t="s">
        <v>228</v>
      </c>
    </row>
    <row r="241" spans="1:12" s="142" customFormat="1" x14ac:dyDescent="0.2">
      <c r="A241" s="277"/>
      <c r="B241" s="47" t="s">
        <v>26</v>
      </c>
      <c r="C241" s="102"/>
      <c r="D241" s="284"/>
      <c r="E241" s="127"/>
      <c r="F241" s="128"/>
      <c r="G241" s="278">
        <f t="shared" si="6"/>
        <v>4100</v>
      </c>
      <c r="H241" s="92"/>
      <c r="I241" s="92">
        <v>4100</v>
      </c>
      <c r="J241" s="119"/>
      <c r="K241" s="92"/>
      <c r="L241" s="48" t="s">
        <v>27</v>
      </c>
    </row>
    <row r="242" spans="1:12" s="142" customFormat="1" x14ac:dyDescent="0.2">
      <c r="A242" s="225"/>
      <c r="B242" s="216" t="s">
        <v>73</v>
      </c>
      <c r="C242" s="226"/>
      <c r="D242" s="225"/>
      <c r="E242" s="227"/>
      <c r="F242" s="227"/>
      <c r="G242" s="228">
        <f>G186+G190+G194+G198+G202+G206+G210+G214+G218+G222+G226+G230+G231+G235+G238</f>
        <v>5200000</v>
      </c>
      <c r="H242" s="228">
        <f>H186+H190+H194+H198+H202+H206+H210+H214+H218+H222+H226+H230+H231+H235+H238</f>
        <v>1975000</v>
      </c>
      <c r="I242" s="228">
        <f>I186+I190+I194+I198+I202+I206+I210+I214+I218+I222+I226+I230+I231+I235+I238</f>
        <v>1567500</v>
      </c>
      <c r="J242" s="228">
        <f>J186+J190+J194+J198+J202+J206+J210+J214+J218+J222+J226+J230+J231+J235+J238</f>
        <v>1657500</v>
      </c>
      <c r="K242" s="228">
        <f>K186+K190+K194+K198+K202+K206+K210+K214+K218+K222+K226+K230+K231+K235+K238</f>
        <v>0</v>
      </c>
      <c r="L242" s="229"/>
    </row>
    <row r="243" spans="1:12" s="3" customFormat="1" x14ac:dyDescent="0.2">
      <c r="A243" s="50"/>
      <c r="B243" s="143" t="s">
        <v>29</v>
      </c>
      <c r="C243" s="151"/>
      <c r="D243" s="61"/>
      <c r="E243" s="53"/>
      <c r="F243" s="53"/>
      <c r="G243" s="148">
        <f>G189+G193+G197+G201+G205+G209+G213+G217+G221+G225+G229+G234+G237+G241</f>
        <v>97500</v>
      </c>
      <c r="H243" s="148">
        <f>H189+H193+H197+H201+H205+H209+H213+H217+H221+H225+H229+H234+H237+H241</f>
        <v>35500</v>
      </c>
      <c r="I243" s="148">
        <f>I189+I193+I197+I201+I205+I209+I213+I217+I221+I225+I229+I234+I237+I241</f>
        <v>31500</v>
      </c>
      <c r="J243" s="148">
        <f>J189+J193+J197+J201+J205+J209+J213+J217+J221+J225+J229+J234+J237+J241</f>
        <v>30500</v>
      </c>
      <c r="K243" s="148">
        <f>K189+K193+K197+K201+K205+K209+K213+K217+K221+K225+K229+K234+K237+K241</f>
        <v>0</v>
      </c>
      <c r="L243" s="12"/>
    </row>
    <row r="244" spans="1:12" s="142" customFormat="1" x14ac:dyDescent="0.2">
      <c r="A244" s="509" t="s">
        <v>40</v>
      </c>
      <c r="B244" s="510"/>
      <c r="C244" s="510"/>
      <c r="D244" s="510"/>
      <c r="E244" s="510"/>
      <c r="F244" s="510"/>
      <c r="G244" s="510"/>
      <c r="H244" s="510"/>
      <c r="I244" s="510"/>
      <c r="J244" s="510"/>
      <c r="K244" s="510"/>
      <c r="L244" s="511"/>
    </row>
    <row r="245" spans="1:12" ht="31.5" x14ac:dyDescent="0.3">
      <c r="A245" s="468">
        <v>1</v>
      </c>
      <c r="B245" s="62" t="s">
        <v>98</v>
      </c>
      <c r="C245" s="67" t="s">
        <v>22</v>
      </c>
      <c r="D245" s="467">
        <v>3210</v>
      </c>
      <c r="E245" s="42">
        <v>800000</v>
      </c>
      <c r="F245" s="42"/>
      <c r="G245" s="64">
        <f>SUM(H245:K245)</f>
        <v>800000</v>
      </c>
      <c r="H245" s="42"/>
      <c r="I245" s="42"/>
      <c r="J245" s="42">
        <v>800000</v>
      </c>
      <c r="K245" s="42"/>
      <c r="L245" s="21" t="s">
        <v>99</v>
      </c>
    </row>
    <row r="246" spans="1:12" ht="21.95" customHeight="1" x14ac:dyDescent="0.3">
      <c r="A246" s="225"/>
      <c r="B246" s="216" t="s">
        <v>244</v>
      </c>
      <c r="C246" s="217"/>
      <c r="D246" s="217"/>
      <c r="E246" s="219"/>
      <c r="F246" s="219"/>
      <c r="G246" s="219">
        <f>SUM(G245:G245)</f>
        <v>800000</v>
      </c>
      <c r="H246" s="219">
        <f>SUM(H245:H245)</f>
        <v>0</v>
      </c>
      <c r="I246" s="219">
        <f>SUM(I245:I245)</f>
        <v>0</v>
      </c>
      <c r="J246" s="219">
        <f>SUM(J245:J245)</f>
        <v>800000</v>
      </c>
      <c r="K246" s="219">
        <f>SUM(K245:K245)</f>
        <v>0</v>
      </c>
      <c r="L246" s="217"/>
    </row>
    <row r="247" spans="1:12" x14ac:dyDescent="0.3">
      <c r="A247" s="509" t="s">
        <v>100</v>
      </c>
      <c r="B247" s="510"/>
      <c r="C247" s="510"/>
      <c r="D247" s="510"/>
      <c r="E247" s="510"/>
      <c r="F247" s="510"/>
      <c r="G247" s="510"/>
      <c r="H247" s="510"/>
      <c r="I247" s="510"/>
      <c r="J247" s="510"/>
      <c r="K247" s="510"/>
      <c r="L247" s="511"/>
    </row>
    <row r="248" spans="1:12" ht="31.5" x14ac:dyDescent="0.3">
      <c r="A248" s="61">
        <v>1</v>
      </c>
      <c r="B248" s="62" t="s">
        <v>98</v>
      </c>
      <c r="C248" s="102" t="s">
        <v>22</v>
      </c>
      <c r="D248" s="61">
        <v>3210</v>
      </c>
      <c r="E248" s="53">
        <v>9000000</v>
      </c>
      <c r="F248" s="53"/>
      <c r="G248" s="64">
        <f>SUM(H248:K248)</f>
        <v>5300000</v>
      </c>
      <c r="H248" s="53">
        <v>2000000</v>
      </c>
      <c r="I248" s="65"/>
      <c r="J248" s="53">
        <v>3300000</v>
      </c>
      <c r="K248" s="146"/>
      <c r="L248" s="12" t="s">
        <v>99</v>
      </c>
    </row>
    <row r="249" spans="1:12" ht="21.95" customHeight="1" x14ac:dyDescent="0.3">
      <c r="A249" s="225"/>
      <c r="B249" s="216" t="s">
        <v>245</v>
      </c>
      <c r="C249" s="217"/>
      <c r="D249" s="217"/>
      <c r="E249" s="219"/>
      <c r="F249" s="219"/>
      <c r="G249" s="219">
        <f>SUM(G248)</f>
        <v>5300000</v>
      </c>
      <c r="H249" s="219">
        <f>SUM(H248)</f>
        <v>2000000</v>
      </c>
      <c r="I249" s="219">
        <f>SUM(I248)</f>
        <v>0</v>
      </c>
      <c r="J249" s="219">
        <f>SUM(J248)</f>
        <v>3300000</v>
      </c>
      <c r="K249" s="219">
        <f>SUM(K248)</f>
        <v>0</v>
      </c>
      <c r="L249" s="217"/>
    </row>
    <row r="250" spans="1:12" ht="30" customHeight="1" x14ac:dyDescent="0.3">
      <c r="A250" s="509" t="s">
        <v>101</v>
      </c>
      <c r="B250" s="510"/>
      <c r="C250" s="510"/>
      <c r="D250" s="510"/>
      <c r="E250" s="510"/>
      <c r="F250" s="510"/>
      <c r="G250" s="510"/>
      <c r="H250" s="510"/>
      <c r="I250" s="510"/>
      <c r="J250" s="510"/>
      <c r="K250" s="510"/>
      <c r="L250" s="511"/>
    </row>
    <row r="251" spans="1:12" ht="31.5" x14ac:dyDescent="0.3">
      <c r="A251" s="467">
        <v>1</v>
      </c>
      <c r="B251" s="62" t="s">
        <v>98</v>
      </c>
      <c r="C251" s="63" t="s">
        <v>22</v>
      </c>
      <c r="D251" s="61">
        <v>3210</v>
      </c>
      <c r="E251" s="53">
        <v>2200000</v>
      </c>
      <c r="F251" s="31"/>
      <c r="G251" s="64">
        <f>SUM(H251:K251)</f>
        <v>565000</v>
      </c>
      <c r="H251" s="19">
        <v>565000</v>
      </c>
      <c r="I251" s="20"/>
      <c r="J251" s="20"/>
      <c r="K251" s="133"/>
      <c r="L251" s="12" t="s">
        <v>99</v>
      </c>
    </row>
    <row r="252" spans="1:12" x14ac:dyDescent="0.3">
      <c r="A252" s="225"/>
      <c r="B252" s="216" t="s">
        <v>246</v>
      </c>
      <c r="C252" s="217"/>
      <c r="D252" s="217"/>
      <c r="E252" s="219"/>
      <c r="F252" s="219"/>
      <c r="G252" s="219">
        <f>SUM(G251:G251)</f>
        <v>565000</v>
      </c>
      <c r="H252" s="219">
        <f>SUM(H251:H251)</f>
        <v>565000</v>
      </c>
      <c r="I252" s="219">
        <f>SUM(I251:I251)</f>
        <v>0</v>
      </c>
      <c r="J252" s="219">
        <f>SUM(J251:J251)</f>
        <v>0</v>
      </c>
      <c r="K252" s="219">
        <f>SUM(K251:K251)</f>
        <v>0</v>
      </c>
      <c r="L252" s="217"/>
    </row>
    <row r="253" spans="1:12" x14ac:dyDescent="0.3">
      <c r="A253" s="509" t="s">
        <v>102</v>
      </c>
      <c r="B253" s="510"/>
      <c r="C253" s="510"/>
      <c r="D253" s="510"/>
      <c r="E253" s="510"/>
      <c r="F253" s="510"/>
      <c r="G253" s="510"/>
      <c r="H253" s="510"/>
      <c r="I253" s="510"/>
      <c r="J253" s="510"/>
      <c r="K253" s="510"/>
      <c r="L253" s="511"/>
    </row>
    <row r="254" spans="1:12" ht="47.25" x14ac:dyDescent="0.3">
      <c r="A254" s="74">
        <v>1</v>
      </c>
      <c r="B254" s="62" t="s">
        <v>103</v>
      </c>
      <c r="C254" s="63" t="s">
        <v>104</v>
      </c>
      <c r="D254" s="61">
        <v>3210</v>
      </c>
      <c r="E254" s="75">
        <v>2950000</v>
      </c>
      <c r="F254" s="147"/>
      <c r="G254" s="64">
        <f t="shared" ref="G254:G262" si="7">SUM(H254:K254)</f>
        <v>300000</v>
      </c>
      <c r="H254" s="442"/>
      <c r="I254" s="149">
        <v>150000</v>
      </c>
      <c r="J254" s="442">
        <v>50000</v>
      </c>
      <c r="K254" s="149">
        <v>100000</v>
      </c>
      <c r="L254" s="12" t="s">
        <v>25</v>
      </c>
    </row>
    <row r="255" spans="1:12" ht="47.25" x14ac:dyDescent="0.3">
      <c r="A255" s="74">
        <v>2</v>
      </c>
      <c r="B255" s="62" t="s">
        <v>105</v>
      </c>
      <c r="C255" s="63" t="s">
        <v>104</v>
      </c>
      <c r="D255" s="61">
        <v>3210</v>
      </c>
      <c r="E255" s="75">
        <v>15715233.6</v>
      </c>
      <c r="F255" s="147"/>
      <c r="G255" s="64">
        <f t="shared" si="7"/>
        <v>300000</v>
      </c>
      <c r="H255" s="150"/>
      <c r="I255" s="149">
        <v>100000</v>
      </c>
      <c r="J255" s="149">
        <v>200000</v>
      </c>
      <c r="K255" s="150"/>
      <c r="L255" s="12" t="s">
        <v>25</v>
      </c>
    </row>
    <row r="256" spans="1:12" ht="81" customHeight="1" x14ac:dyDescent="0.3">
      <c r="A256" s="74">
        <v>3</v>
      </c>
      <c r="B256" s="110" t="s">
        <v>207</v>
      </c>
      <c r="C256" s="63" t="s">
        <v>104</v>
      </c>
      <c r="D256" s="61">
        <v>3210</v>
      </c>
      <c r="E256" s="19">
        <v>371832</v>
      </c>
      <c r="F256" s="147"/>
      <c r="G256" s="64">
        <f t="shared" si="7"/>
        <v>350000</v>
      </c>
      <c r="H256" s="149">
        <v>300000</v>
      </c>
      <c r="I256" s="150"/>
      <c r="J256" s="149">
        <v>50000</v>
      </c>
      <c r="K256" s="150"/>
      <c r="L256" s="12"/>
    </row>
    <row r="257" spans="1:12" ht="31.5" x14ac:dyDescent="0.3">
      <c r="A257" s="74">
        <v>4</v>
      </c>
      <c r="B257" s="62" t="s">
        <v>98</v>
      </c>
      <c r="C257" s="63" t="s">
        <v>22</v>
      </c>
      <c r="D257" s="61">
        <v>3210</v>
      </c>
      <c r="E257" s="75">
        <v>10000000</v>
      </c>
      <c r="F257" s="147"/>
      <c r="G257" s="64">
        <f t="shared" si="7"/>
        <v>2150000</v>
      </c>
      <c r="H257" s="150"/>
      <c r="I257" s="150"/>
      <c r="J257" s="149">
        <v>1400000</v>
      </c>
      <c r="K257" s="149">
        <v>750000</v>
      </c>
      <c r="L257" s="12" t="s">
        <v>99</v>
      </c>
    </row>
    <row r="258" spans="1:12" ht="47.25" x14ac:dyDescent="0.3">
      <c r="A258" s="74">
        <v>5</v>
      </c>
      <c r="B258" s="62" t="s">
        <v>260</v>
      </c>
      <c r="C258" s="63" t="s">
        <v>22</v>
      </c>
      <c r="D258" s="61">
        <v>3210</v>
      </c>
      <c r="E258" s="75">
        <v>8144102</v>
      </c>
      <c r="F258" s="147"/>
      <c r="G258" s="64">
        <f t="shared" si="7"/>
        <v>950000</v>
      </c>
      <c r="H258" s="150"/>
      <c r="I258" s="150"/>
      <c r="J258" s="149">
        <v>500000</v>
      </c>
      <c r="K258" s="149">
        <v>450000</v>
      </c>
      <c r="L258" s="12" t="s">
        <v>25</v>
      </c>
    </row>
    <row r="259" spans="1:12" ht="63" x14ac:dyDescent="0.3">
      <c r="A259" s="74">
        <v>6</v>
      </c>
      <c r="B259" s="62" t="s">
        <v>261</v>
      </c>
      <c r="C259" s="63" t="s">
        <v>22</v>
      </c>
      <c r="D259" s="61">
        <v>3210</v>
      </c>
      <c r="E259" s="75">
        <v>1697845</v>
      </c>
      <c r="F259" s="443"/>
      <c r="G259" s="64">
        <f t="shared" si="7"/>
        <v>500000</v>
      </c>
      <c r="H259" s="149">
        <v>74640</v>
      </c>
      <c r="I259" s="150"/>
      <c r="J259" s="149">
        <v>172590</v>
      </c>
      <c r="K259" s="149">
        <v>252770</v>
      </c>
      <c r="L259" s="12" t="s">
        <v>25</v>
      </c>
    </row>
    <row r="260" spans="1:12" ht="31.5" x14ac:dyDescent="0.3">
      <c r="A260" s="74">
        <v>7</v>
      </c>
      <c r="B260" s="62" t="s">
        <v>106</v>
      </c>
      <c r="C260" s="63" t="s">
        <v>22</v>
      </c>
      <c r="D260" s="61">
        <v>3210</v>
      </c>
      <c r="E260" s="75">
        <v>52500</v>
      </c>
      <c r="F260" s="147"/>
      <c r="G260" s="64">
        <f t="shared" si="7"/>
        <v>52500</v>
      </c>
      <c r="H260" s="149">
        <v>52500</v>
      </c>
      <c r="I260" s="150"/>
      <c r="J260" s="150"/>
      <c r="K260" s="150"/>
      <c r="L260" s="12" t="s">
        <v>25</v>
      </c>
    </row>
    <row r="261" spans="1:12" ht="63" x14ac:dyDescent="0.3">
      <c r="A261" s="74">
        <v>8</v>
      </c>
      <c r="B261" s="62" t="s">
        <v>262</v>
      </c>
      <c r="C261" s="63" t="s">
        <v>22</v>
      </c>
      <c r="D261" s="61">
        <v>3210</v>
      </c>
      <c r="E261" s="75">
        <v>980500</v>
      </c>
      <c r="F261" s="147"/>
      <c r="G261" s="64">
        <f t="shared" si="7"/>
        <v>11400</v>
      </c>
      <c r="H261" s="149">
        <v>11400</v>
      </c>
      <c r="I261" s="150"/>
      <c r="J261" s="149"/>
      <c r="K261" s="149"/>
      <c r="L261" s="12" t="s">
        <v>25</v>
      </c>
    </row>
    <row r="262" spans="1:12" ht="31.5" x14ac:dyDescent="0.3">
      <c r="A262" s="74">
        <v>9</v>
      </c>
      <c r="B262" s="62" t="s">
        <v>263</v>
      </c>
      <c r="C262" s="151" t="s">
        <v>22</v>
      </c>
      <c r="D262" s="61">
        <v>3210</v>
      </c>
      <c r="E262" s="75">
        <v>500000</v>
      </c>
      <c r="F262" s="147"/>
      <c r="G262" s="64">
        <f t="shared" si="7"/>
        <v>500000</v>
      </c>
      <c r="H262" s="150"/>
      <c r="I262" s="150"/>
      <c r="J262" s="149">
        <v>50000</v>
      </c>
      <c r="K262" s="149">
        <v>450000</v>
      </c>
      <c r="L262" s="12" t="s">
        <v>25</v>
      </c>
    </row>
    <row r="263" spans="1:12" x14ac:dyDescent="0.3">
      <c r="A263" s="221"/>
      <c r="B263" s="222" t="s">
        <v>247</v>
      </c>
      <c r="C263" s="223"/>
      <c r="D263" s="223"/>
      <c r="E263" s="224"/>
      <c r="F263" s="224"/>
      <c r="G263" s="224">
        <f>SUM(G254:G262)</f>
        <v>5113900</v>
      </c>
      <c r="H263" s="224">
        <f>SUM(H254:H262)</f>
        <v>438540</v>
      </c>
      <c r="I263" s="224">
        <f>SUM(I254:I262)</f>
        <v>250000</v>
      </c>
      <c r="J263" s="224">
        <f>SUM(J254:J262)</f>
        <v>2422590</v>
      </c>
      <c r="K263" s="224">
        <f>SUM(K254:K262)</f>
        <v>2002770</v>
      </c>
      <c r="L263" s="217"/>
    </row>
    <row r="264" spans="1:12" ht="30.75" customHeight="1" x14ac:dyDescent="0.3">
      <c r="A264" s="513" t="s">
        <v>107</v>
      </c>
      <c r="B264" s="514"/>
      <c r="C264" s="514"/>
      <c r="D264" s="514"/>
      <c r="E264" s="514"/>
      <c r="F264" s="514"/>
      <c r="G264" s="514"/>
      <c r="H264" s="514"/>
      <c r="I264" s="514"/>
      <c r="J264" s="514"/>
      <c r="K264" s="514"/>
      <c r="L264" s="515"/>
    </row>
    <row r="265" spans="1:12" ht="47.25" x14ac:dyDescent="0.3">
      <c r="A265" s="91">
        <v>1</v>
      </c>
      <c r="B265" s="461" t="s">
        <v>296</v>
      </c>
      <c r="C265" s="63" t="s">
        <v>259</v>
      </c>
      <c r="D265" s="61">
        <v>3210</v>
      </c>
      <c r="E265" s="75">
        <v>8000000</v>
      </c>
      <c r="F265" s="152"/>
      <c r="G265" s="64">
        <f>SUM(H265:K265)</f>
        <v>1630000</v>
      </c>
      <c r="H265" s="113"/>
      <c r="I265" s="113">
        <v>885000</v>
      </c>
      <c r="J265" s="113">
        <v>445000</v>
      </c>
      <c r="K265" s="153">
        <v>300000</v>
      </c>
      <c r="L265" s="12" t="s">
        <v>25</v>
      </c>
    </row>
    <row r="266" spans="1:12" x14ac:dyDescent="0.3">
      <c r="A266" s="91">
        <v>2</v>
      </c>
      <c r="B266" s="461" t="s">
        <v>295</v>
      </c>
      <c r="C266" s="63" t="s">
        <v>22</v>
      </c>
      <c r="D266" s="61">
        <v>3210</v>
      </c>
      <c r="E266" s="75">
        <v>8000000</v>
      </c>
      <c r="F266" s="152"/>
      <c r="G266" s="64">
        <f>SUM(H266:K266)</f>
        <v>4000000</v>
      </c>
      <c r="H266" s="113">
        <v>2130000</v>
      </c>
      <c r="I266" s="113">
        <v>1170000</v>
      </c>
      <c r="J266" s="113">
        <v>700000</v>
      </c>
      <c r="K266" s="153"/>
      <c r="L266" s="12" t="s">
        <v>25</v>
      </c>
    </row>
    <row r="267" spans="1:12" ht="47.25" x14ac:dyDescent="0.3">
      <c r="A267" s="91">
        <v>3</v>
      </c>
      <c r="B267" s="461" t="s">
        <v>229</v>
      </c>
      <c r="C267" s="63" t="s">
        <v>22</v>
      </c>
      <c r="D267" s="61">
        <v>3210</v>
      </c>
      <c r="E267" s="75">
        <v>3964788</v>
      </c>
      <c r="F267" s="152"/>
      <c r="G267" s="64">
        <f>SUM(H267:K267)</f>
        <v>1050000</v>
      </c>
      <c r="H267" s="75">
        <v>1050000</v>
      </c>
      <c r="I267" s="153"/>
      <c r="J267" s="153"/>
      <c r="K267" s="153"/>
      <c r="L267" s="12" t="s">
        <v>25</v>
      </c>
    </row>
    <row r="268" spans="1:12" ht="31.5" x14ac:dyDescent="0.3">
      <c r="A268" s="469">
        <v>4</v>
      </c>
      <c r="B268" s="62" t="s">
        <v>98</v>
      </c>
      <c r="C268" s="63" t="s">
        <v>22</v>
      </c>
      <c r="D268" s="61">
        <v>3210</v>
      </c>
      <c r="E268" s="75">
        <v>7000000</v>
      </c>
      <c r="F268" s="60"/>
      <c r="G268" s="64">
        <f>SUM(H268:K268)</f>
        <v>2500000</v>
      </c>
      <c r="H268" s="75">
        <v>2500000</v>
      </c>
      <c r="I268" s="100"/>
      <c r="J268" s="100"/>
      <c r="K268" s="100"/>
      <c r="L268" s="12" t="s">
        <v>99</v>
      </c>
    </row>
    <row r="269" spans="1:12" x14ac:dyDescent="0.3">
      <c r="A269" s="215"/>
      <c r="B269" s="216" t="s">
        <v>108</v>
      </c>
      <c r="C269" s="217"/>
      <c r="D269" s="217"/>
      <c r="E269" s="218"/>
      <c r="F269" s="218"/>
      <c r="G269" s="219">
        <f>SUM(G265:G268)</f>
        <v>9180000</v>
      </c>
      <c r="H269" s="219">
        <f>SUM(H265:H268)</f>
        <v>5680000</v>
      </c>
      <c r="I269" s="219">
        <f>SUM(I265:I268)</f>
        <v>2055000</v>
      </c>
      <c r="J269" s="219">
        <f>SUM(J265:J268)</f>
        <v>1145000</v>
      </c>
      <c r="K269" s="219">
        <f>SUM(K265:K268)</f>
        <v>300000</v>
      </c>
      <c r="L269" s="220"/>
    </row>
    <row r="270" spans="1:12" ht="20.25" x14ac:dyDescent="0.3">
      <c r="A270" s="204"/>
      <c r="B270" s="214" t="s">
        <v>109</v>
      </c>
      <c r="C270" s="205"/>
      <c r="D270" s="205"/>
      <c r="E270" s="206"/>
      <c r="F270" s="206"/>
      <c r="G270" s="207">
        <f>G19+G29+G44+G137+G183+G242+G246+G249+G252+G263+G269</f>
        <v>53589000</v>
      </c>
      <c r="H270" s="207">
        <f>H19+H29+H44+H137+H183+H242+H246+H249+H252+H263+H269</f>
        <v>18155090</v>
      </c>
      <c r="I270" s="207">
        <f>I19+I29+I44+I137+I183+I242+I246+I249+I252+I263+I269</f>
        <v>7876350</v>
      </c>
      <c r="J270" s="207">
        <f>J19+J29+J44+J137+J183+J242+J246+J249+J252+J263+J269</f>
        <v>20193500</v>
      </c>
      <c r="K270" s="207">
        <f>K19+K29+K44+K137+K183+K242+K246+K249+K252+K263+K269</f>
        <v>7364060</v>
      </c>
      <c r="L270" s="208"/>
    </row>
    <row r="271" spans="1:12" x14ac:dyDescent="0.3">
      <c r="A271" s="154"/>
      <c r="B271" s="155" t="s">
        <v>110</v>
      </c>
      <c r="C271" s="156"/>
      <c r="D271" s="157"/>
      <c r="E271" s="158"/>
      <c r="F271" s="157"/>
      <c r="G271" s="407">
        <f>G20+G30+G45+G138+G184+G243</f>
        <v>450510</v>
      </c>
      <c r="H271" s="159">
        <f>H20+H30+H45+H138+H184+H243</f>
        <v>98650</v>
      </c>
      <c r="I271" s="159">
        <f>I20+I30+I45+I138+I184+I243</f>
        <v>86450</v>
      </c>
      <c r="J271" s="159">
        <f>J20+J30+J45+J138+J184+J243</f>
        <v>173050</v>
      </c>
      <c r="K271" s="159">
        <f>K20+K30+K45+K138+K184+K243</f>
        <v>92360</v>
      </c>
      <c r="L271" s="160"/>
    </row>
    <row r="272" spans="1:12" ht="21" customHeight="1" x14ac:dyDescent="0.3">
      <c r="A272" s="161"/>
      <c r="E272" s="243"/>
    </row>
    <row r="273" spans="1:12" ht="21" customHeight="1" x14ac:dyDescent="0.35">
      <c r="A273" s="512" t="s">
        <v>111</v>
      </c>
      <c r="B273" s="512"/>
      <c r="C273" s="512"/>
      <c r="D273" s="512"/>
      <c r="E273" s="512"/>
      <c r="F273" s="512"/>
      <c r="G273" s="512"/>
      <c r="H273" s="512"/>
      <c r="I273" s="177"/>
      <c r="J273" s="177"/>
      <c r="K273" s="177"/>
      <c r="L273" s="178"/>
    </row>
    <row r="274" spans="1:12" ht="18.600000000000001" customHeight="1" x14ac:dyDescent="0.35">
      <c r="A274" s="491" t="s">
        <v>112</v>
      </c>
      <c r="B274" s="489"/>
      <c r="C274" s="489"/>
      <c r="D274" s="489"/>
      <c r="E274" s="489"/>
      <c r="F274" s="489"/>
      <c r="G274" s="489"/>
      <c r="H274" s="489"/>
      <c r="I274" s="489" t="s">
        <v>294</v>
      </c>
      <c r="J274" s="489"/>
      <c r="K274" s="490"/>
      <c r="L274" s="490"/>
    </row>
    <row r="275" spans="1:12" s="1" customFormat="1" ht="18.600000000000001" customHeight="1" x14ac:dyDescent="0.3">
      <c r="A275" s="73"/>
      <c r="B275" s="248"/>
      <c r="C275" s="249"/>
      <c r="D275" s="249" t="s">
        <v>39</v>
      </c>
      <c r="E275" s="250"/>
      <c r="F275" s="73"/>
      <c r="G275" s="251"/>
      <c r="H275" s="252"/>
      <c r="I275" s="253"/>
      <c r="J275" s="73"/>
      <c r="K275" s="130"/>
      <c r="L275" s="254"/>
    </row>
    <row r="276" spans="1:12" s="1" customFormat="1" ht="18.600000000000001" customHeight="1" x14ac:dyDescent="0.3">
      <c r="A276" s="73"/>
      <c r="B276" s="248"/>
      <c r="C276" s="249"/>
      <c r="D276" s="249"/>
      <c r="E276" s="250"/>
      <c r="F276" s="73"/>
      <c r="G276" s="251"/>
      <c r="H276" s="252"/>
      <c r="I276" s="253"/>
      <c r="J276" s="73"/>
      <c r="K276" s="130"/>
      <c r="L276" s="254"/>
    </row>
    <row r="277" spans="1:12" s="1" customFormat="1" ht="18.600000000000001" customHeight="1" x14ac:dyDescent="0.3">
      <c r="A277" s="73"/>
      <c r="B277" s="248"/>
      <c r="C277" s="249"/>
      <c r="D277" s="249"/>
      <c r="E277" s="250"/>
      <c r="F277" s="73"/>
      <c r="G277" s="251"/>
      <c r="H277" s="252"/>
      <c r="I277" s="253"/>
      <c r="J277" s="73"/>
      <c r="K277" s="130"/>
      <c r="L277" s="254"/>
    </row>
    <row r="278" spans="1:12" s="1" customFormat="1" ht="18.600000000000001" customHeight="1" x14ac:dyDescent="0.3">
      <c r="A278" s="73"/>
      <c r="B278" s="248"/>
      <c r="C278" s="249"/>
      <c r="D278" s="249"/>
      <c r="E278" s="250"/>
      <c r="F278" s="73"/>
      <c r="G278" s="251">
        <f>SUM(H278:K278)</f>
        <v>53589000</v>
      </c>
      <c r="H278" s="440">
        <v>18155090</v>
      </c>
      <c r="I278" s="441">
        <v>7876350</v>
      </c>
      <c r="J278" s="439">
        <v>20193500</v>
      </c>
      <c r="K278" s="439">
        <v>7364060</v>
      </c>
      <c r="L278" s="254"/>
    </row>
    <row r="279" spans="1:12" x14ac:dyDescent="0.3">
      <c r="L279" s="164"/>
    </row>
    <row r="280" spans="1:12" x14ac:dyDescent="0.3">
      <c r="L280" s="164"/>
    </row>
    <row r="281" spans="1:12" x14ac:dyDescent="0.3">
      <c r="L281" s="164"/>
    </row>
    <row r="282" spans="1:12" x14ac:dyDescent="0.3">
      <c r="L282" s="164"/>
    </row>
    <row r="283" spans="1:12" x14ac:dyDescent="0.3">
      <c r="L283" s="164"/>
    </row>
    <row r="284" spans="1:12" x14ac:dyDescent="0.3">
      <c r="L284" s="164"/>
    </row>
    <row r="285" spans="1:12" x14ac:dyDescent="0.3">
      <c r="L285" s="164"/>
    </row>
    <row r="286" spans="1:12" x14ac:dyDescent="0.3">
      <c r="L286" s="164"/>
    </row>
    <row r="287" spans="1:12" x14ac:dyDescent="0.3">
      <c r="L287" s="164"/>
    </row>
    <row r="288" spans="1:12" x14ac:dyDescent="0.3">
      <c r="L288" s="164"/>
    </row>
    <row r="289" spans="12:12" x14ac:dyDescent="0.3">
      <c r="L289" s="164"/>
    </row>
    <row r="290" spans="12:12" x14ac:dyDescent="0.3">
      <c r="L290" s="164"/>
    </row>
    <row r="291" spans="12:12" x14ac:dyDescent="0.3">
      <c r="L291" s="164"/>
    </row>
    <row r="292" spans="12:12" x14ac:dyDescent="0.3">
      <c r="L292" s="164"/>
    </row>
    <row r="293" spans="12:12" x14ac:dyDescent="0.3">
      <c r="L293" s="164"/>
    </row>
  </sheetData>
  <protectedRanges>
    <protectedRange password="CE28" sqref="H48" name="Диапазон1_6_1" securityDescriptor="O:WDG:WDD:(A;;CC;;;WD)"/>
    <protectedRange password="CE28" sqref="H49 H63:H66 H133:H134 H120:H123 H125 I63:K63 I120:K120 I133:K133 H130 H131:K131" name="Диапазон1_1_1" securityDescriptor="O:WDG:WDD:(A;;CC;;;WD)"/>
    <protectedRange password="CE28" sqref="J31" name="Диапазон1" securityDescriptor="O:WDG:WDD:(A;;CC;;;WD)"/>
    <protectedRange password="CE28" sqref="H275:H278" name="Диапазон1_1_1_1" securityDescriptor="O:WDG:WDD:(A;;CC;;;WD)"/>
  </protectedRanges>
  <mergeCells count="30"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A185:L185"/>
    <mergeCell ref="A26:L26"/>
    <mergeCell ref="H9:K9"/>
    <mergeCell ref="L9:L11"/>
    <mergeCell ref="H10:H11"/>
    <mergeCell ref="I10:I11"/>
    <mergeCell ref="J10:J11"/>
    <mergeCell ref="K10:K11"/>
    <mergeCell ref="A13:L13"/>
    <mergeCell ref="A14:L14"/>
    <mergeCell ref="A21:L21"/>
    <mergeCell ref="A31:L31"/>
    <mergeCell ref="A46:L46"/>
    <mergeCell ref="A139:L139"/>
    <mergeCell ref="A250:L250"/>
    <mergeCell ref="A253:L253"/>
    <mergeCell ref="A273:H273"/>
    <mergeCell ref="A264:L264"/>
    <mergeCell ref="A244:L244"/>
    <mergeCell ref="A247:L247"/>
  </mergeCells>
  <phoneticPr fontId="22" type="noConversion"/>
  <pageMargins left="0.27559055118110237" right="0.11811023622047245" top="0.70866141732283472" bottom="0.36" header="0.51181102362204722" footer="0.27559055118110237"/>
  <pageSetup paperSize="9" scale="64" fitToHeight="0" orientation="landscape" r:id="rId1"/>
  <headerFooter alignWithMargins="0"/>
  <rowBreaks count="4" manualBreakCount="4">
    <brk id="39" max="11" man="1"/>
    <brk id="184" max="11" man="1"/>
    <brk id="217" max="11" man="1"/>
    <brk id="25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view="pageBreakPreview" zoomScale="60" zoomScaleNormal="100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0" style="2" customWidth="1"/>
    <col min="4" max="4" width="9" style="1" customWidth="1"/>
    <col min="5" max="5" width="17.140625" style="3" customWidth="1"/>
    <col min="6" max="6" width="13.140625" style="1" customWidth="1"/>
    <col min="7" max="7" width="18.5703125" style="1" customWidth="1"/>
    <col min="8" max="8" width="17.28515625" style="1" customWidth="1"/>
    <col min="9" max="9" width="18" style="1" customWidth="1"/>
    <col min="10" max="10" width="18.85546875" style="1" customWidth="1"/>
    <col min="11" max="11" width="17.42578125" style="1" customWidth="1"/>
    <col min="12" max="12" width="20.85546875" style="8" customWidth="1"/>
    <col min="13" max="16384" width="9.140625" style="6"/>
  </cols>
  <sheetData>
    <row r="1" spans="1:13" ht="17.25" customHeight="1" x14ac:dyDescent="0.3">
      <c r="J1" s="486" t="s">
        <v>254</v>
      </c>
      <c r="K1" s="4"/>
      <c r="L1" s="5"/>
    </row>
    <row r="2" spans="1:13" ht="18" customHeight="1" x14ac:dyDescent="0.3">
      <c r="H2" s="4"/>
      <c r="J2" s="486" t="s">
        <v>0</v>
      </c>
      <c r="K2" s="4"/>
      <c r="L2" s="5"/>
    </row>
    <row r="3" spans="1:13" ht="20.25" x14ac:dyDescent="0.3">
      <c r="H3" s="4"/>
      <c r="J3" s="486" t="s">
        <v>1</v>
      </c>
      <c r="K3" s="486"/>
      <c r="L3" s="5"/>
    </row>
    <row r="4" spans="1:13" ht="15.75" customHeight="1" x14ac:dyDescent="0.3">
      <c r="J4" s="494" t="s">
        <v>291</v>
      </c>
      <c r="K4" s="487" t="s">
        <v>300</v>
      </c>
    </row>
    <row r="5" spans="1:13" ht="17.25" customHeight="1" x14ac:dyDescent="0.3">
      <c r="A5" s="526" t="s">
        <v>2</v>
      </c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</row>
    <row r="6" spans="1:13" ht="18" customHeight="1" x14ac:dyDescent="0.3">
      <c r="A6" s="527" t="s">
        <v>3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</row>
    <row r="7" spans="1:13" ht="38.25" customHeight="1" x14ac:dyDescent="0.3">
      <c r="A7" s="535" t="s">
        <v>264</v>
      </c>
      <c r="B7" s="535"/>
      <c r="C7" s="535"/>
      <c r="D7" s="535"/>
      <c r="E7" s="535"/>
      <c r="F7" s="535"/>
      <c r="G7" s="535"/>
      <c r="H7" s="535"/>
      <c r="I7" s="535"/>
      <c r="J7" s="535"/>
      <c r="K7" s="535"/>
      <c r="L7" s="535"/>
    </row>
    <row r="8" spans="1:13" ht="12.75" customHeight="1" x14ac:dyDescent="0.3">
      <c r="L8" s="2" t="s">
        <v>5</v>
      </c>
    </row>
    <row r="9" spans="1:13" x14ac:dyDescent="0.3">
      <c r="A9" s="523" t="s">
        <v>6</v>
      </c>
      <c r="B9" s="523" t="s">
        <v>7</v>
      </c>
      <c r="C9" s="523" t="s">
        <v>8</v>
      </c>
      <c r="D9" s="523" t="s">
        <v>9</v>
      </c>
      <c r="E9" s="523" t="s">
        <v>10</v>
      </c>
      <c r="F9" s="523" t="s">
        <v>11</v>
      </c>
      <c r="G9" s="523" t="s">
        <v>12</v>
      </c>
      <c r="H9" s="520" t="s">
        <v>13</v>
      </c>
      <c r="I9" s="521"/>
      <c r="J9" s="521"/>
      <c r="K9" s="522"/>
      <c r="L9" s="523" t="s">
        <v>14</v>
      </c>
    </row>
    <row r="10" spans="1:13" ht="17.25" customHeight="1" x14ac:dyDescent="0.3">
      <c r="A10" s="524"/>
      <c r="B10" s="524"/>
      <c r="C10" s="528"/>
      <c r="D10" s="524"/>
      <c r="E10" s="524"/>
      <c r="F10" s="524"/>
      <c r="G10" s="524"/>
      <c r="H10" s="523" t="s">
        <v>15</v>
      </c>
      <c r="I10" s="523" t="s">
        <v>16</v>
      </c>
      <c r="J10" s="523" t="s">
        <v>17</v>
      </c>
      <c r="K10" s="523" t="s">
        <v>18</v>
      </c>
      <c r="L10" s="524"/>
    </row>
    <row r="11" spans="1:13" x14ac:dyDescent="0.3">
      <c r="A11" s="525"/>
      <c r="B11" s="525"/>
      <c r="C11" s="529"/>
      <c r="D11" s="525"/>
      <c r="E11" s="525"/>
      <c r="F11" s="525"/>
      <c r="G11" s="525"/>
      <c r="H11" s="525"/>
      <c r="I11" s="525"/>
      <c r="J11" s="525"/>
      <c r="K11" s="525"/>
      <c r="L11" s="525"/>
    </row>
    <row r="12" spans="1:13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</row>
    <row r="13" spans="1:13" ht="93.75" x14ac:dyDescent="0.3">
      <c r="A13" s="50">
        <v>1</v>
      </c>
      <c r="B13" s="429" t="s">
        <v>255</v>
      </c>
      <c r="C13" s="28" t="s">
        <v>256</v>
      </c>
      <c r="D13" s="430">
        <v>3132</v>
      </c>
      <c r="E13" s="431">
        <v>4004480</v>
      </c>
      <c r="F13" s="431"/>
      <c r="G13" s="432">
        <f>SUM(H13+I13+J13+K13)</f>
        <v>3604032</v>
      </c>
      <c r="H13" s="432">
        <v>0</v>
      </c>
      <c r="I13" s="433">
        <v>0</v>
      </c>
      <c r="J13" s="434">
        <v>3604032</v>
      </c>
      <c r="K13" s="433">
        <v>0</v>
      </c>
      <c r="L13" s="433" t="s">
        <v>25</v>
      </c>
    </row>
    <row r="14" spans="1:13" s="182" customFormat="1" ht="21" customHeight="1" x14ac:dyDescent="0.3">
      <c r="A14" s="418"/>
      <c r="B14" s="419" t="s">
        <v>73</v>
      </c>
      <c r="C14" s="420"/>
      <c r="D14" s="421"/>
      <c r="E14" s="422"/>
      <c r="F14" s="423"/>
      <c r="G14" s="424">
        <f>G13</f>
        <v>3604032</v>
      </c>
      <c r="H14" s="424">
        <f t="shared" ref="H14:K15" si="0">H13</f>
        <v>0</v>
      </c>
      <c r="I14" s="424">
        <f t="shared" si="0"/>
        <v>0</v>
      </c>
      <c r="J14" s="424">
        <f t="shared" si="0"/>
        <v>3604032</v>
      </c>
      <c r="K14" s="424">
        <f t="shared" si="0"/>
        <v>0</v>
      </c>
      <c r="L14" s="229"/>
    </row>
    <row r="15" spans="1:13" ht="27.75" customHeight="1" x14ac:dyDescent="0.3">
      <c r="A15" s="154"/>
      <c r="B15" s="425" t="s">
        <v>109</v>
      </c>
      <c r="C15" s="426"/>
      <c r="D15" s="426"/>
      <c r="E15" s="427"/>
      <c r="F15" s="427"/>
      <c r="G15" s="52">
        <f>G14</f>
        <v>3604032</v>
      </c>
      <c r="H15" s="52">
        <f t="shared" si="0"/>
        <v>0</v>
      </c>
      <c r="I15" s="52">
        <f t="shared" si="0"/>
        <v>0</v>
      </c>
      <c r="J15" s="52">
        <f t="shared" si="0"/>
        <v>3604032</v>
      </c>
      <c r="K15" s="52">
        <f t="shared" si="0"/>
        <v>0</v>
      </c>
      <c r="L15" s="428"/>
      <c r="M15" s="163"/>
    </row>
    <row r="16" spans="1:13" ht="24.75" customHeight="1" x14ac:dyDescent="0.3">
      <c r="A16" s="161"/>
      <c r="M16" s="163"/>
    </row>
    <row r="17" spans="1:13" s="416" customFormat="1" ht="27" customHeight="1" x14ac:dyDescent="0.35">
      <c r="A17" s="533" t="s">
        <v>111</v>
      </c>
      <c r="B17" s="533"/>
      <c r="C17" s="533"/>
      <c r="D17" s="533"/>
      <c r="E17" s="533"/>
      <c r="F17" s="533"/>
      <c r="G17" s="533"/>
      <c r="H17" s="533"/>
      <c r="I17" s="414"/>
      <c r="J17" s="414"/>
      <c r="K17" s="414"/>
      <c r="L17" s="415"/>
      <c r="M17" s="479"/>
    </row>
    <row r="18" spans="1:13" s="416" customFormat="1" ht="21" customHeight="1" x14ac:dyDescent="0.35">
      <c r="A18" s="495" t="s">
        <v>112</v>
      </c>
      <c r="B18" s="495"/>
      <c r="C18" s="417"/>
      <c r="D18" s="417"/>
      <c r="E18" s="534"/>
      <c r="F18" s="534"/>
      <c r="G18" s="534"/>
      <c r="H18" s="534"/>
      <c r="I18" s="533" t="s">
        <v>292</v>
      </c>
      <c r="J18" s="533"/>
      <c r="K18" s="533"/>
      <c r="L18" s="533"/>
      <c r="M18" s="479"/>
    </row>
    <row r="19" spans="1:13" ht="18.600000000000001" customHeight="1" x14ac:dyDescent="0.3">
      <c r="A19" s="73"/>
      <c r="B19" s="248"/>
      <c r="C19" s="249"/>
      <c r="D19" s="249" t="s">
        <v>39</v>
      </c>
      <c r="E19" s="250"/>
      <c r="F19" s="73"/>
      <c r="G19" s="251"/>
      <c r="H19" s="252"/>
      <c r="I19" s="253"/>
      <c r="J19" s="73"/>
      <c r="K19" s="130"/>
      <c r="L19" s="254"/>
      <c r="M19" s="163"/>
    </row>
    <row r="20" spans="1:13" ht="18.600000000000001" customHeight="1" x14ac:dyDescent="0.3">
      <c r="A20" s="73"/>
      <c r="B20" s="248"/>
      <c r="C20" s="249"/>
      <c r="D20" s="249"/>
      <c r="E20" s="250"/>
      <c r="F20" s="73"/>
      <c r="G20" s="251"/>
      <c r="H20" s="252"/>
      <c r="I20" s="253"/>
      <c r="J20" s="73"/>
      <c r="K20" s="130"/>
      <c r="L20" s="254"/>
      <c r="M20" s="163"/>
    </row>
    <row r="21" spans="1:13" ht="18.600000000000001" customHeight="1" x14ac:dyDescent="0.3">
      <c r="A21" s="73"/>
      <c r="B21" s="248"/>
      <c r="C21" s="249"/>
      <c r="D21" s="249"/>
      <c r="E21" s="250"/>
      <c r="F21" s="73"/>
      <c r="G21" s="251"/>
      <c r="H21" s="252"/>
      <c r="I21" s="253"/>
      <c r="J21" s="73"/>
      <c r="K21" s="130"/>
      <c r="L21" s="254"/>
      <c r="M21" s="163"/>
    </row>
    <row r="22" spans="1:13" ht="18.600000000000001" customHeight="1" x14ac:dyDescent="0.3">
      <c r="A22" s="73"/>
      <c r="B22" s="248"/>
      <c r="C22" s="249"/>
      <c r="D22" s="249"/>
      <c r="E22" s="250"/>
      <c r="F22" s="73"/>
      <c r="G22" s="251"/>
      <c r="H22" s="252"/>
      <c r="I22" s="253"/>
      <c r="J22" s="73"/>
      <c r="K22" s="130"/>
      <c r="L22" s="254"/>
      <c r="M22" s="163"/>
    </row>
    <row r="23" spans="1:13" x14ac:dyDescent="0.3">
      <c r="E23" s="301"/>
      <c r="F23" s="209"/>
      <c r="G23" s="302"/>
      <c r="H23" s="209"/>
      <c r="I23" s="209"/>
      <c r="J23" s="303"/>
      <c r="K23" s="303"/>
      <c r="L23" s="303"/>
    </row>
    <row r="24" spans="1:13" x14ac:dyDescent="0.3">
      <c r="D24" s="162"/>
      <c r="E24" s="304"/>
      <c r="F24" s="305"/>
      <c r="G24" s="306"/>
      <c r="H24" s="305"/>
      <c r="I24" s="209"/>
      <c r="J24" s="303"/>
      <c r="K24" s="303"/>
      <c r="L24" s="305"/>
    </row>
    <row r="25" spans="1:13" x14ac:dyDescent="0.3">
      <c r="D25" s="162"/>
      <c r="E25" s="304"/>
      <c r="F25" s="305"/>
      <c r="G25" s="306"/>
      <c r="H25" s="305"/>
      <c r="I25" s="209"/>
      <c r="J25" s="307"/>
      <c r="K25" s="307"/>
      <c r="L25" s="308"/>
    </row>
    <row r="26" spans="1:13" x14ac:dyDescent="0.3">
      <c r="D26" s="163"/>
      <c r="E26" s="210"/>
      <c r="F26" s="211"/>
      <c r="G26" s="212"/>
      <c r="H26" s="211"/>
      <c r="I26" s="175"/>
      <c r="J26" s="175"/>
      <c r="K26" s="175"/>
      <c r="L26" s="209"/>
    </row>
    <row r="27" spans="1:13" x14ac:dyDescent="0.3">
      <c r="E27" s="174"/>
      <c r="F27" s="175"/>
      <c r="G27" s="175"/>
      <c r="H27" s="175"/>
      <c r="I27" s="175"/>
      <c r="J27" s="175"/>
      <c r="K27" s="175"/>
      <c r="L27" s="176"/>
    </row>
    <row r="28" spans="1:13" x14ac:dyDescent="0.3">
      <c r="E28" s="174"/>
      <c r="F28" s="175"/>
      <c r="G28" s="175"/>
      <c r="H28" s="175"/>
      <c r="I28" s="175"/>
      <c r="J28" s="175"/>
      <c r="K28" s="175"/>
      <c r="L28" s="176"/>
    </row>
    <row r="29" spans="1:13" x14ac:dyDescent="0.3">
      <c r="E29" s="174"/>
      <c r="F29" s="175"/>
      <c r="G29" s="175"/>
      <c r="H29" s="175"/>
      <c r="I29" s="175"/>
      <c r="J29" s="175"/>
      <c r="K29" s="175"/>
      <c r="L29" s="176"/>
    </row>
    <row r="30" spans="1:13" x14ac:dyDescent="0.3">
      <c r="E30" s="174"/>
      <c r="F30" s="175"/>
      <c r="G30" s="175"/>
      <c r="H30" s="175"/>
      <c r="I30" s="175"/>
      <c r="J30" s="175"/>
      <c r="K30" s="175"/>
      <c r="L30" s="176"/>
    </row>
    <row r="31" spans="1:13" x14ac:dyDescent="0.3">
      <c r="E31" s="174"/>
      <c r="F31" s="175"/>
      <c r="G31" s="175"/>
      <c r="H31" s="175"/>
      <c r="I31" s="175"/>
      <c r="J31" s="175"/>
      <c r="K31" s="175"/>
      <c r="L31" s="176"/>
    </row>
    <row r="32" spans="1:13" x14ac:dyDescent="0.3">
      <c r="E32" s="174"/>
      <c r="F32" s="175"/>
      <c r="G32" s="175"/>
      <c r="H32" s="175"/>
      <c r="I32" s="175"/>
      <c r="J32" s="175"/>
      <c r="K32" s="175"/>
      <c r="L32" s="176"/>
    </row>
    <row r="33" spans="5:12" x14ac:dyDescent="0.3">
      <c r="E33" s="174"/>
      <c r="F33" s="175"/>
      <c r="G33" s="175"/>
      <c r="H33" s="175"/>
      <c r="I33" s="175"/>
      <c r="J33" s="175"/>
      <c r="K33" s="175"/>
      <c r="L33" s="176"/>
    </row>
    <row r="34" spans="5:12" x14ac:dyDescent="0.3">
      <c r="E34" s="174"/>
      <c r="F34" s="175"/>
      <c r="G34" s="175"/>
      <c r="H34" s="175"/>
      <c r="I34" s="175"/>
      <c r="J34" s="175"/>
      <c r="K34" s="175"/>
      <c r="L34" s="176"/>
    </row>
    <row r="35" spans="5:12" x14ac:dyDescent="0.3">
      <c r="E35" s="174"/>
      <c r="F35" s="175"/>
      <c r="G35" s="175"/>
      <c r="H35" s="175"/>
      <c r="I35" s="175"/>
      <c r="J35" s="175"/>
      <c r="K35" s="175"/>
      <c r="L35" s="176"/>
    </row>
    <row r="36" spans="5:12" x14ac:dyDescent="0.3">
      <c r="E36" s="174"/>
      <c r="F36" s="175"/>
      <c r="G36" s="175"/>
      <c r="H36" s="175"/>
      <c r="I36" s="175"/>
      <c r="J36" s="175"/>
      <c r="K36" s="175"/>
      <c r="L36" s="176"/>
    </row>
    <row r="37" spans="5:12" x14ac:dyDescent="0.3">
      <c r="E37" s="174"/>
      <c r="F37" s="175"/>
      <c r="G37" s="175"/>
      <c r="H37" s="175"/>
      <c r="I37" s="175"/>
      <c r="J37" s="175"/>
      <c r="K37" s="175"/>
      <c r="L37" s="176"/>
    </row>
    <row r="38" spans="5:12" x14ac:dyDescent="0.3">
      <c r="E38" s="174"/>
      <c r="F38" s="175"/>
      <c r="G38" s="175"/>
      <c r="H38" s="175"/>
      <c r="I38" s="175"/>
      <c r="J38" s="175"/>
      <c r="K38" s="175"/>
      <c r="L38" s="176"/>
    </row>
    <row r="39" spans="5:12" x14ac:dyDescent="0.3">
      <c r="E39" s="174"/>
      <c r="F39" s="175"/>
      <c r="G39" s="175"/>
      <c r="H39" s="175"/>
      <c r="I39" s="175"/>
      <c r="J39" s="175"/>
      <c r="K39" s="175"/>
      <c r="L39" s="176"/>
    </row>
    <row r="40" spans="5:12" x14ac:dyDescent="0.3">
      <c r="E40" s="174"/>
      <c r="F40" s="175"/>
      <c r="G40" s="175"/>
      <c r="H40" s="175"/>
      <c r="I40" s="175"/>
      <c r="J40" s="175"/>
      <c r="K40" s="175"/>
      <c r="L40" s="176"/>
    </row>
    <row r="41" spans="5:12" x14ac:dyDescent="0.3">
      <c r="E41" s="174"/>
      <c r="F41" s="175"/>
      <c r="G41" s="175"/>
      <c r="H41" s="175"/>
      <c r="I41" s="175"/>
      <c r="J41" s="175"/>
      <c r="K41" s="175"/>
      <c r="L41" s="176"/>
    </row>
    <row r="42" spans="5:12" x14ac:dyDescent="0.3">
      <c r="E42" s="174"/>
      <c r="F42" s="175"/>
      <c r="G42" s="175"/>
      <c r="H42" s="175"/>
      <c r="I42" s="175"/>
      <c r="J42" s="175"/>
      <c r="K42" s="175"/>
      <c r="L42" s="176"/>
    </row>
    <row r="43" spans="5:12" x14ac:dyDescent="0.3">
      <c r="E43" s="174"/>
      <c r="F43" s="175"/>
      <c r="G43" s="175"/>
      <c r="H43" s="175"/>
      <c r="I43" s="175"/>
      <c r="J43" s="175"/>
      <c r="K43" s="175"/>
      <c r="L43" s="176"/>
    </row>
    <row r="44" spans="5:12" x14ac:dyDescent="0.3">
      <c r="E44" s="174"/>
      <c r="F44" s="175"/>
      <c r="G44" s="175"/>
      <c r="H44" s="175"/>
      <c r="I44" s="175"/>
      <c r="J44" s="175"/>
      <c r="K44" s="175"/>
      <c r="L44" s="176"/>
    </row>
    <row r="45" spans="5:12" x14ac:dyDescent="0.3">
      <c r="E45" s="174"/>
      <c r="F45" s="175"/>
      <c r="G45" s="175"/>
      <c r="H45" s="175"/>
      <c r="I45" s="175"/>
      <c r="J45" s="175"/>
      <c r="K45" s="175"/>
      <c r="L45" s="176"/>
    </row>
    <row r="46" spans="5:12" x14ac:dyDescent="0.3">
      <c r="E46" s="174"/>
      <c r="F46" s="175"/>
      <c r="G46" s="175"/>
      <c r="H46" s="175"/>
      <c r="I46" s="175"/>
      <c r="J46" s="175"/>
      <c r="K46" s="175"/>
      <c r="L46" s="176"/>
    </row>
    <row r="47" spans="5:12" x14ac:dyDescent="0.3">
      <c r="E47" s="174"/>
      <c r="F47" s="175"/>
      <c r="G47" s="175"/>
      <c r="H47" s="175"/>
      <c r="I47" s="175"/>
      <c r="J47" s="175"/>
      <c r="K47" s="175"/>
      <c r="L47" s="176"/>
    </row>
    <row r="48" spans="5:12" x14ac:dyDescent="0.3">
      <c r="E48" s="174"/>
      <c r="F48" s="175"/>
      <c r="G48" s="175"/>
      <c r="H48" s="175"/>
      <c r="I48" s="175"/>
      <c r="J48" s="175"/>
      <c r="K48" s="175"/>
      <c r="L48" s="176"/>
    </row>
    <row r="49" spans="5:12" x14ac:dyDescent="0.3">
      <c r="E49" s="174"/>
      <c r="F49" s="175"/>
      <c r="G49" s="175"/>
      <c r="H49" s="175"/>
      <c r="I49" s="175"/>
      <c r="J49" s="175"/>
      <c r="K49" s="175"/>
      <c r="L49" s="176"/>
    </row>
    <row r="50" spans="5:12" x14ac:dyDescent="0.3">
      <c r="E50" s="174"/>
      <c r="F50" s="175"/>
      <c r="G50" s="175"/>
      <c r="H50" s="175"/>
      <c r="I50" s="175"/>
      <c r="J50" s="175"/>
      <c r="K50" s="175"/>
      <c r="L50" s="176"/>
    </row>
    <row r="51" spans="5:12" x14ac:dyDescent="0.3">
      <c r="E51" s="174"/>
      <c r="F51" s="175"/>
      <c r="G51" s="175"/>
      <c r="H51" s="175"/>
      <c r="I51" s="175"/>
      <c r="J51" s="175"/>
      <c r="K51" s="175"/>
      <c r="L51" s="176"/>
    </row>
    <row r="52" spans="5:12" x14ac:dyDescent="0.3">
      <c r="E52" s="174"/>
      <c r="F52" s="175"/>
      <c r="G52" s="175"/>
      <c r="H52" s="175"/>
      <c r="I52" s="175"/>
      <c r="J52" s="175"/>
      <c r="K52" s="175"/>
      <c r="L52" s="176"/>
    </row>
    <row r="53" spans="5:12" x14ac:dyDescent="0.3">
      <c r="E53" s="174"/>
      <c r="F53" s="175"/>
      <c r="G53" s="175"/>
      <c r="H53" s="175"/>
      <c r="I53" s="175"/>
      <c r="J53" s="175"/>
      <c r="K53" s="175"/>
      <c r="L53" s="176"/>
    </row>
    <row r="54" spans="5:12" x14ac:dyDescent="0.3">
      <c r="E54" s="174"/>
      <c r="F54" s="175"/>
      <c r="G54" s="175"/>
      <c r="H54" s="175"/>
      <c r="I54" s="175"/>
      <c r="J54" s="175"/>
      <c r="K54" s="175"/>
      <c r="L54" s="176"/>
    </row>
    <row r="55" spans="5:12" x14ac:dyDescent="0.3">
      <c r="E55" s="174"/>
      <c r="F55" s="175"/>
      <c r="G55" s="175"/>
      <c r="H55" s="175"/>
      <c r="I55" s="175"/>
      <c r="J55" s="175"/>
      <c r="K55" s="175"/>
      <c r="L55" s="176"/>
    </row>
    <row r="56" spans="5:12" x14ac:dyDescent="0.3">
      <c r="E56" s="174"/>
      <c r="F56" s="175"/>
      <c r="G56" s="175"/>
      <c r="H56" s="175"/>
      <c r="I56" s="175"/>
      <c r="J56" s="175"/>
      <c r="K56" s="175"/>
      <c r="L56" s="176"/>
    </row>
    <row r="57" spans="5:12" x14ac:dyDescent="0.3">
      <c r="E57" s="174"/>
      <c r="F57" s="175"/>
      <c r="G57" s="175"/>
      <c r="H57" s="175"/>
      <c r="I57" s="175"/>
      <c r="J57" s="175"/>
      <c r="K57" s="175"/>
      <c r="L57" s="176"/>
    </row>
    <row r="58" spans="5:12" x14ac:dyDescent="0.3">
      <c r="E58" s="174"/>
      <c r="F58" s="175"/>
      <c r="G58" s="175"/>
      <c r="H58" s="175"/>
      <c r="I58" s="175"/>
      <c r="J58" s="175"/>
      <c r="K58" s="175"/>
      <c r="L58" s="176"/>
    </row>
    <row r="59" spans="5:12" x14ac:dyDescent="0.3">
      <c r="E59" s="174"/>
      <c r="F59" s="175"/>
      <c r="G59" s="175"/>
      <c r="H59" s="175"/>
      <c r="I59" s="175"/>
      <c r="J59" s="175"/>
      <c r="K59" s="175"/>
      <c r="L59" s="176"/>
    </row>
    <row r="60" spans="5:12" x14ac:dyDescent="0.3">
      <c r="E60" s="174"/>
      <c r="F60" s="175"/>
      <c r="G60" s="175"/>
      <c r="H60" s="175"/>
      <c r="I60" s="175"/>
      <c r="J60" s="175"/>
      <c r="K60" s="175"/>
      <c r="L60" s="176"/>
    </row>
    <row r="61" spans="5:12" x14ac:dyDescent="0.3">
      <c r="E61" s="174"/>
      <c r="F61" s="175"/>
      <c r="G61" s="175"/>
      <c r="H61" s="175"/>
      <c r="I61" s="175"/>
      <c r="J61" s="175"/>
      <c r="K61" s="175"/>
      <c r="L61" s="176"/>
    </row>
    <row r="62" spans="5:12" x14ac:dyDescent="0.3">
      <c r="E62" s="174"/>
      <c r="F62" s="175"/>
      <c r="G62" s="175"/>
      <c r="H62" s="175"/>
      <c r="I62" s="175"/>
      <c r="J62" s="175"/>
      <c r="K62" s="175"/>
      <c r="L62" s="176"/>
    </row>
    <row r="63" spans="5:12" x14ac:dyDescent="0.3">
      <c r="E63" s="174"/>
      <c r="F63" s="175"/>
      <c r="G63" s="175"/>
      <c r="H63" s="175"/>
      <c r="I63" s="175"/>
      <c r="J63" s="175"/>
      <c r="K63" s="175"/>
      <c r="L63" s="176"/>
    </row>
    <row r="64" spans="5:12" x14ac:dyDescent="0.3">
      <c r="E64" s="174"/>
      <c r="F64" s="175"/>
      <c r="G64" s="175"/>
      <c r="H64" s="175"/>
      <c r="I64" s="175"/>
      <c r="J64" s="175"/>
      <c r="K64" s="175"/>
      <c r="L64" s="176"/>
    </row>
    <row r="65" spans="5:12" x14ac:dyDescent="0.3">
      <c r="E65" s="174"/>
      <c r="F65" s="175"/>
      <c r="G65" s="175"/>
      <c r="H65" s="175"/>
      <c r="I65" s="175"/>
      <c r="J65" s="175"/>
      <c r="K65" s="175"/>
      <c r="L65" s="176"/>
    </row>
    <row r="66" spans="5:12" x14ac:dyDescent="0.3">
      <c r="E66" s="174"/>
      <c r="F66" s="175"/>
      <c r="G66" s="175"/>
      <c r="H66" s="175"/>
      <c r="I66" s="175"/>
      <c r="J66" s="175"/>
      <c r="K66" s="175"/>
      <c r="L66" s="176"/>
    </row>
    <row r="67" spans="5:12" x14ac:dyDescent="0.3">
      <c r="E67" s="174"/>
      <c r="F67" s="175"/>
      <c r="G67" s="175"/>
      <c r="H67" s="175"/>
      <c r="I67" s="175"/>
      <c r="J67" s="175"/>
      <c r="K67" s="175"/>
      <c r="L67" s="176"/>
    </row>
    <row r="68" spans="5:12" x14ac:dyDescent="0.3">
      <c r="E68" s="174"/>
      <c r="F68" s="175"/>
      <c r="G68" s="175"/>
      <c r="H68" s="175"/>
      <c r="I68" s="175"/>
      <c r="J68" s="175"/>
      <c r="K68" s="175"/>
      <c r="L68" s="176"/>
    </row>
    <row r="69" spans="5:12" x14ac:dyDescent="0.3">
      <c r="E69" s="174"/>
      <c r="F69" s="175"/>
      <c r="G69" s="175"/>
      <c r="H69" s="175"/>
      <c r="I69" s="175"/>
      <c r="J69" s="175"/>
      <c r="K69" s="175"/>
      <c r="L69" s="176"/>
    </row>
    <row r="70" spans="5:12" x14ac:dyDescent="0.3">
      <c r="E70" s="174"/>
      <c r="F70" s="175"/>
      <c r="G70" s="175"/>
      <c r="H70" s="175"/>
      <c r="I70" s="175"/>
      <c r="J70" s="175"/>
      <c r="K70" s="175"/>
      <c r="L70" s="176"/>
    </row>
    <row r="71" spans="5:12" x14ac:dyDescent="0.3">
      <c r="E71" s="174"/>
      <c r="F71" s="175"/>
      <c r="G71" s="175"/>
      <c r="H71" s="175"/>
      <c r="I71" s="175"/>
      <c r="J71" s="175"/>
      <c r="K71" s="175"/>
      <c r="L71" s="176"/>
    </row>
    <row r="72" spans="5:12" x14ac:dyDescent="0.3">
      <c r="E72" s="174"/>
      <c r="F72" s="175"/>
      <c r="G72" s="175"/>
      <c r="H72" s="175"/>
      <c r="I72" s="175"/>
      <c r="J72" s="175"/>
      <c r="K72" s="175"/>
      <c r="L72" s="176"/>
    </row>
    <row r="73" spans="5:12" x14ac:dyDescent="0.3">
      <c r="L73" s="164"/>
    </row>
    <row r="74" spans="5:12" x14ac:dyDescent="0.3">
      <c r="L74" s="164"/>
    </row>
    <row r="75" spans="5:12" x14ac:dyDescent="0.3">
      <c r="L75" s="164"/>
    </row>
    <row r="76" spans="5:12" x14ac:dyDescent="0.3">
      <c r="L76" s="164"/>
    </row>
    <row r="77" spans="5:12" x14ac:dyDescent="0.3">
      <c r="L77" s="164"/>
    </row>
    <row r="78" spans="5:12" x14ac:dyDescent="0.3">
      <c r="L78" s="164"/>
    </row>
    <row r="79" spans="5:12" x14ac:dyDescent="0.3">
      <c r="L79" s="164"/>
    </row>
    <row r="80" spans="5:12" x14ac:dyDescent="0.3">
      <c r="L80" s="164"/>
    </row>
    <row r="81" spans="12:12" x14ac:dyDescent="0.3">
      <c r="L81" s="164"/>
    </row>
    <row r="82" spans="12:12" x14ac:dyDescent="0.3">
      <c r="L82" s="164"/>
    </row>
    <row r="83" spans="12:12" x14ac:dyDescent="0.3">
      <c r="L83" s="164"/>
    </row>
    <row r="84" spans="12:12" x14ac:dyDescent="0.3">
      <c r="L84" s="164"/>
    </row>
    <row r="85" spans="12:12" x14ac:dyDescent="0.3">
      <c r="L85" s="164"/>
    </row>
    <row r="86" spans="12:12" x14ac:dyDescent="0.3">
      <c r="L86" s="164"/>
    </row>
    <row r="87" spans="12:12" x14ac:dyDescent="0.3">
      <c r="L87" s="164"/>
    </row>
    <row r="88" spans="12:12" x14ac:dyDescent="0.3">
      <c r="L88" s="164"/>
    </row>
    <row r="89" spans="12:12" x14ac:dyDescent="0.3">
      <c r="L89" s="164"/>
    </row>
    <row r="90" spans="12:12" x14ac:dyDescent="0.3">
      <c r="L90" s="164"/>
    </row>
    <row r="91" spans="12:12" x14ac:dyDescent="0.3">
      <c r="L91" s="164"/>
    </row>
    <row r="92" spans="12:12" x14ac:dyDescent="0.3">
      <c r="L92" s="164"/>
    </row>
    <row r="93" spans="12:12" x14ac:dyDescent="0.3">
      <c r="L93" s="164"/>
    </row>
    <row r="94" spans="12:12" x14ac:dyDescent="0.3">
      <c r="L94" s="164"/>
    </row>
    <row r="95" spans="12:12" x14ac:dyDescent="0.3">
      <c r="L95" s="164"/>
    </row>
  </sheetData>
  <protectedRanges>
    <protectedRange password="CE28" sqref="H19:H22" name="Диапазон1_1_1_1" securityDescriptor="O:WDG:WDD:(A;;CC;;;WD)"/>
  </protectedRanges>
  <mergeCells count="19"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A17:H17"/>
    <mergeCell ref="E18:H18"/>
    <mergeCell ref="I18:L18"/>
    <mergeCell ref="H9:K9"/>
    <mergeCell ref="L9:L11"/>
    <mergeCell ref="H10:H11"/>
    <mergeCell ref="I10:I11"/>
    <mergeCell ref="J10:J11"/>
    <mergeCell ref="K10:K11"/>
  </mergeCells>
  <phoneticPr fontId="22" type="noConversion"/>
  <pageMargins left="0.59055118110236227" right="0.59055118110236227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3"/>
  <sheetViews>
    <sheetView view="pageBreakPreview" zoomScale="75" zoomScaleNormal="79" zoomScaleSheetLayoutView="99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0" style="2" customWidth="1"/>
    <col min="4" max="4" width="9" style="1" customWidth="1"/>
    <col min="5" max="5" width="16" style="3" customWidth="1"/>
    <col min="6" max="6" width="14.28515625" style="1" customWidth="1"/>
    <col min="7" max="7" width="18.5703125" style="1" customWidth="1"/>
    <col min="8" max="8" width="17.28515625" style="1" customWidth="1"/>
    <col min="9" max="9" width="18.85546875" style="1" bestFit="1" customWidth="1"/>
    <col min="10" max="10" width="17.7109375" style="1" customWidth="1"/>
    <col min="11" max="11" width="13.7109375" style="1" customWidth="1"/>
    <col min="12" max="12" width="17.85546875" style="8" customWidth="1"/>
    <col min="13" max="14" width="9.140625" style="1"/>
    <col min="15" max="16384" width="9.140625" style="6"/>
  </cols>
  <sheetData>
    <row r="1" spans="1:14" ht="17.25" customHeight="1" x14ac:dyDescent="0.3">
      <c r="J1" s="486" t="s">
        <v>189</v>
      </c>
      <c r="K1" s="4"/>
      <c r="L1" s="5"/>
    </row>
    <row r="2" spans="1:14" ht="18" customHeight="1" x14ac:dyDescent="0.3">
      <c r="H2" s="4"/>
      <c r="J2" s="486" t="s">
        <v>0</v>
      </c>
      <c r="K2" s="486"/>
      <c r="L2" s="486"/>
    </row>
    <row r="3" spans="1:14" ht="20.25" x14ac:dyDescent="0.3">
      <c r="H3" s="4"/>
      <c r="J3" s="486" t="s">
        <v>1</v>
      </c>
      <c r="K3" s="486"/>
      <c r="L3" s="5"/>
    </row>
    <row r="4" spans="1:14" ht="15.75" customHeight="1" x14ac:dyDescent="0.3">
      <c r="J4" s="7" t="s">
        <v>291</v>
      </c>
      <c r="K4" s="487" t="s">
        <v>300</v>
      </c>
    </row>
    <row r="5" spans="1:14" ht="17.25" customHeight="1" x14ac:dyDescent="0.3">
      <c r="A5" s="526" t="s">
        <v>2</v>
      </c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</row>
    <row r="6" spans="1:14" ht="18" customHeight="1" x14ac:dyDescent="0.3">
      <c r="A6" s="527" t="s">
        <v>3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</row>
    <row r="7" spans="1:14" ht="18" customHeight="1" x14ac:dyDescent="0.3">
      <c r="A7" s="540" t="s">
        <v>190</v>
      </c>
      <c r="B7" s="540"/>
      <c r="C7" s="540"/>
      <c r="D7" s="540"/>
      <c r="E7" s="540"/>
      <c r="F7" s="540"/>
      <c r="G7" s="540"/>
      <c r="H7" s="540"/>
      <c r="I7" s="540"/>
      <c r="J7" s="540"/>
      <c r="K7" s="540"/>
      <c r="L7" s="540"/>
    </row>
    <row r="8" spans="1:14" ht="12.75" customHeight="1" x14ac:dyDescent="0.3">
      <c r="L8" s="2" t="s">
        <v>5</v>
      </c>
    </row>
    <row r="9" spans="1:14" x14ac:dyDescent="0.3">
      <c r="A9" s="523" t="s">
        <v>6</v>
      </c>
      <c r="B9" s="523" t="s">
        <v>7</v>
      </c>
      <c r="C9" s="523" t="s">
        <v>8</v>
      </c>
      <c r="D9" s="523" t="s">
        <v>9</v>
      </c>
      <c r="E9" s="523" t="s">
        <v>10</v>
      </c>
      <c r="F9" s="530" t="s">
        <v>11</v>
      </c>
      <c r="G9" s="523" t="s">
        <v>12</v>
      </c>
      <c r="H9" s="520" t="s">
        <v>13</v>
      </c>
      <c r="I9" s="521"/>
      <c r="J9" s="521"/>
      <c r="K9" s="522"/>
      <c r="L9" s="523" t="s">
        <v>14</v>
      </c>
    </row>
    <row r="10" spans="1:14" x14ac:dyDescent="0.3">
      <c r="A10" s="524"/>
      <c r="B10" s="524"/>
      <c r="C10" s="528"/>
      <c r="D10" s="524"/>
      <c r="E10" s="524"/>
      <c r="F10" s="531"/>
      <c r="G10" s="524"/>
      <c r="H10" s="523" t="s">
        <v>15</v>
      </c>
      <c r="I10" s="523" t="s">
        <v>16</v>
      </c>
      <c r="J10" s="523" t="s">
        <v>17</v>
      </c>
      <c r="K10" s="523" t="s">
        <v>18</v>
      </c>
      <c r="L10" s="524"/>
    </row>
    <row r="11" spans="1:14" x14ac:dyDescent="0.3">
      <c r="A11" s="525"/>
      <c r="B11" s="525"/>
      <c r="C11" s="529"/>
      <c r="D11" s="525"/>
      <c r="E11" s="525"/>
      <c r="F11" s="532"/>
      <c r="G11" s="525"/>
      <c r="H11" s="525"/>
      <c r="I11" s="525"/>
      <c r="J11" s="525"/>
      <c r="K11" s="525"/>
      <c r="L11" s="525"/>
    </row>
    <row r="12" spans="1:14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8"/>
      <c r="N12" s="8"/>
    </row>
    <row r="13" spans="1:14" s="179" customFormat="1" ht="25.5" customHeight="1" x14ac:dyDescent="0.2">
      <c r="A13" s="543" t="s">
        <v>209</v>
      </c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5"/>
      <c r="M13" s="3"/>
      <c r="N13" s="3"/>
    </row>
    <row r="14" spans="1:14" ht="18" customHeight="1" x14ac:dyDescent="0.3">
      <c r="A14" s="546" t="s">
        <v>154</v>
      </c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8"/>
    </row>
    <row r="15" spans="1:14" ht="63.75" customHeight="1" x14ac:dyDescent="0.3">
      <c r="A15" s="61">
        <v>1</v>
      </c>
      <c r="B15" s="110" t="s">
        <v>125</v>
      </c>
      <c r="C15" s="102" t="s">
        <v>44</v>
      </c>
      <c r="D15" s="70">
        <v>3132</v>
      </c>
      <c r="E15" s="71">
        <v>70850</v>
      </c>
      <c r="F15" s="71">
        <v>5575.8</v>
      </c>
      <c r="G15" s="18">
        <f>SUM(H15:K15)</f>
        <v>5576</v>
      </c>
      <c r="H15" s="89">
        <v>5576</v>
      </c>
      <c r="I15" s="113"/>
      <c r="J15" s="113"/>
      <c r="K15" s="113"/>
      <c r="L15" s="185" t="s">
        <v>153</v>
      </c>
    </row>
    <row r="16" spans="1:14" ht="33.75" customHeight="1" x14ac:dyDescent="0.3">
      <c r="A16" s="61">
        <v>2</v>
      </c>
      <c r="B16" s="166" t="s">
        <v>192</v>
      </c>
      <c r="C16" s="63" t="s">
        <v>22</v>
      </c>
      <c r="D16" s="74">
        <v>3122</v>
      </c>
      <c r="E16" s="75">
        <v>215989</v>
      </c>
      <c r="F16" s="75">
        <v>183236</v>
      </c>
      <c r="G16" s="18">
        <f t="shared" ref="G16:G22" si="0">SUM(H16:K16)</f>
        <v>170124</v>
      </c>
      <c r="H16" s="113">
        <v>170124</v>
      </c>
      <c r="I16" s="113"/>
      <c r="J16" s="113"/>
      <c r="K16" s="113"/>
      <c r="L16" s="12" t="s">
        <v>114</v>
      </c>
    </row>
    <row r="17" spans="1:14" ht="32.25" customHeight="1" x14ac:dyDescent="0.3">
      <c r="A17" s="467">
        <v>3</v>
      </c>
      <c r="B17" s="166" t="s">
        <v>173</v>
      </c>
      <c r="C17" s="63" t="s">
        <v>22</v>
      </c>
      <c r="D17" s="70">
        <v>3122</v>
      </c>
      <c r="E17" s="113">
        <v>314515</v>
      </c>
      <c r="F17" s="75">
        <v>205914</v>
      </c>
      <c r="G17" s="18">
        <f t="shared" si="0"/>
        <v>184226</v>
      </c>
      <c r="H17" s="89">
        <v>184226</v>
      </c>
      <c r="I17" s="113"/>
      <c r="J17" s="113"/>
      <c r="K17" s="113"/>
      <c r="L17" s="21" t="s">
        <v>115</v>
      </c>
    </row>
    <row r="18" spans="1:14" ht="48" customHeight="1" x14ac:dyDescent="0.3">
      <c r="A18" s="467">
        <v>4</v>
      </c>
      <c r="B18" s="58" t="s">
        <v>123</v>
      </c>
      <c r="C18" s="15" t="s">
        <v>22</v>
      </c>
      <c r="D18" s="70">
        <v>3132</v>
      </c>
      <c r="E18" s="71">
        <v>33043</v>
      </c>
      <c r="F18" s="80">
        <v>30000</v>
      </c>
      <c r="G18" s="18">
        <f t="shared" si="0"/>
        <v>26154</v>
      </c>
      <c r="H18" s="89">
        <v>26154</v>
      </c>
      <c r="I18" s="113"/>
      <c r="J18" s="113"/>
      <c r="K18" s="113"/>
      <c r="L18" s="21" t="s">
        <v>124</v>
      </c>
    </row>
    <row r="19" spans="1:14" ht="33.75" x14ac:dyDescent="0.3">
      <c r="A19" s="467">
        <v>5</v>
      </c>
      <c r="B19" s="165" t="s">
        <v>116</v>
      </c>
      <c r="C19" s="63" t="s">
        <v>22</v>
      </c>
      <c r="D19" s="70">
        <v>3142</v>
      </c>
      <c r="E19" s="71">
        <v>1400000</v>
      </c>
      <c r="F19" s="80"/>
      <c r="G19" s="18">
        <f t="shared" si="0"/>
        <v>6445.6</v>
      </c>
      <c r="H19" s="89">
        <v>6445.6</v>
      </c>
      <c r="I19" s="113"/>
      <c r="J19" s="113"/>
      <c r="K19" s="113"/>
      <c r="L19" s="21" t="s">
        <v>117</v>
      </c>
    </row>
    <row r="20" spans="1:14" ht="49.5" customHeight="1" x14ac:dyDescent="0.3">
      <c r="A20" s="467">
        <v>6</v>
      </c>
      <c r="B20" s="110" t="s">
        <v>118</v>
      </c>
      <c r="C20" s="63" t="s">
        <v>22</v>
      </c>
      <c r="D20" s="70">
        <v>3142</v>
      </c>
      <c r="E20" s="71">
        <v>331356</v>
      </c>
      <c r="F20" s="80">
        <v>218816.4</v>
      </c>
      <c r="G20" s="18">
        <f t="shared" si="0"/>
        <v>171277</v>
      </c>
      <c r="H20" s="89">
        <v>171277</v>
      </c>
      <c r="I20" s="113"/>
      <c r="J20" s="113"/>
      <c r="K20" s="113"/>
      <c r="L20" s="21" t="s">
        <v>119</v>
      </c>
    </row>
    <row r="21" spans="1:14" ht="49.5" customHeight="1" x14ac:dyDescent="0.3">
      <c r="A21" s="467">
        <v>7</v>
      </c>
      <c r="B21" s="110" t="s">
        <v>120</v>
      </c>
      <c r="C21" s="63" t="s">
        <v>22</v>
      </c>
      <c r="D21" s="70">
        <v>3142</v>
      </c>
      <c r="E21" s="71">
        <v>5576159</v>
      </c>
      <c r="F21" s="80">
        <v>3993334</v>
      </c>
      <c r="G21" s="18">
        <f t="shared" si="0"/>
        <v>1188837</v>
      </c>
      <c r="H21" s="89">
        <v>1188837</v>
      </c>
      <c r="I21" s="113"/>
      <c r="J21" s="113"/>
      <c r="K21" s="113"/>
      <c r="L21" s="21" t="s">
        <v>121</v>
      </c>
    </row>
    <row r="22" spans="1:14" ht="34.5" customHeight="1" x14ac:dyDescent="0.3">
      <c r="A22" s="467">
        <v>8</v>
      </c>
      <c r="B22" s="110" t="s">
        <v>122</v>
      </c>
      <c r="C22" s="63" t="s">
        <v>22</v>
      </c>
      <c r="D22" s="70">
        <v>3142</v>
      </c>
      <c r="E22" s="71">
        <v>4539922</v>
      </c>
      <c r="F22" s="80">
        <v>3303648</v>
      </c>
      <c r="G22" s="18">
        <f t="shared" si="0"/>
        <v>182840.4</v>
      </c>
      <c r="H22" s="89">
        <v>182840.4</v>
      </c>
      <c r="I22" s="113"/>
      <c r="J22" s="113"/>
      <c r="K22" s="113"/>
      <c r="L22" s="21" t="s">
        <v>119</v>
      </c>
    </row>
    <row r="23" spans="1:14" s="182" customFormat="1" ht="21" customHeight="1" x14ac:dyDescent="0.3">
      <c r="A23" s="225"/>
      <c r="B23" s="216" t="s">
        <v>73</v>
      </c>
      <c r="C23" s="226"/>
      <c r="D23" s="225"/>
      <c r="E23" s="310"/>
      <c r="F23" s="311"/>
      <c r="G23" s="228">
        <f>SUM(G15:G22)</f>
        <v>1935480</v>
      </c>
      <c r="H23" s="228">
        <f>SUM(H15:H22)</f>
        <v>1935480</v>
      </c>
      <c r="I23" s="228">
        <f>SUM(I15:I22)</f>
        <v>0</v>
      </c>
      <c r="J23" s="228">
        <f>SUM(J15:J22)</f>
        <v>0</v>
      </c>
      <c r="K23" s="228">
        <f>SUM(K15:K22)</f>
        <v>0</v>
      </c>
      <c r="L23" s="225"/>
      <c r="M23" s="299"/>
      <c r="N23" s="299"/>
    </row>
    <row r="24" spans="1:14" s="182" customFormat="1" ht="21" customHeight="1" x14ac:dyDescent="0.3">
      <c r="A24" s="509" t="s">
        <v>88</v>
      </c>
      <c r="B24" s="510"/>
      <c r="C24" s="510"/>
      <c r="D24" s="510"/>
      <c r="E24" s="510"/>
      <c r="F24" s="510"/>
      <c r="G24" s="510"/>
      <c r="H24" s="510"/>
      <c r="I24" s="510"/>
      <c r="J24" s="510"/>
      <c r="K24" s="510"/>
      <c r="L24" s="511"/>
      <c r="M24" s="299"/>
      <c r="N24" s="299"/>
    </row>
    <row r="25" spans="1:14" s="182" customFormat="1" ht="36" customHeight="1" x14ac:dyDescent="0.3">
      <c r="A25" s="467">
        <v>9</v>
      </c>
      <c r="B25" s="167" t="s">
        <v>126</v>
      </c>
      <c r="C25" s="63" t="s">
        <v>89</v>
      </c>
      <c r="D25" s="70">
        <v>3132</v>
      </c>
      <c r="E25" s="312">
        <v>43000</v>
      </c>
      <c r="F25" s="312">
        <v>41016</v>
      </c>
      <c r="G25" s="18">
        <f>SUM(H25:K25)</f>
        <v>28012</v>
      </c>
      <c r="H25" s="113">
        <v>28012</v>
      </c>
      <c r="I25" s="74"/>
      <c r="J25" s="74"/>
      <c r="K25" s="74"/>
      <c r="L25" s="185" t="s">
        <v>133</v>
      </c>
      <c r="M25" s="299"/>
      <c r="N25" s="299"/>
    </row>
    <row r="26" spans="1:14" s="182" customFormat="1" ht="36" customHeight="1" x14ac:dyDescent="0.3">
      <c r="A26" s="467">
        <v>10</v>
      </c>
      <c r="B26" s="167" t="s">
        <v>127</v>
      </c>
      <c r="C26" s="63" t="s">
        <v>89</v>
      </c>
      <c r="D26" s="70">
        <v>3132</v>
      </c>
      <c r="E26" s="312">
        <v>350176</v>
      </c>
      <c r="F26" s="312">
        <v>338675</v>
      </c>
      <c r="G26" s="18">
        <f>SUM(H26:K26)</f>
        <v>231125</v>
      </c>
      <c r="H26" s="113">
        <v>231125</v>
      </c>
      <c r="I26" s="74"/>
      <c r="J26" s="74"/>
      <c r="K26" s="74"/>
      <c r="L26" s="185" t="s">
        <v>128</v>
      </c>
      <c r="M26" s="299"/>
      <c r="N26" s="299"/>
    </row>
    <row r="27" spans="1:14" s="182" customFormat="1" ht="36" customHeight="1" x14ac:dyDescent="0.3">
      <c r="A27" s="61">
        <v>11</v>
      </c>
      <c r="B27" s="167" t="s">
        <v>129</v>
      </c>
      <c r="C27" s="63" t="s">
        <v>89</v>
      </c>
      <c r="D27" s="70">
        <v>3132</v>
      </c>
      <c r="E27" s="312">
        <v>319469</v>
      </c>
      <c r="F27" s="312">
        <v>319017</v>
      </c>
      <c r="G27" s="18">
        <f>SUM(H27:K27)</f>
        <v>217488</v>
      </c>
      <c r="H27" s="113">
        <v>217488</v>
      </c>
      <c r="I27" s="74"/>
      <c r="J27" s="74"/>
      <c r="K27" s="74"/>
      <c r="L27" s="185" t="s">
        <v>130</v>
      </c>
      <c r="M27" s="299"/>
      <c r="N27" s="299"/>
    </row>
    <row r="28" spans="1:14" s="182" customFormat="1" ht="21" customHeight="1" x14ac:dyDescent="0.3">
      <c r="A28" s="225"/>
      <c r="B28" s="216" t="s">
        <v>73</v>
      </c>
      <c r="C28" s="226"/>
      <c r="D28" s="225"/>
      <c r="E28" s="310"/>
      <c r="F28" s="311"/>
      <c r="G28" s="228">
        <f>SUM(G25:G27)</f>
        <v>476625</v>
      </c>
      <c r="H28" s="228">
        <f>SUM(H25:H27)</f>
        <v>476625</v>
      </c>
      <c r="I28" s="228">
        <f>SUM(I25:I27)</f>
        <v>0</v>
      </c>
      <c r="J28" s="228">
        <f>SUM(J25:J27)</f>
        <v>0</v>
      </c>
      <c r="K28" s="228">
        <f>SUM(K25:K27)</f>
        <v>0</v>
      </c>
      <c r="L28" s="225"/>
      <c r="M28" s="299"/>
      <c r="N28" s="299"/>
    </row>
    <row r="29" spans="1:14" s="181" customFormat="1" ht="21" customHeight="1" x14ac:dyDescent="0.2">
      <c r="A29" s="509" t="s">
        <v>74</v>
      </c>
      <c r="B29" s="510"/>
      <c r="C29" s="510"/>
      <c r="D29" s="510"/>
      <c r="E29" s="510"/>
      <c r="F29" s="510"/>
      <c r="G29" s="510"/>
      <c r="H29" s="510"/>
      <c r="I29" s="510"/>
      <c r="J29" s="510"/>
      <c r="K29" s="510"/>
      <c r="L29" s="511"/>
      <c r="M29" s="300"/>
      <c r="N29" s="300"/>
    </row>
    <row r="30" spans="1:14" ht="23.25" customHeight="1" x14ac:dyDescent="0.3">
      <c r="A30" s="468">
        <v>12</v>
      </c>
      <c r="B30" s="166" t="s">
        <v>171</v>
      </c>
      <c r="C30" s="73">
        <v>170703</v>
      </c>
      <c r="D30" s="85">
        <v>3132</v>
      </c>
      <c r="E30" s="313">
        <v>135510</v>
      </c>
      <c r="F30" s="105">
        <v>134690.4</v>
      </c>
      <c r="G30" s="18">
        <f t="shared" ref="G30:G37" si="1">SUM(H30:K30)</f>
        <v>133271.69</v>
      </c>
      <c r="H30" s="105">
        <v>133271.69</v>
      </c>
      <c r="I30" s="76"/>
      <c r="J30" s="76"/>
      <c r="K30" s="112"/>
      <c r="L30" s="246" t="s">
        <v>210</v>
      </c>
    </row>
    <row r="31" spans="1:14" ht="34.5" customHeight="1" x14ac:dyDescent="0.3">
      <c r="A31" s="467">
        <v>13</v>
      </c>
      <c r="B31" s="35" t="s">
        <v>131</v>
      </c>
      <c r="C31" s="61">
        <v>170703</v>
      </c>
      <c r="D31" s="70">
        <v>3132</v>
      </c>
      <c r="E31" s="314">
        <v>262143</v>
      </c>
      <c r="F31" s="113">
        <v>256116</v>
      </c>
      <c r="G31" s="18">
        <f t="shared" si="1"/>
        <v>77515</v>
      </c>
      <c r="H31" s="113">
        <v>77515</v>
      </c>
      <c r="I31" s="76"/>
      <c r="J31" s="76"/>
      <c r="K31" s="112"/>
      <c r="L31" s="21" t="s">
        <v>130</v>
      </c>
    </row>
    <row r="32" spans="1:14" ht="31.5" x14ac:dyDescent="0.3">
      <c r="A32" s="61">
        <v>14</v>
      </c>
      <c r="B32" s="110" t="s">
        <v>172</v>
      </c>
      <c r="C32" s="61">
        <v>170703</v>
      </c>
      <c r="D32" s="70">
        <v>3132</v>
      </c>
      <c r="E32" s="314">
        <v>338126</v>
      </c>
      <c r="F32" s="113">
        <v>336904</v>
      </c>
      <c r="G32" s="18">
        <f t="shared" si="1"/>
        <v>78904</v>
      </c>
      <c r="H32" s="113">
        <v>78904</v>
      </c>
      <c r="I32" s="76"/>
      <c r="J32" s="76"/>
      <c r="K32" s="112"/>
      <c r="L32" s="21" t="s">
        <v>130</v>
      </c>
    </row>
    <row r="33" spans="1:14" x14ac:dyDescent="0.3">
      <c r="A33" s="61">
        <v>15</v>
      </c>
      <c r="B33" s="110" t="s">
        <v>132</v>
      </c>
      <c r="C33" s="61">
        <v>170703</v>
      </c>
      <c r="D33" s="74">
        <v>3132</v>
      </c>
      <c r="E33" s="315">
        <v>600000</v>
      </c>
      <c r="F33" s="113">
        <v>598803</v>
      </c>
      <c r="G33" s="18">
        <f t="shared" si="1"/>
        <v>409053</v>
      </c>
      <c r="H33" s="113">
        <v>409053</v>
      </c>
      <c r="I33" s="76"/>
      <c r="J33" s="76"/>
      <c r="K33" s="112"/>
      <c r="L33" s="12" t="s">
        <v>133</v>
      </c>
    </row>
    <row r="34" spans="1:14" x14ac:dyDescent="0.3">
      <c r="A34" s="61">
        <v>16</v>
      </c>
      <c r="B34" s="110" t="s">
        <v>134</v>
      </c>
      <c r="C34" s="61">
        <v>170703</v>
      </c>
      <c r="D34" s="74">
        <v>3132</v>
      </c>
      <c r="E34" s="315">
        <v>410000</v>
      </c>
      <c r="F34" s="113">
        <v>399271</v>
      </c>
      <c r="G34" s="18">
        <f t="shared" si="1"/>
        <v>389571</v>
      </c>
      <c r="H34" s="113">
        <v>389571</v>
      </c>
      <c r="I34" s="76"/>
      <c r="J34" s="76"/>
      <c r="K34" s="112"/>
      <c r="L34" s="12" t="s">
        <v>130</v>
      </c>
    </row>
    <row r="35" spans="1:14" ht="31.5" x14ac:dyDescent="0.3">
      <c r="A35" s="61">
        <v>17</v>
      </c>
      <c r="B35" s="110" t="s">
        <v>135</v>
      </c>
      <c r="C35" s="61">
        <v>170703</v>
      </c>
      <c r="D35" s="70">
        <v>3132</v>
      </c>
      <c r="E35" s="314">
        <v>180204</v>
      </c>
      <c r="F35" s="113">
        <v>177834</v>
      </c>
      <c r="G35" s="18">
        <f t="shared" si="1"/>
        <v>14061</v>
      </c>
      <c r="H35" s="113">
        <v>14061</v>
      </c>
      <c r="I35" s="76"/>
      <c r="J35" s="76"/>
      <c r="K35" s="112"/>
      <c r="L35" s="21" t="s">
        <v>128</v>
      </c>
    </row>
    <row r="36" spans="1:14" ht="22.5" x14ac:dyDescent="0.3">
      <c r="A36" s="467">
        <v>18</v>
      </c>
      <c r="B36" s="166" t="s">
        <v>279</v>
      </c>
      <c r="C36" s="61">
        <v>170703</v>
      </c>
      <c r="D36" s="70">
        <v>3132</v>
      </c>
      <c r="E36" s="316">
        <v>990000</v>
      </c>
      <c r="F36" s="113">
        <v>922284</v>
      </c>
      <c r="G36" s="18">
        <f t="shared" si="1"/>
        <v>87767</v>
      </c>
      <c r="H36" s="113">
        <v>87767</v>
      </c>
      <c r="I36" s="76"/>
      <c r="J36" s="76"/>
      <c r="K36" s="112"/>
      <c r="L36" s="21" t="s">
        <v>136</v>
      </c>
    </row>
    <row r="37" spans="1:14" ht="81.75" customHeight="1" x14ac:dyDescent="0.3">
      <c r="A37" s="467">
        <v>19</v>
      </c>
      <c r="B37" s="166" t="s">
        <v>137</v>
      </c>
      <c r="C37" s="61">
        <v>170703</v>
      </c>
      <c r="D37" s="70">
        <v>3132</v>
      </c>
      <c r="E37" s="314">
        <v>2001594</v>
      </c>
      <c r="F37" s="113">
        <v>1374103.73</v>
      </c>
      <c r="G37" s="18">
        <f t="shared" si="1"/>
        <v>470574.42</v>
      </c>
      <c r="H37" s="168">
        <v>470574.42</v>
      </c>
      <c r="I37" s="76"/>
      <c r="J37" s="76"/>
      <c r="K37" s="112"/>
      <c r="L37" s="21" t="s">
        <v>138</v>
      </c>
    </row>
    <row r="38" spans="1:14" ht="78.75" x14ac:dyDescent="0.3">
      <c r="A38" s="61">
        <v>20</v>
      </c>
      <c r="B38" s="166" t="s">
        <v>211</v>
      </c>
      <c r="C38" s="61">
        <v>170703</v>
      </c>
      <c r="D38" s="70">
        <v>3132</v>
      </c>
      <c r="E38" s="316">
        <v>2023616</v>
      </c>
      <c r="F38" s="113">
        <v>1885853.41</v>
      </c>
      <c r="G38" s="18">
        <f>SUM(H38:K38)</f>
        <v>311594.89</v>
      </c>
      <c r="H38" s="168">
        <v>311594.89</v>
      </c>
      <c r="I38" s="76"/>
      <c r="J38" s="76"/>
      <c r="K38" s="112"/>
      <c r="L38" s="21" t="s">
        <v>138</v>
      </c>
    </row>
    <row r="39" spans="1:14" s="49" customFormat="1" ht="22.5" customHeight="1" x14ac:dyDescent="0.3">
      <c r="A39" s="225"/>
      <c r="B39" s="216" t="s">
        <v>113</v>
      </c>
      <c r="C39" s="225"/>
      <c r="D39" s="225"/>
      <c r="E39" s="317"/>
      <c r="F39" s="310"/>
      <c r="G39" s="228">
        <f>SUM(G30:G38)</f>
        <v>1972312</v>
      </c>
      <c r="H39" s="228">
        <f>SUM(H30:H38)</f>
        <v>1972312</v>
      </c>
      <c r="I39" s="228">
        <f>SUM(I30:I38)</f>
        <v>0</v>
      </c>
      <c r="J39" s="228">
        <f>SUM(J30:J38)</f>
        <v>0</v>
      </c>
      <c r="K39" s="228">
        <f>SUM(K30:K38)</f>
        <v>0</v>
      </c>
      <c r="L39" s="225"/>
      <c r="M39" s="1"/>
      <c r="N39" s="1"/>
    </row>
    <row r="40" spans="1:14" ht="21.95" customHeight="1" x14ac:dyDescent="0.3">
      <c r="A40" s="509" t="s">
        <v>208</v>
      </c>
      <c r="B40" s="510"/>
      <c r="C40" s="510"/>
      <c r="D40" s="510"/>
      <c r="E40" s="510"/>
      <c r="F40" s="510"/>
      <c r="G40" s="510"/>
      <c r="H40" s="510"/>
      <c r="I40" s="510"/>
      <c r="J40" s="510"/>
      <c r="K40" s="510"/>
      <c r="L40" s="511"/>
    </row>
    <row r="41" spans="1:14" ht="48" customHeight="1" x14ac:dyDescent="0.3">
      <c r="A41" s="61">
        <v>1</v>
      </c>
      <c r="B41" s="169" t="s">
        <v>147</v>
      </c>
      <c r="C41" s="74">
        <v>100201</v>
      </c>
      <c r="D41" s="318">
        <v>3210</v>
      </c>
      <c r="E41" s="75"/>
      <c r="F41" s="76"/>
      <c r="G41" s="18">
        <f t="shared" ref="G41:G49" si="2">SUM(H41:K41)</f>
        <v>78651</v>
      </c>
      <c r="H41" s="113">
        <v>78651</v>
      </c>
      <c r="I41" s="75"/>
      <c r="J41" s="78"/>
      <c r="K41" s="75"/>
      <c r="L41" s="172" t="s">
        <v>146</v>
      </c>
    </row>
    <row r="42" spans="1:14" ht="35.25" customHeight="1" x14ac:dyDescent="0.3">
      <c r="A42" s="467">
        <v>2</v>
      </c>
      <c r="B42" s="169" t="s">
        <v>148</v>
      </c>
      <c r="C42" s="37">
        <v>100201</v>
      </c>
      <c r="D42" s="318">
        <v>3210</v>
      </c>
      <c r="E42" s="95"/>
      <c r="F42" s="467"/>
      <c r="G42" s="18">
        <f t="shared" si="2"/>
        <v>322440</v>
      </c>
      <c r="H42" s="89">
        <v>322440</v>
      </c>
      <c r="I42" s="75"/>
      <c r="J42" s="78"/>
      <c r="K42" s="75"/>
      <c r="L42" s="171" t="s">
        <v>146</v>
      </c>
    </row>
    <row r="43" spans="1:14" ht="31.5" x14ac:dyDescent="0.3">
      <c r="A43" s="74">
        <v>3</v>
      </c>
      <c r="B43" s="169" t="s">
        <v>139</v>
      </c>
      <c r="C43" s="318">
        <v>150101</v>
      </c>
      <c r="D43" s="318">
        <v>3210</v>
      </c>
      <c r="E43" s="319"/>
      <c r="F43" s="319"/>
      <c r="G43" s="18">
        <f t="shared" si="2"/>
        <v>970732.49</v>
      </c>
      <c r="H43" s="180">
        <v>970732.49</v>
      </c>
      <c r="I43" s="75"/>
      <c r="J43" s="78"/>
      <c r="K43" s="75"/>
      <c r="L43" s="170" t="s">
        <v>140</v>
      </c>
    </row>
    <row r="44" spans="1:14" ht="63" x14ac:dyDescent="0.3">
      <c r="A44" s="74">
        <v>4</v>
      </c>
      <c r="B44" s="110" t="s">
        <v>141</v>
      </c>
      <c r="C44" s="318">
        <v>150101</v>
      </c>
      <c r="D44" s="318">
        <v>3210</v>
      </c>
      <c r="E44" s="319"/>
      <c r="F44" s="319"/>
      <c r="G44" s="18">
        <f t="shared" si="2"/>
        <v>29059.13</v>
      </c>
      <c r="H44" s="113">
        <v>29059.13</v>
      </c>
      <c r="I44" s="75"/>
      <c r="J44" s="78"/>
      <c r="K44" s="75"/>
      <c r="L44" s="170" t="s">
        <v>142</v>
      </c>
    </row>
    <row r="45" spans="1:14" ht="63" x14ac:dyDescent="0.3">
      <c r="A45" s="74">
        <v>5</v>
      </c>
      <c r="B45" s="110" t="s">
        <v>143</v>
      </c>
      <c r="C45" s="318">
        <v>150101</v>
      </c>
      <c r="D45" s="318">
        <v>3210</v>
      </c>
      <c r="E45" s="319"/>
      <c r="F45" s="319"/>
      <c r="G45" s="18">
        <f t="shared" si="2"/>
        <v>1777.2</v>
      </c>
      <c r="H45" s="113">
        <v>1777.2</v>
      </c>
      <c r="I45" s="75"/>
      <c r="J45" s="78"/>
      <c r="K45" s="75"/>
      <c r="L45" s="170" t="s">
        <v>142</v>
      </c>
    </row>
    <row r="46" spans="1:14" ht="78.75" x14ac:dyDescent="0.3">
      <c r="A46" s="74">
        <v>6</v>
      </c>
      <c r="B46" s="110" t="s">
        <v>150</v>
      </c>
      <c r="C46" s="318">
        <v>150101</v>
      </c>
      <c r="D46" s="318">
        <v>3210</v>
      </c>
      <c r="E46" s="319"/>
      <c r="F46" s="319"/>
      <c r="G46" s="77">
        <f t="shared" si="2"/>
        <v>31137.72</v>
      </c>
      <c r="H46" s="113">
        <v>31137.72</v>
      </c>
      <c r="I46" s="75"/>
      <c r="J46" s="78"/>
      <c r="K46" s="75"/>
      <c r="L46" s="170" t="s">
        <v>142</v>
      </c>
    </row>
    <row r="47" spans="1:14" ht="47.25" x14ac:dyDescent="0.3">
      <c r="A47" s="74">
        <v>7</v>
      </c>
      <c r="B47" s="62" t="s">
        <v>144</v>
      </c>
      <c r="C47" s="318">
        <v>150101</v>
      </c>
      <c r="D47" s="318">
        <v>3210</v>
      </c>
      <c r="E47" s="319"/>
      <c r="F47" s="319"/>
      <c r="G47" s="18">
        <f t="shared" si="2"/>
        <v>46882</v>
      </c>
      <c r="H47" s="180">
        <v>46882</v>
      </c>
      <c r="I47" s="75"/>
      <c r="J47" s="78"/>
      <c r="K47" s="75"/>
      <c r="L47" s="184" t="s">
        <v>152</v>
      </c>
    </row>
    <row r="48" spans="1:14" ht="47.25" x14ac:dyDescent="0.3">
      <c r="A48" s="74">
        <v>8</v>
      </c>
      <c r="B48" s="169" t="s">
        <v>145</v>
      </c>
      <c r="C48" s="318">
        <v>150101</v>
      </c>
      <c r="D48" s="318">
        <v>3210</v>
      </c>
      <c r="E48" s="319"/>
      <c r="F48" s="319"/>
      <c r="G48" s="18">
        <f t="shared" si="2"/>
        <v>526979.37</v>
      </c>
      <c r="H48" s="180">
        <v>526979.37</v>
      </c>
      <c r="I48" s="75"/>
      <c r="J48" s="78"/>
      <c r="K48" s="75"/>
      <c r="L48" s="171" t="s">
        <v>146</v>
      </c>
    </row>
    <row r="49" spans="1:14" ht="63" x14ac:dyDescent="0.3">
      <c r="A49" s="61">
        <v>9</v>
      </c>
      <c r="B49" s="169" t="s">
        <v>149</v>
      </c>
      <c r="C49" s="318">
        <v>150101</v>
      </c>
      <c r="D49" s="318">
        <v>3210</v>
      </c>
      <c r="E49" s="75"/>
      <c r="F49" s="76"/>
      <c r="G49" s="18">
        <f t="shared" si="2"/>
        <v>52909.09</v>
      </c>
      <c r="H49" s="113">
        <v>52909.09</v>
      </c>
      <c r="I49" s="75"/>
      <c r="J49" s="78"/>
      <c r="K49" s="75"/>
      <c r="L49" s="172" t="s">
        <v>146</v>
      </c>
    </row>
    <row r="50" spans="1:14" ht="22.5" customHeight="1" x14ac:dyDescent="0.3">
      <c r="A50" s="221"/>
      <c r="B50" s="320" t="s">
        <v>113</v>
      </c>
      <c r="C50" s="321"/>
      <c r="D50" s="321"/>
      <c r="E50" s="322"/>
      <c r="F50" s="221"/>
      <c r="G50" s="239">
        <f>SUM(G41:G49)</f>
        <v>2060567.9999999998</v>
      </c>
      <c r="H50" s="239">
        <f>SUM(H41:H49)</f>
        <v>2060567.9999999998</v>
      </c>
      <c r="I50" s="239">
        <f>SUM(I41:I49)</f>
        <v>0</v>
      </c>
      <c r="J50" s="239">
        <f>SUM(J41:J49)</f>
        <v>0</v>
      </c>
      <c r="K50" s="239">
        <f>SUM(K41:K49)</f>
        <v>0</v>
      </c>
      <c r="L50" s="221"/>
    </row>
    <row r="51" spans="1:14" ht="40.5" customHeight="1" x14ac:dyDescent="0.3">
      <c r="A51" s="323"/>
      <c r="B51" s="324" t="s">
        <v>280</v>
      </c>
      <c r="C51" s="325"/>
      <c r="D51" s="325"/>
      <c r="E51" s="326"/>
      <c r="F51" s="323"/>
      <c r="G51" s="203">
        <f>G23+G28+G39+G50</f>
        <v>6444985</v>
      </c>
      <c r="H51" s="203">
        <f>H23+H28+H39+H50</f>
        <v>6444985</v>
      </c>
      <c r="I51" s="203">
        <f>I23+I28+I39+I50</f>
        <v>0</v>
      </c>
      <c r="J51" s="203">
        <f>J23+J28+J39+J50</f>
        <v>0</v>
      </c>
      <c r="K51" s="203">
        <f>K23+K28+K39+K50</f>
        <v>0</v>
      </c>
      <c r="L51" s="323"/>
    </row>
    <row r="52" spans="1:14" x14ac:dyDescent="0.3">
      <c r="A52" s="543" t="s">
        <v>212</v>
      </c>
      <c r="B52" s="544"/>
      <c r="C52" s="544"/>
      <c r="D52" s="544"/>
      <c r="E52" s="544"/>
      <c r="F52" s="544"/>
      <c r="G52" s="544"/>
      <c r="H52" s="544"/>
      <c r="I52" s="544"/>
      <c r="J52" s="544"/>
      <c r="K52" s="544"/>
      <c r="L52" s="545"/>
    </row>
    <row r="53" spans="1:14" x14ac:dyDescent="0.3">
      <c r="A53" s="509" t="s">
        <v>19</v>
      </c>
      <c r="B53" s="510"/>
      <c r="C53" s="510"/>
      <c r="D53" s="510"/>
      <c r="E53" s="510"/>
      <c r="F53" s="510"/>
      <c r="G53" s="510"/>
      <c r="H53" s="510"/>
      <c r="I53" s="510"/>
      <c r="J53" s="510"/>
      <c r="K53" s="510"/>
      <c r="L53" s="511"/>
    </row>
    <row r="54" spans="1:14" x14ac:dyDescent="0.3">
      <c r="A54" s="516" t="s">
        <v>20</v>
      </c>
      <c r="B54" s="517"/>
      <c r="C54" s="517"/>
      <c r="D54" s="517"/>
      <c r="E54" s="517"/>
      <c r="F54" s="517"/>
      <c r="G54" s="517"/>
      <c r="H54" s="517"/>
      <c r="I54" s="517"/>
      <c r="J54" s="517"/>
      <c r="K54" s="517"/>
      <c r="L54" s="518"/>
    </row>
    <row r="55" spans="1:14" ht="50.25" customHeight="1" x14ac:dyDescent="0.3">
      <c r="A55" s="467">
        <v>1</v>
      </c>
      <c r="B55" s="329" t="s">
        <v>156</v>
      </c>
      <c r="C55" s="335">
        <v>150101</v>
      </c>
      <c r="D55" s="467">
        <v>3122</v>
      </c>
      <c r="E55" s="467" t="s">
        <v>81</v>
      </c>
      <c r="F55" s="467"/>
      <c r="G55" s="125">
        <f>SUM(G56:G58)</f>
        <v>500000</v>
      </c>
      <c r="H55" s="125">
        <f>SUM(H56:H58)</f>
        <v>0</v>
      </c>
      <c r="I55" s="125">
        <f>SUM(I56:I58)</f>
        <v>500000</v>
      </c>
      <c r="J55" s="125">
        <f>SUM(J56:J58)</f>
        <v>0</v>
      </c>
      <c r="K55" s="125">
        <f>SUM(K56:K58)</f>
        <v>0</v>
      </c>
      <c r="L55" s="188"/>
    </row>
    <row r="56" spans="1:14" s="45" customFormat="1" ht="15.95" customHeight="1" x14ac:dyDescent="0.3">
      <c r="A56" s="468"/>
      <c r="B56" s="44" t="s">
        <v>37</v>
      </c>
      <c r="C56" s="336"/>
      <c r="D56" s="327"/>
      <c r="E56" s="468"/>
      <c r="F56" s="468"/>
      <c r="G56" s="278">
        <f>SUM(H56:K56)</f>
        <v>10000</v>
      </c>
      <c r="H56" s="86"/>
      <c r="I56" s="86">
        <v>10000</v>
      </c>
      <c r="J56" s="86"/>
      <c r="K56" s="86"/>
      <c r="L56" s="189"/>
      <c r="M56" s="299"/>
      <c r="N56" s="299"/>
    </row>
    <row r="57" spans="1:14" s="45" customFormat="1" ht="15.95" customHeight="1" x14ac:dyDescent="0.3">
      <c r="A57" s="468"/>
      <c r="B57" s="44" t="s">
        <v>24</v>
      </c>
      <c r="C57" s="336"/>
      <c r="D57" s="327"/>
      <c r="E57" s="468"/>
      <c r="F57" s="468"/>
      <c r="G57" s="278">
        <f t="shared" ref="G57:G62" si="3">SUM(H57:K57)</f>
        <v>481000</v>
      </c>
      <c r="H57" s="86"/>
      <c r="I57" s="86">
        <v>481000</v>
      </c>
      <c r="J57" s="86"/>
      <c r="K57" s="86"/>
      <c r="L57" s="27" t="s">
        <v>25</v>
      </c>
      <c r="M57" s="299"/>
      <c r="N57" s="299"/>
    </row>
    <row r="58" spans="1:14" s="45" customFormat="1" x14ac:dyDescent="0.3">
      <c r="A58" s="468"/>
      <c r="B58" s="44" t="s">
        <v>26</v>
      </c>
      <c r="C58" s="336"/>
      <c r="D58" s="328"/>
      <c r="E58" s="469"/>
      <c r="F58" s="469"/>
      <c r="G58" s="278">
        <f t="shared" si="3"/>
        <v>9000</v>
      </c>
      <c r="H58" s="92"/>
      <c r="I58" s="92">
        <v>9000</v>
      </c>
      <c r="J58" s="92"/>
      <c r="K58" s="92"/>
      <c r="L58" s="48" t="s">
        <v>27</v>
      </c>
      <c r="M58" s="299"/>
      <c r="N58" s="299"/>
    </row>
    <row r="59" spans="1:14" ht="78.75" x14ac:dyDescent="0.3">
      <c r="A59" s="467">
        <v>2</v>
      </c>
      <c r="B59" s="329" t="s">
        <v>157</v>
      </c>
      <c r="C59" s="335">
        <v>150101</v>
      </c>
      <c r="D59" s="467">
        <v>3122</v>
      </c>
      <c r="E59" s="71">
        <v>2642200</v>
      </c>
      <c r="F59" s="71">
        <v>267500</v>
      </c>
      <c r="G59" s="125">
        <f>SUM(G60:G62)</f>
        <v>1500000</v>
      </c>
      <c r="H59" s="125">
        <f>SUM(H60:H62)</f>
        <v>0</v>
      </c>
      <c r="I59" s="125">
        <f>SUM(I60:I62)</f>
        <v>1500000</v>
      </c>
      <c r="J59" s="125">
        <f>SUM(J60:J62)</f>
        <v>0</v>
      </c>
      <c r="K59" s="125">
        <f>SUM(K60:K62)</f>
        <v>0</v>
      </c>
      <c r="L59" s="188"/>
    </row>
    <row r="60" spans="1:14" ht="15.95" customHeight="1" x14ac:dyDescent="0.3">
      <c r="A60" s="468"/>
      <c r="B60" s="44" t="s">
        <v>37</v>
      </c>
      <c r="C60" s="336"/>
      <c r="D60" s="327"/>
      <c r="E60" s="327"/>
      <c r="F60" s="327"/>
      <c r="G60" s="278">
        <f t="shared" si="3"/>
        <v>5000</v>
      </c>
      <c r="H60" s="86"/>
      <c r="I60" s="86">
        <v>5000</v>
      </c>
      <c r="J60" s="86"/>
      <c r="K60" s="86"/>
      <c r="L60" s="189"/>
    </row>
    <row r="61" spans="1:14" ht="15.95" customHeight="1" x14ac:dyDescent="0.3">
      <c r="A61" s="468"/>
      <c r="B61" s="44" t="s">
        <v>24</v>
      </c>
      <c r="C61" s="336"/>
      <c r="D61" s="327"/>
      <c r="E61" s="327"/>
      <c r="F61" s="327"/>
      <c r="G61" s="278">
        <f t="shared" si="3"/>
        <v>1475000</v>
      </c>
      <c r="H61" s="86"/>
      <c r="I61" s="86">
        <v>1475000</v>
      </c>
      <c r="J61" s="86"/>
      <c r="K61" s="86"/>
      <c r="L61" s="27" t="s">
        <v>119</v>
      </c>
    </row>
    <row r="62" spans="1:14" x14ac:dyDescent="0.3">
      <c r="A62" s="469"/>
      <c r="B62" s="44" t="s">
        <v>26</v>
      </c>
      <c r="C62" s="330"/>
      <c r="D62" s="328"/>
      <c r="E62" s="328"/>
      <c r="F62" s="328"/>
      <c r="G62" s="278">
        <f t="shared" si="3"/>
        <v>20000</v>
      </c>
      <c r="H62" s="92"/>
      <c r="I62" s="92">
        <v>20000</v>
      </c>
      <c r="J62" s="92"/>
      <c r="K62" s="92"/>
      <c r="L62" s="48" t="s">
        <v>27</v>
      </c>
    </row>
    <row r="63" spans="1:14" ht="21" customHeight="1" x14ac:dyDescent="0.3">
      <c r="A63" s="225"/>
      <c r="B63" s="231" t="s">
        <v>28</v>
      </c>
      <c r="C63" s="217"/>
      <c r="D63" s="217"/>
      <c r="E63" s="217"/>
      <c r="F63" s="217"/>
      <c r="G63" s="238">
        <f>G55+G59</f>
        <v>2000000</v>
      </c>
      <c r="H63" s="238">
        <f>H55+H59</f>
        <v>0</v>
      </c>
      <c r="I63" s="238">
        <f>I55+I59</f>
        <v>2000000</v>
      </c>
      <c r="J63" s="238">
        <f>J55+J59</f>
        <v>0</v>
      </c>
      <c r="K63" s="238">
        <f>K55+K59</f>
        <v>0</v>
      </c>
      <c r="L63" s="217"/>
    </row>
    <row r="64" spans="1:14" s="333" customFormat="1" ht="21" customHeight="1" x14ac:dyDescent="0.25">
      <c r="A64" s="61"/>
      <c r="B64" s="62" t="s">
        <v>29</v>
      </c>
      <c r="C64" s="331"/>
      <c r="D64" s="331"/>
      <c r="E64" s="331"/>
      <c r="F64" s="331"/>
      <c r="G64" s="77">
        <f>G58+G62</f>
        <v>29000</v>
      </c>
      <c r="H64" s="77">
        <f>H58+H62</f>
        <v>0</v>
      </c>
      <c r="I64" s="77">
        <f>I58+I62</f>
        <v>29000</v>
      </c>
      <c r="J64" s="77">
        <f>J58+J62</f>
        <v>0</v>
      </c>
      <c r="K64" s="77">
        <f>K58+K62</f>
        <v>0</v>
      </c>
      <c r="L64" s="331"/>
      <c r="M64" s="332"/>
      <c r="N64" s="332"/>
    </row>
    <row r="65" spans="1:14" ht="21.95" customHeight="1" x14ac:dyDescent="0.3">
      <c r="A65" s="538" t="s">
        <v>33</v>
      </c>
      <c r="B65" s="519"/>
      <c r="C65" s="519"/>
      <c r="D65" s="519"/>
      <c r="E65" s="519"/>
      <c r="F65" s="519"/>
      <c r="G65" s="519"/>
      <c r="H65" s="519"/>
      <c r="I65" s="519"/>
      <c r="J65" s="519"/>
      <c r="K65" s="519"/>
      <c r="L65" s="539"/>
    </row>
    <row r="66" spans="1:14" ht="46.5" customHeight="1" x14ac:dyDescent="0.3">
      <c r="A66" s="467">
        <v>1</v>
      </c>
      <c r="B66" s="334" t="s">
        <v>158</v>
      </c>
      <c r="C66" s="15" t="s">
        <v>35</v>
      </c>
      <c r="D66" s="467">
        <v>3132</v>
      </c>
      <c r="E66" s="71">
        <v>960746</v>
      </c>
      <c r="F66" s="71">
        <v>517123.85</v>
      </c>
      <c r="G66" s="125">
        <f>SUM(G67:G69)</f>
        <v>440000</v>
      </c>
      <c r="H66" s="125">
        <f>SUM(H67:H69)</f>
        <v>0</v>
      </c>
      <c r="I66" s="125">
        <f>SUM(I67:I69)</f>
        <v>440000</v>
      </c>
      <c r="J66" s="125">
        <f>SUM(J67:J69)</f>
        <v>0</v>
      </c>
      <c r="K66" s="125">
        <f>SUM(K67:K69)</f>
        <v>0</v>
      </c>
      <c r="L66" s="188"/>
    </row>
    <row r="67" spans="1:14" ht="15.95" customHeight="1" x14ac:dyDescent="0.3">
      <c r="A67" s="327"/>
      <c r="B67" s="44" t="s">
        <v>37</v>
      </c>
      <c r="C67" s="44"/>
      <c r="D67" s="327"/>
      <c r="E67" s="327"/>
      <c r="F67" s="278"/>
      <c r="G67" s="278">
        <f>SUM(H67:K67)</f>
        <v>5000</v>
      </c>
      <c r="H67" s="278"/>
      <c r="I67" s="86">
        <v>5000</v>
      </c>
      <c r="J67" s="278"/>
      <c r="K67" s="278"/>
      <c r="L67" s="189"/>
    </row>
    <row r="68" spans="1:14" ht="15.95" customHeight="1" x14ac:dyDescent="0.3">
      <c r="A68" s="327"/>
      <c r="B68" s="44" t="s">
        <v>32</v>
      </c>
      <c r="C68" s="44"/>
      <c r="D68" s="327"/>
      <c r="E68" s="327"/>
      <c r="F68" s="278"/>
      <c r="G68" s="278">
        <f>SUM(H68:K68)</f>
        <v>429000</v>
      </c>
      <c r="H68" s="278"/>
      <c r="I68" s="86">
        <v>429000</v>
      </c>
      <c r="J68" s="278"/>
      <c r="K68" s="278"/>
      <c r="L68" s="27" t="s">
        <v>194</v>
      </c>
    </row>
    <row r="69" spans="1:14" ht="15.95" customHeight="1" x14ac:dyDescent="0.3">
      <c r="A69" s="328"/>
      <c r="B69" s="47" t="s">
        <v>26</v>
      </c>
      <c r="C69" s="47"/>
      <c r="D69" s="328"/>
      <c r="E69" s="328"/>
      <c r="F69" s="281"/>
      <c r="G69" s="281">
        <f>SUM(H69:K69)</f>
        <v>6000</v>
      </c>
      <c r="H69" s="281"/>
      <c r="I69" s="92">
        <v>6000</v>
      </c>
      <c r="J69" s="281"/>
      <c r="K69" s="281"/>
      <c r="L69" s="48" t="s">
        <v>27</v>
      </c>
    </row>
    <row r="70" spans="1:14" ht="33" customHeight="1" x14ac:dyDescent="0.3">
      <c r="A70" s="454">
        <v>2</v>
      </c>
      <c r="B70" s="497" t="s">
        <v>159</v>
      </c>
      <c r="C70" s="464" t="s">
        <v>35</v>
      </c>
      <c r="D70" s="454">
        <v>3132</v>
      </c>
      <c r="E70" s="457">
        <v>143500</v>
      </c>
      <c r="F70" s="457"/>
      <c r="G70" s="448">
        <f>SUM(G71:G73)</f>
        <v>343500</v>
      </c>
      <c r="H70" s="448">
        <f>SUM(H71:H73)</f>
        <v>0</v>
      </c>
      <c r="I70" s="448">
        <f>SUM(I71:I73)</f>
        <v>343500</v>
      </c>
      <c r="J70" s="448">
        <f>SUM(J71:J73)</f>
        <v>0</v>
      </c>
      <c r="K70" s="448">
        <f>SUM(K71:K73)</f>
        <v>0</v>
      </c>
      <c r="L70" s="498"/>
    </row>
    <row r="71" spans="1:14" ht="15.95" customHeight="1" x14ac:dyDescent="0.3">
      <c r="A71" s="499"/>
      <c r="B71" s="506" t="s">
        <v>297</v>
      </c>
      <c r="C71" s="499"/>
      <c r="D71" s="499"/>
      <c r="E71" s="499"/>
      <c r="F71" s="475"/>
      <c r="G71" s="505">
        <v>1320</v>
      </c>
      <c r="H71" s="475"/>
      <c r="I71" s="462">
        <v>1320</v>
      </c>
      <c r="J71" s="475"/>
      <c r="K71" s="475"/>
      <c r="L71" s="500"/>
    </row>
    <row r="72" spans="1:14" ht="15.95" customHeight="1" x14ac:dyDescent="0.3">
      <c r="A72" s="499"/>
      <c r="B72" s="470" t="s">
        <v>32</v>
      </c>
      <c r="C72" s="499"/>
      <c r="D72" s="499"/>
      <c r="E72" s="499"/>
      <c r="F72" s="475"/>
      <c r="G72" s="505">
        <v>342180</v>
      </c>
      <c r="H72" s="475"/>
      <c r="I72" s="462">
        <v>342180</v>
      </c>
      <c r="J72" s="475"/>
      <c r="K72" s="475"/>
      <c r="L72" s="496" t="s">
        <v>194</v>
      </c>
    </row>
    <row r="73" spans="1:14" ht="15.95" customHeight="1" x14ac:dyDescent="0.3">
      <c r="A73" s="501"/>
      <c r="B73" s="507" t="s">
        <v>298</v>
      </c>
      <c r="C73" s="501"/>
      <c r="D73" s="501"/>
      <c r="E73" s="501"/>
      <c r="F73" s="502"/>
      <c r="G73" s="505">
        <v>0</v>
      </c>
      <c r="H73" s="502"/>
      <c r="I73" s="503">
        <v>0</v>
      </c>
      <c r="J73" s="502"/>
      <c r="K73" s="502"/>
      <c r="L73" s="504" t="s">
        <v>27</v>
      </c>
    </row>
    <row r="74" spans="1:14" ht="21.75" customHeight="1" x14ac:dyDescent="0.3">
      <c r="A74" s="225"/>
      <c r="B74" s="231" t="s">
        <v>28</v>
      </c>
      <c r="C74" s="217"/>
      <c r="D74" s="217"/>
      <c r="E74" s="217"/>
      <c r="F74" s="228"/>
      <c r="G74" s="228">
        <f>G66+G70</f>
        <v>783500</v>
      </c>
      <c r="H74" s="228">
        <f>H66+H70</f>
        <v>0</v>
      </c>
      <c r="I74" s="228">
        <f>I66+I70</f>
        <v>783500</v>
      </c>
      <c r="J74" s="228">
        <f>J66+J70</f>
        <v>0</v>
      </c>
      <c r="K74" s="228">
        <f>K66+K70</f>
        <v>0</v>
      </c>
      <c r="L74" s="217"/>
    </row>
    <row r="75" spans="1:14" s="333" customFormat="1" ht="15.95" customHeight="1" x14ac:dyDescent="0.25">
      <c r="A75" s="61"/>
      <c r="B75" s="62" t="s">
        <v>29</v>
      </c>
      <c r="C75" s="337"/>
      <c r="D75" s="337"/>
      <c r="E75" s="337"/>
      <c r="F75" s="148"/>
      <c r="G75" s="148">
        <f>G69+G73</f>
        <v>6000</v>
      </c>
      <c r="H75" s="148">
        <f>H69+H73</f>
        <v>0</v>
      </c>
      <c r="I75" s="148">
        <f>I69+I73</f>
        <v>6000</v>
      </c>
      <c r="J75" s="148">
        <f>J69+J73</f>
        <v>0</v>
      </c>
      <c r="K75" s="148">
        <f>K69+K73</f>
        <v>0</v>
      </c>
      <c r="L75" s="337"/>
      <c r="M75" s="332"/>
      <c r="N75" s="332"/>
    </row>
    <row r="76" spans="1:14" ht="21.95" customHeight="1" x14ac:dyDescent="0.3">
      <c r="A76" s="516" t="s">
        <v>174</v>
      </c>
      <c r="B76" s="517"/>
      <c r="C76" s="517"/>
      <c r="D76" s="517"/>
      <c r="E76" s="517"/>
      <c r="F76" s="517"/>
      <c r="G76" s="517"/>
      <c r="H76" s="517"/>
      <c r="I76" s="517"/>
      <c r="J76" s="517"/>
      <c r="K76" s="517"/>
      <c r="L76" s="518"/>
    </row>
    <row r="77" spans="1:14" ht="63" customHeight="1" x14ac:dyDescent="0.3">
      <c r="A77" s="467">
        <v>1</v>
      </c>
      <c r="B77" s="62" t="s">
        <v>125</v>
      </c>
      <c r="C77" s="341" t="s">
        <v>44</v>
      </c>
      <c r="D77" s="37">
        <v>3132</v>
      </c>
      <c r="E77" s="95">
        <v>81368</v>
      </c>
      <c r="F77" s="71">
        <v>6368</v>
      </c>
      <c r="G77" s="148">
        <f>SUM(H77:K77)</f>
        <v>75000</v>
      </c>
      <c r="H77" s="71"/>
      <c r="I77" s="71">
        <v>75000</v>
      </c>
      <c r="J77" s="71"/>
      <c r="K77" s="71"/>
      <c r="L77" s="21"/>
    </row>
    <row r="78" spans="1:14" ht="34.5" customHeight="1" x14ac:dyDescent="0.3">
      <c r="A78" s="467">
        <v>2</v>
      </c>
      <c r="B78" s="44" t="s">
        <v>160</v>
      </c>
      <c r="C78" s="37">
        <v>100202</v>
      </c>
      <c r="D78" s="37">
        <v>3132</v>
      </c>
      <c r="E78" s="95" t="s">
        <v>36</v>
      </c>
      <c r="F78" s="71"/>
      <c r="G78" s="278">
        <f>SUM(H78:K78)</f>
        <v>40000</v>
      </c>
      <c r="H78" s="71"/>
      <c r="I78" s="71">
        <v>40000</v>
      </c>
      <c r="J78" s="71"/>
      <c r="K78" s="89"/>
      <c r="L78" s="21" t="s">
        <v>216</v>
      </c>
    </row>
    <row r="79" spans="1:14" ht="47.25" x14ac:dyDescent="0.3">
      <c r="A79" s="467">
        <v>3</v>
      </c>
      <c r="B79" s="143" t="s">
        <v>281</v>
      </c>
      <c r="C79" s="37">
        <v>100203</v>
      </c>
      <c r="D79" s="37">
        <v>3132</v>
      </c>
      <c r="E79" s="95"/>
      <c r="F79" s="71"/>
      <c r="G79" s="125">
        <f>SUM(G80:G82)</f>
        <v>250500</v>
      </c>
      <c r="H79" s="125">
        <f>SUM(H80:H82)</f>
        <v>0</v>
      </c>
      <c r="I79" s="125">
        <f>SUM(I80:I82)</f>
        <v>250500</v>
      </c>
      <c r="J79" s="125">
        <f>SUM(J80:J82)</f>
        <v>0</v>
      </c>
      <c r="K79" s="125">
        <f>SUM(K80:K82)</f>
        <v>0</v>
      </c>
      <c r="L79" s="21"/>
    </row>
    <row r="80" spans="1:14" ht="15.95" customHeight="1" x14ac:dyDescent="0.3">
      <c r="A80" s="468"/>
      <c r="B80" s="44" t="s">
        <v>37</v>
      </c>
      <c r="C80" s="41"/>
      <c r="D80" s="41"/>
      <c r="E80" s="97"/>
      <c r="F80" s="86"/>
      <c r="G80" s="278">
        <f>SUM(H80:K80)</f>
        <v>10000</v>
      </c>
      <c r="H80" s="86"/>
      <c r="I80" s="86">
        <v>10000</v>
      </c>
      <c r="J80" s="86"/>
      <c r="K80" s="86"/>
      <c r="L80" s="496"/>
    </row>
    <row r="81" spans="1:12" ht="15.95" customHeight="1" x14ac:dyDescent="0.3">
      <c r="A81" s="468"/>
      <c r="B81" s="44" t="s">
        <v>32</v>
      </c>
      <c r="C81" s="41"/>
      <c r="D81" s="41"/>
      <c r="E81" s="97"/>
      <c r="F81" s="86"/>
      <c r="G81" s="278">
        <f>SUM(H81:K81)</f>
        <v>235700</v>
      </c>
      <c r="H81" s="86"/>
      <c r="I81" s="86">
        <v>235700</v>
      </c>
      <c r="J81" s="86"/>
      <c r="K81" s="86"/>
      <c r="L81" s="27" t="s">
        <v>198</v>
      </c>
    </row>
    <row r="82" spans="1:12" ht="15.95" customHeight="1" x14ac:dyDescent="0.3">
      <c r="A82" s="469"/>
      <c r="B82" s="44" t="s">
        <v>26</v>
      </c>
      <c r="C82" s="98"/>
      <c r="D82" s="98"/>
      <c r="E82" s="99"/>
      <c r="F82" s="92"/>
      <c r="G82" s="278">
        <f>SUM(H82:K82)</f>
        <v>4800</v>
      </c>
      <c r="H82" s="92"/>
      <c r="I82" s="92">
        <v>4800</v>
      </c>
      <c r="J82" s="92"/>
      <c r="K82" s="92"/>
      <c r="L82" s="48" t="s">
        <v>27</v>
      </c>
    </row>
    <row r="83" spans="1:12" ht="20.25" customHeight="1" x14ac:dyDescent="0.3">
      <c r="A83" s="467">
        <v>4</v>
      </c>
      <c r="B83" s="143" t="s">
        <v>284</v>
      </c>
      <c r="C83" s="37">
        <v>100203</v>
      </c>
      <c r="D83" s="37">
        <v>3132</v>
      </c>
      <c r="E83" s="95" t="s">
        <v>191</v>
      </c>
      <c r="F83" s="106"/>
      <c r="G83" s="125">
        <f>SUM(G84:G86)</f>
        <v>125000</v>
      </c>
      <c r="H83" s="125">
        <f>SUM(H84:H86)</f>
        <v>0</v>
      </c>
      <c r="I83" s="125">
        <f>SUM(I84:I86)</f>
        <v>125000</v>
      </c>
      <c r="J83" s="125">
        <f>SUM(J84:J86)</f>
        <v>0</v>
      </c>
      <c r="K83" s="125">
        <f>SUM(K84:K86)</f>
        <v>0</v>
      </c>
      <c r="L83" s="27"/>
    </row>
    <row r="84" spans="1:12" ht="15.95" customHeight="1" x14ac:dyDescent="0.3">
      <c r="A84" s="468"/>
      <c r="B84" s="44" t="s">
        <v>37</v>
      </c>
      <c r="C84" s="40"/>
      <c r="D84" s="41"/>
      <c r="E84" s="97"/>
      <c r="F84" s="106"/>
      <c r="G84" s="278">
        <f t="shared" ref="G84:G104" si="4">SUM(H84:K84)</f>
        <v>5000</v>
      </c>
      <c r="H84" s="271"/>
      <c r="I84" s="86">
        <v>5000</v>
      </c>
      <c r="J84" s="86"/>
      <c r="K84" s="86"/>
      <c r="L84" s="27"/>
    </row>
    <row r="85" spans="1:12" ht="15.95" customHeight="1" x14ac:dyDescent="0.3">
      <c r="A85" s="468"/>
      <c r="B85" s="44" t="s">
        <v>32</v>
      </c>
      <c r="C85" s="40"/>
      <c r="D85" s="41"/>
      <c r="E85" s="97"/>
      <c r="F85" s="106"/>
      <c r="G85" s="278">
        <f t="shared" si="4"/>
        <v>118000</v>
      </c>
      <c r="H85" s="271"/>
      <c r="I85" s="86">
        <v>118000</v>
      </c>
      <c r="J85" s="86"/>
      <c r="K85" s="86"/>
      <c r="L85" s="27" t="s">
        <v>199</v>
      </c>
    </row>
    <row r="86" spans="1:12" ht="15.95" customHeight="1" x14ac:dyDescent="0.3">
      <c r="A86" s="469"/>
      <c r="B86" s="44" t="s">
        <v>26</v>
      </c>
      <c r="C86" s="40"/>
      <c r="D86" s="41"/>
      <c r="E86" s="97"/>
      <c r="F86" s="106"/>
      <c r="G86" s="278">
        <f t="shared" si="4"/>
        <v>2000</v>
      </c>
      <c r="H86" s="271"/>
      <c r="I86" s="92">
        <v>2000</v>
      </c>
      <c r="J86" s="86"/>
      <c r="K86" s="86"/>
      <c r="L86" s="48"/>
    </row>
    <row r="87" spans="1:12" ht="34.5" customHeight="1" x14ac:dyDescent="0.3">
      <c r="A87" s="467">
        <v>5</v>
      </c>
      <c r="B87" s="256" t="s">
        <v>163</v>
      </c>
      <c r="C87" s="123">
        <v>100203</v>
      </c>
      <c r="D87" s="37">
        <v>3132</v>
      </c>
      <c r="E87" s="343">
        <v>652324</v>
      </c>
      <c r="F87" s="71">
        <v>434970</v>
      </c>
      <c r="G87" s="125">
        <f>SUM(G88:G89)</f>
        <v>109400</v>
      </c>
      <c r="H87" s="125">
        <f>SUM(H88:H89)</f>
        <v>0</v>
      </c>
      <c r="I87" s="125">
        <f>SUM(I88:I89)</f>
        <v>109400</v>
      </c>
      <c r="J87" s="125">
        <f>SUM(J88:J89)</f>
        <v>0</v>
      </c>
      <c r="K87" s="125">
        <f>SUM(K88:K89)</f>
        <v>0</v>
      </c>
      <c r="L87" s="21"/>
    </row>
    <row r="88" spans="1:12" ht="15.95" customHeight="1" x14ac:dyDescent="0.3">
      <c r="A88" s="468"/>
      <c r="B88" s="195" t="s">
        <v>32</v>
      </c>
      <c r="C88" s="344"/>
      <c r="D88" s="41"/>
      <c r="E88" s="345"/>
      <c r="F88" s="86"/>
      <c r="G88" s="278">
        <f t="shared" si="4"/>
        <v>107900</v>
      </c>
      <c r="H88" s="86"/>
      <c r="I88" s="86">
        <v>107900</v>
      </c>
      <c r="J88" s="86"/>
      <c r="K88" s="106"/>
      <c r="L88" s="27" t="s">
        <v>114</v>
      </c>
    </row>
    <row r="89" spans="1:12" ht="15.95" customHeight="1" x14ac:dyDescent="0.3">
      <c r="A89" s="469"/>
      <c r="B89" s="196" t="s">
        <v>26</v>
      </c>
      <c r="C89" s="346"/>
      <c r="D89" s="98"/>
      <c r="E89" s="347"/>
      <c r="F89" s="92"/>
      <c r="G89" s="278">
        <f t="shared" si="4"/>
        <v>1500</v>
      </c>
      <c r="H89" s="92"/>
      <c r="I89" s="86">
        <v>1500</v>
      </c>
      <c r="J89" s="92"/>
      <c r="K89" s="107"/>
      <c r="L89" s="48"/>
    </row>
    <row r="90" spans="1:12" ht="31.5" customHeight="1" x14ac:dyDescent="0.3">
      <c r="A90" s="468">
        <v>6</v>
      </c>
      <c r="B90" s="44" t="s">
        <v>282</v>
      </c>
      <c r="C90" s="41">
        <v>100203</v>
      </c>
      <c r="D90" s="41">
        <v>3132</v>
      </c>
      <c r="E90" s="97"/>
      <c r="F90" s="106"/>
      <c r="G90" s="125">
        <f>SUM(G91:G93)</f>
        <v>150000</v>
      </c>
      <c r="H90" s="125">
        <f>SUM(H91:H93)</f>
        <v>0</v>
      </c>
      <c r="I90" s="125">
        <f>SUM(I91:I93)</f>
        <v>150000</v>
      </c>
      <c r="J90" s="125">
        <f>SUM(J91:J93)</f>
        <v>0</v>
      </c>
      <c r="K90" s="125">
        <f>SUM(K91:K93)</f>
        <v>0</v>
      </c>
      <c r="L90" s="27"/>
    </row>
    <row r="91" spans="1:12" ht="15.95" customHeight="1" x14ac:dyDescent="0.3">
      <c r="A91" s="468"/>
      <c r="B91" s="44" t="s">
        <v>37</v>
      </c>
      <c r="C91" s="41"/>
      <c r="D91" s="41"/>
      <c r="E91" s="97"/>
      <c r="F91" s="106"/>
      <c r="G91" s="278">
        <f t="shared" si="4"/>
        <v>0</v>
      </c>
      <c r="H91" s="271"/>
      <c r="I91" s="278"/>
      <c r="J91" s="86"/>
      <c r="K91" s="86"/>
      <c r="L91" s="27"/>
    </row>
    <row r="92" spans="1:12" ht="15.95" customHeight="1" x14ac:dyDescent="0.3">
      <c r="A92" s="468"/>
      <c r="B92" s="195" t="s">
        <v>32</v>
      </c>
      <c r="C92" s="41"/>
      <c r="D92" s="41"/>
      <c r="E92" s="97"/>
      <c r="F92" s="106"/>
      <c r="G92" s="278">
        <f t="shared" si="4"/>
        <v>148000</v>
      </c>
      <c r="H92" s="271"/>
      <c r="I92" s="86">
        <v>148000</v>
      </c>
      <c r="J92" s="86"/>
      <c r="K92" s="86"/>
      <c r="L92" s="27" t="s">
        <v>217</v>
      </c>
    </row>
    <row r="93" spans="1:12" ht="15.95" customHeight="1" x14ac:dyDescent="0.3">
      <c r="A93" s="468"/>
      <c r="B93" s="195" t="s">
        <v>26</v>
      </c>
      <c r="C93" s="342"/>
      <c r="D93" s="342"/>
      <c r="E93" s="191"/>
      <c r="F93" s="198"/>
      <c r="G93" s="278">
        <f t="shared" si="4"/>
        <v>2000</v>
      </c>
      <c r="H93" s="338"/>
      <c r="I93" s="103">
        <v>2000</v>
      </c>
      <c r="J93" s="103"/>
      <c r="K93" s="86"/>
      <c r="L93" s="27"/>
    </row>
    <row r="94" spans="1:12" ht="47.25" x14ac:dyDescent="0.3">
      <c r="A94" s="467">
        <v>7</v>
      </c>
      <c r="B94" s="143" t="s">
        <v>283</v>
      </c>
      <c r="C94" s="37">
        <v>100203</v>
      </c>
      <c r="D94" s="37">
        <v>3132</v>
      </c>
      <c r="E94" s="95"/>
      <c r="F94" s="71"/>
      <c r="G94" s="125">
        <f>SUM(G95:G97)</f>
        <v>525000</v>
      </c>
      <c r="H94" s="125">
        <f>SUM(H95:H97)</f>
        <v>0</v>
      </c>
      <c r="I94" s="125">
        <f>SUM(I95:I97)</f>
        <v>525000</v>
      </c>
      <c r="J94" s="125">
        <f>SUM(J95:J97)</f>
        <v>0</v>
      </c>
      <c r="K94" s="125">
        <f>SUM(K95:K97)</f>
        <v>0</v>
      </c>
      <c r="L94" s="21"/>
    </row>
    <row r="95" spans="1:12" ht="15.95" customHeight="1" x14ac:dyDescent="0.3">
      <c r="A95" s="468"/>
      <c r="B95" s="44" t="s">
        <v>37</v>
      </c>
      <c r="C95" s="41"/>
      <c r="D95" s="41"/>
      <c r="E95" s="97"/>
      <c r="F95" s="86"/>
      <c r="G95" s="278">
        <f t="shared" si="4"/>
        <v>3000</v>
      </c>
      <c r="H95" s="86"/>
      <c r="I95" s="86">
        <v>3000</v>
      </c>
      <c r="J95" s="86"/>
      <c r="K95" s="86"/>
      <c r="L95" s="27"/>
    </row>
    <row r="96" spans="1:12" ht="15.95" customHeight="1" x14ac:dyDescent="0.3">
      <c r="A96" s="468"/>
      <c r="B96" s="44" t="s">
        <v>32</v>
      </c>
      <c r="C96" s="41"/>
      <c r="D96" s="41"/>
      <c r="E96" s="97"/>
      <c r="F96" s="86"/>
      <c r="G96" s="278">
        <f t="shared" si="4"/>
        <v>514000</v>
      </c>
      <c r="H96" s="278"/>
      <c r="I96" s="86">
        <v>514000</v>
      </c>
      <c r="J96" s="86"/>
      <c r="K96" s="86"/>
      <c r="L96" s="27" t="s">
        <v>213</v>
      </c>
    </row>
    <row r="97" spans="1:14" ht="15.95" customHeight="1" x14ac:dyDescent="0.3">
      <c r="A97" s="469"/>
      <c r="B97" s="47" t="s">
        <v>26</v>
      </c>
      <c r="C97" s="98"/>
      <c r="D97" s="98"/>
      <c r="E97" s="99"/>
      <c r="F97" s="92"/>
      <c r="G97" s="281">
        <f t="shared" si="4"/>
        <v>8000</v>
      </c>
      <c r="H97" s="281"/>
      <c r="I97" s="92">
        <v>8000</v>
      </c>
      <c r="J97" s="92"/>
      <c r="K97" s="92"/>
      <c r="L97" s="48"/>
    </row>
    <row r="98" spans="1:14" ht="34.5" customHeight="1" x14ac:dyDescent="0.3">
      <c r="A98" s="468">
        <v>8</v>
      </c>
      <c r="B98" s="44" t="s">
        <v>162</v>
      </c>
      <c r="C98" s="41">
        <v>100302</v>
      </c>
      <c r="D98" s="41">
        <v>3132</v>
      </c>
      <c r="E98" s="97">
        <v>784372</v>
      </c>
      <c r="F98" s="86">
        <v>584371</v>
      </c>
      <c r="G98" s="125">
        <f>SUM(G99:G100)</f>
        <v>200000</v>
      </c>
      <c r="H98" s="125">
        <f>SUM(H99:H100)</f>
        <v>0</v>
      </c>
      <c r="I98" s="125">
        <f>SUM(I99:I100)</f>
        <v>200000</v>
      </c>
      <c r="J98" s="125">
        <f>SUM(J99:J100)</f>
        <v>0</v>
      </c>
      <c r="K98" s="125">
        <f>SUM(K99:K100)</f>
        <v>0</v>
      </c>
      <c r="L98" s="27"/>
    </row>
    <row r="99" spans="1:14" ht="15.95" customHeight="1" x14ac:dyDescent="0.3">
      <c r="A99" s="468"/>
      <c r="B99" s="44" t="s">
        <v>32</v>
      </c>
      <c r="C99" s="41"/>
      <c r="D99" s="41"/>
      <c r="E99" s="97"/>
      <c r="F99" s="86"/>
      <c r="G99" s="278">
        <f t="shared" si="4"/>
        <v>196500</v>
      </c>
      <c r="H99" s="86"/>
      <c r="I99" s="86">
        <v>196500</v>
      </c>
      <c r="J99" s="86"/>
      <c r="K99" s="86"/>
      <c r="L99" s="27" t="s">
        <v>200</v>
      </c>
    </row>
    <row r="100" spans="1:14" ht="15.95" customHeight="1" x14ac:dyDescent="0.3">
      <c r="A100" s="469"/>
      <c r="B100" s="47" t="s">
        <v>26</v>
      </c>
      <c r="C100" s="98"/>
      <c r="D100" s="98"/>
      <c r="E100" s="99"/>
      <c r="F100" s="92"/>
      <c r="G100" s="281">
        <f t="shared" si="4"/>
        <v>3500</v>
      </c>
      <c r="H100" s="92"/>
      <c r="I100" s="92">
        <v>3500</v>
      </c>
      <c r="J100" s="92"/>
      <c r="K100" s="92"/>
      <c r="L100" s="48"/>
    </row>
    <row r="101" spans="1:14" ht="30" customHeight="1" x14ac:dyDescent="0.3">
      <c r="A101" s="467">
        <v>9</v>
      </c>
      <c r="B101" s="143" t="s">
        <v>161</v>
      </c>
      <c r="C101" s="37">
        <v>100302</v>
      </c>
      <c r="D101" s="37">
        <v>3132</v>
      </c>
      <c r="E101" s="95" t="s">
        <v>191</v>
      </c>
      <c r="F101" s="71"/>
      <c r="G101" s="125">
        <f>SUM(G102:G104)</f>
        <v>185000</v>
      </c>
      <c r="H101" s="125">
        <f>SUM(H102:H104)</f>
        <v>0</v>
      </c>
      <c r="I101" s="125">
        <f>SUM(I102:I104)</f>
        <v>185000</v>
      </c>
      <c r="J101" s="125">
        <f>SUM(J102:J104)</f>
        <v>0</v>
      </c>
      <c r="K101" s="125">
        <f>SUM(K102:K104)</f>
        <v>0</v>
      </c>
      <c r="L101" s="21"/>
    </row>
    <row r="102" spans="1:14" ht="15.95" customHeight="1" x14ac:dyDescent="0.3">
      <c r="A102" s="468"/>
      <c r="B102" s="44" t="s">
        <v>37</v>
      </c>
      <c r="C102" s="41"/>
      <c r="D102" s="41"/>
      <c r="E102" s="97"/>
      <c r="F102" s="86"/>
      <c r="G102" s="278">
        <f t="shared" si="4"/>
        <v>20000</v>
      </c>
      <c r="H102" s="86"/>
      <c r="I102" s="86">
        <v>20000</v>
      </c>
      <c r="J102" s="86"/>
      <c r="K102" s="86"/>
      <c r="L102" s="27"/>
    </row>
    <row r="103" spans="1:14" ht="15.95" customHeight="1" x14ac:dyDescent="0.3">
      <c r="A103" s="468"/>
      <c r="B103" s="44" t="s">
        <v>32</v>
      </c>
      <c r="C103" s="41"/>
      <c r="D103" s="41"/>
      <c r="E103" s="97"/>
      <c r="F103" s="86"/>
      <c r="G103" s="278">
        <f t="shared" si="4"/>
        <v>162000</v>
      </c>
      <c r="H103" s="86"/>
      <c r="I103" s="86">
        <v>162000</v>
      </c>
      <c r="J103" s="86"/>
      <c r="K103" s="86"/>
      <c r="L103" s="27" t="s">
        <v>51</v>
      </c>
    </row>
    <row r="104" spans="1:14" ht="15.95" customHeight="1" x14ac:dyDescent="0.3">
      <c r="A104" s="468"/>
      <c r="B104" s="47" t="s">
        <v>26</v>
      </c>
      <c r="C104" s="98"/>
      <c r="D104" s="98"/>
      <c r="E104" s="99"/>
      <c r="F104" s="92"/>
      <c r="G104" s="278">
        <f t="shared" si="4"/>
        <v>3000</v>
      </c>
      <c r="H104" s="92"/>
      <c r="I104" s="92">
        <v>3000</v>
      </c>
      <c r="J104" s="92"/>
      <c r="K104" s="92"/>
      <c r="L104" s="48"/>
    </row>
    <row r="105" spans="1:14" s="22" customFormat="1" ht="63" x14ac:dyDescent="0.2">
      <c r="A105" s="467">
        <v>10</v>
      </c>
      <c r="B105" s="455" t="s">
        <v>252</v>
      </c>
      <c r="C105" s="437">
        <v>100302</v>
      </c>
      <c r="D105" s="79">
        <v>3132</v>
      </c>
      <c r="E105" s="95">
        <v>4004480</v>
      </c>
      <c r="F105" s="71"/>
      <c r="G105" s="448">
        <f>SUM(H105:K105)</f>
        <v>400448</v>
      </c>
      <c r="H105" s="96"/>
      <c r="I105" s="71"/>
      <c r="J105" s="71">
        <v>400448</v>
      </c>
      <c r="K105" s="83"/>
      <c r="L105" s="21"/>
      <c r="M105" s="255"/>
      <c r="N105" s="255"/>
    </row>
    <row r="106" spans="1:14" ht="47.25" x14ac:dyDescent="0.3">
      <c r="A106" s="467">
        <v>11</v>
      </c>
      <c r="B106" s="348" t="s">
        <v>64</v>
      </c>
      <c r="C106" s="15" t="s">
        <v>22</v>
      </c>
      <c r="D106" s="467">
        <v>3122</v>
      </c>
      <c r="E106" s="71">
        <v>422750</v>
      </c>
      <c r="F106" s="71">
        <v>30639.43</v>
      </c>
      <c r="G106" s="125">
        <f>SUM(G107:G108)</f>
        <v>191552</v>
      </c>
      <c r="H106" s="125">
        <f>SUM(H107:H108)</f>
        <v>0</v>
      </c>
      <c r="I106" s="125">
        <f>SUM(I107:I108)</f>
        <v>191552</v>
      </c>
      <c r="J106" s="125">
        <f>SUM(J107:J108)</f>
        <v>0</v>
      </c>
      <c r="K106" s="125">
        <f>SUM(K107:K108)</f>
        <v>0</v>
      </c>
      <c r="L106" s="21"/>
    </row>
    <row r="107" spans="1:14" ht="15.95" customHeight="1" x14ac:dyDescent="0.3">
      <c r="A107" s="468"/>
      <c r="B107" s="349" t="s">
        <v>24</v>
      </c>
      <c r="C107" s="101"/>
      <c r="D107" s="468"/>
      <c r="E107" s="86"/>
      <c r="F107" s="86"/>
      <c r="G107" s="278">
        <f>SUM(H107:K107)</f>
        <v>187552</v>
      </c>
      <c r="H107" s="86"/>
      <c r="I107" s="106">
        <v>187552</v>
      </c>
      <c r="J107" s="86"/>
      <c r="K107" s="86"/>
      <c r="L107" s="27" t="s">
        <v>25</v>
      </c>
    </row>
    <row r="108" spans="1:14" ht="15.95" customHeight="1" x14ac:dyDescent="0.3">
      <c r="A108" s="469"/>
      <c r="B108" s="350" t="s">
        <v>26</v>
      </c>
      <c r="C108" s="102"/>
      <c r="D108" s="469"/>
      <c r="E108" s="92"/>
      <c r="F108" s="92"/>
      <c r="G108" s="278">
        <f>SUM(H108:K108)</f>
        <v>4000</v>
      </c>
      <c r="H108" s="92"/>
      <c r="I108" s="107">
        <v>4000</v>
      </c>
      <c r="J108" s="92"/>
      <c r="K108" s="92"/>
      <c r="L108" s="48"/>
    </row>
    <row r="109" spans="1:14" ht="28.5" customHeight="1" x14ac:dyDescent="0.3">
      <c r="A109" s="61">
        <v>12</v>
      </c>
      <c r="B109" s="351" t="s">
        <v>168</v>
      </c>
      <c r="C109" s="63" t="s">
        <v>22</v>
      </c>
      <c r="D109" s="61">
        <v>3122</v>
      </c>
      <c r="E109" s="352">
        <v>215989</v>
      </c>
      <c r="F109" s="75">
        <v>183236</v>
      </c>
      <c r="G109" s="148">
        <f>SUM(H109:K109)</f>
        <v>26195</v>
      </c>
      <c r="H109" s="75"/>
      <c r="I109" s="148">
        <v>26195</v>
      </c>
      <c r="J109" s="75"/>
      <c r="K109" s="75"/>
      <c r="L109" s="12" t="s">
        <v>114</v>
      </c>
    </row>
    <row r="110" spans="1:14" ht="34.5" customHeight="1" x14ac:dyDescent="0.3">
      <c r="A110" s="467">
        <v>13</v>
      </c>
      <c r="B110" s="68" t="s">
        <v>164</v>
      </c>
      <c r="C110" s="15" t="s">
        <v>22</v>
      </c>
      <c r="D110" s="34">
        <v>3122</v>
      </c>
      <c r="E110" s="95">
        <v>5153000</v>
      </c>
      <c r="F110" s="71">
        <v>1086600</v>
      </c>
      <c r="G110" s="125">
        <f>SUM(G111:G112)</f>
        <v>500000</v>
      </c>
      <c r="H110" s="125">
        <f>SUM(H111:H112)</f>
        <v>0</v>
      </c>
      <c r="I110" s="125">
        <f>SUM(I111:I112)</f>
        <v>500000</v>
      </c>
      <c r="J110" s="125">
        <f>SUM(J111:J112)</f>
        <v>0</v>
      </c>
      <c r="K110" s="125">
        <f>SUM(K111:K112)</f>
        <v>0</v>
      </c>
      <c r="L110" s="21"/>
    </row>
    <row r="111" spans="1:14" ht="15.95" customHeight="1" x14ac:dyDescent="0.3">
      <c r="A111" s="468"/>
      <c r="B111" s="259" t="s">
        <v>24</v>
      </c>
      <c r="C111" s="101"/>
      <c r="D111" s="38"/>
      <c r="E111" s="97"/>
      <c r="F111" s="86"/>
      <c r="G111" s="278">
        <f t="shared" ref="G111:G128" si="5">SUM(H111:K111)</f>
        <v>492000</v>
      </c>
      <c r="H111" s="86"/>
      <c r="I111" s="86">
        <v>492000</v>
      </c>
      <c r="J111" s="86"/>
      <c r="K111" s="86"/>
      <c r="L111" s="27" t="s">
        <v>182</v>
      </c>
    </row>
    <row r="112" spans="1:14" ht="15.95" customHeight="1" x14ac:dyDescent="0.3">
      <c r="A112" s="469"/>
      <c r="B112" s="138" t="s">
        <v>26</v>
      </c>
      <c r="C112" s="102"/>
      <c r="D112" s="277"/>
      <c r="E112" s="99"/>
      <c r="F112" s="92"/>
      <c r="G112" s="278">
        <f t="shared" si="5"/>
        <v>8000</v>
      </c>
      <c r="H112" s="92"/>
      <c r="I112" s="92">
        <v>8000</v>
      </c>
      <c r="J112" s="92"/>
      <c r="K112" s="92"/>
      <c r="L112" s="48"/>
    </row>
    <row r="113" spans="1:12" ht="47.25" x14ac:dyDescent="0.3">
      <c r="A113" s="468">
        <v>14</v>
      </c>
      <c r="B113" s="68" t="s">
        <v>56</v>
      </c>
      <c r="C113" s="15" t="s">
        <v>22</v>
      </c>
      <c r="D113" s="467">
        <v>3122</v>
      </c>
      <c r="E113" s="71">
        <v>3518243</v>
      </c>
      <c r="F113" s="71">
        <v>1128647</v>
      </c>
      <c r="G113" s="125">
        <f>SUM(G114:G115)</f>
        <v>561181</v>
      </c>
      <c r="H113" s="125">
        <f>SUM(H114:H115)</f>
        <v>0</v>
      </c>
      <c r="I113" s="125">
        <f>SUM(I114:I115)</f>
        <v>561181</v>
      </c>
      <c r="J113" s="125">
        <f>SUM(J114:J115)</f>
        <v>0</v>
      </c>
      <c r="K113" s="125">
        <f>SUM(K114:K115)</f>
        <v>0</v>
      </c>
      <c r="L113" s="27"/>
    </row>
    <row r="114" spans="1:12" ht="15.95" customHeight="1" x14ac:dyDescent="0.3">
      <c r="A114" s="468"/>
      <c r="B114" s="259" t="s">
        <v>24</v>
      </c>
      <c r="C114" s="101"/>
      <c r="D114" s="468"/>
      <c r="E114" s="86"/>
      <c r="F114" s="86"/>
      <c r="G114" s="278">
        <f t="shared" si="5"/>
        <v>539681</v>
      </c>
      <c r="H114" s="86"/>
      <c r="I114" s="106">
        <v>539681</v>
      </c>
      <c r="J114" s="86"/>
      <c r="K114" s="86"/>
      <c r="L114" s="27" t="s">
        <v>58</v>
      </c>
    </row>
    <row r="115" spans="1:12" ht="15.95" customHeight="1" x14ac:dyDescent="0.3">
      <c r="A115" s="468"/>
      <c r="B115" s="138" t="s">
        <v>26</v>
      </c>
      <c r="C115" s="102"/>
      <c r="D115" s="469"/>
      <c r="E115" s="86"/>
      <c r="F115" s="86"/>
      <c r="G115" s="278">
        <f t="shared" si="5"/>
        <v>21500</v>
      </c>
      <c r="H115" s="86"/>
      <c r="I115" s="106">
        <v>21500</v>
      </c>
      <c r="J115" s="86"/>
      <c r="K115" s="86"/>
      <c r="L115" s="48"/>
    </row>
    <row r="116" spans="1:12" ht="71.25" customHeight="1" x14ac:dyDescent="0.3">
      <c r="A116" s="467">
        <v>15</v>
      </c>
      <c r="B116" s="44" t="s">
        <v>169</v>
      </c>
      <c r="C116" s="15" t="s">
        <v>22</v>
      </c>
      <c r="D116" s="34">
        <v>3142</v>
      </c>
      <c r="E116" s="71">
        <v>282532</v>
      </c>
      <c r="F116" s="71">
        <v>178801.2</v>
      </c>
      <c r="G116" s="125">
        <f>SUM(G117:G118)</f>
        <v>98000</v>
      </c>
      <c r="H116" s="125">
        <f>SUM(H117:H118)</f>
        <v>0</v>
      </c>
      <c r="I116" s="125">
        <f>SUM(I117:I118)</f>
        <v>98000</v>
      </c>
      <c r="J116" s="125">
        <f>SUM(J117:J118)</f>
        <v>0</v>
      </c>
      <c r="K116" s="125">
        <f>SUM(K117:K118)</f>
        <v>0</v>
      </c>
      <c r="L116" s="21"/>
    </row>
    <row r="117" spans="1:12" ht="15.95" customHeight="1" x14ac:dyDescent="0.3">
      <c r="A117" s="468"/>
      <c r="B117" s="44" t="s">
        <v>68</v>
      </c>
      <c r="C117" s="41"/>
      <c r="D117" s="344"/>
      <c r="E117" s="97"/>
      <c r="F117" s="86"/>
      <c r="G117" s="278">
        <f t="shared" si="5"/>
        <v>96500</v>
      </c>
      <c r="H117" s="339"/>
      <c r="I117" s="86">
        <v>96500</v>
      </c>
      <c r="J117" s="86"/>
      <c r="K117" s="86"/>
      <c r="L117" s="27" t="s">
        <v>119</v>
      </c>
    </row>
    <row r="118" spans="1:12" ht="15.95" customHeight="1" x14ac:dyDescent="0.3">
      <c r="A118" s="469"/>
      <c r="B118" s="47" t="s">
        <v>26</v>
      </c>
      <c r="C118" s="41"/>
      <c r="D118" s="344"/>
      <c r="E118" s="99"/>
      <c r="F118" s="92"/>
      <c r="G118" s="278">
        <f t="shared" si="5"/>
        <v>1500</v>
      </c>
      <c r="H118" s="340"/>
      <c r="I118" s="92">
        <v>1500</v>
      </c>
      <c r="J118" s="92"/>
      <c r="K118" s="92"/>
      <c r="L118" s="48"/>
    </row>
    <row r="119" spans="1:12" ht="48" customHeight="1" x14ac:dyDescent="0.3">
      <c r="A119" s="467">
        <v>16</v>
      </c>
      <c r="B119" s="143" t="s">
        <v>167</v>
      </c>
      <c r="C119" s="15" t="s">
        <v>22</v>
      </c>
      <c r="D119" s="467">
        <v>3142</v>
      </c>
      <c r="E119" s="95">
        <v>331356</v>
      </c>
      <c r="F119" s="71">
        <v>218816.4</v>
      </c>
      <c r="G119" s="125">
        <f>SUM(G120:G122)</f>
        <v>105000</v>
      </c>
      <c r="H119" s="125">
        <f>SUM(H120:H122)</f>
        <v>0</v>
      </c>
      <c r="I119" s="125">
        <f>SUM(I120:I122)</f>
        <v>105000</v>
      </c>
      <c r="J119" s="125">
        <f>SUM(J120:J122)</f>
        <v>0</v>
      </c>
      <c r="K119" s="125">
        <f>SUM(K120:K122)</f>
        <v>0</v>
      </c>
      <c r="L119" s="21"/>
    </row>
    <row r="120" spans="1:12" ht="15.95" customHeight="1" x14ac:dyDescent="0.3">
      <c r="A120" s="468"/>
      <c r="B120" s="44" t="s">
        <v>37</v>
      </c>
      <c r="C120" s="101"/>
      <c r="D120" s="468"/>
      <c r="E120" s="97"/>
      <c r="F120" s="86"/>
      <c r="G120" s="278">
        <f t="shared" si="5"/>
        <v>0</v>
      </c>
      <c r="H120" s="86"/>
      <c r="I120" s="278"/>
      <c r="J120" s="86"/>
      <c r="K120" s="86"/>
      <c r="L120" s="27"/>
    </row>
    <row r="121" spans="1:12" ht="15.95" customHeight="1" x14ac:dyDescent="0.3">
      <c r="A121" s="468"/>
      <c r="B121" s="44" t="s">
        <v>68</v>
      </c>
      <c r="C121" s="41"/>
      <c r="D121" s="41"/>
      <c r="E121" s="97"/>
      <c r="F121" s="86"/>
      <c r="G121" s="278">
        <f t="shared" si="5"/>
        <v>103400</v>
      </c>
      <c r="H121" s="86"/>
      <c r="I121" s="86">
        <v>103400</v>
      </c>
      <c r="J121" s="86"/>
      <c r="K121" s="86"/>
      <c r="L121" s="27" t="s">
        <v>119</v>
      </c>
    </row>
    <row r="122" spans="1:12" ht="15.95" customHeight="1" x14ac:dyDescent="0.3">
      <c r="A122" s="469"/>
      <c r="B122" s="47" t="s">
        <v>26</v>
      </c>
      <c r="C122" s="98"/>
      <c r="D122" s="98"/>
      <c r="E122" s="99"/>
      <c r="F122" s="92"/>
      <c r="G122" s="278">
        <f t="shared" si="5"/>
        <v>1600</v>
      </c>
      <c r="H122" s="92"/>
      <c r="I122" s="92">
        <v>1600</v>
      </c>
      <c r="J122" s="92"/>
      <c r="K122" s="92"/>
      <c r="L122" s="48"/>
    </row>
    <row r="123" spans="1:12" ht="48" customHeight="1" x14ac:dyDescent="0.3">
      <c r="A123" s="70">
        <v>17</v>
      </c>
      <c r="B123" s="453" t="s">
        <v>170</v>
      </c>
      <c r="C123" s="15" t="s">
        <v>22</v>
      </c>
      <c r="D123" s="467">
        <v>3142</v>
      </c>
      <c r="E123" s="95">
        <v>5576159</v>
      </c>
      <c r="F123" s="71">
        <v>3993334</v>
      </c>
      <c r="G123" s="448">
        <f>SUM(G124:G125)</f>
        <v>1435160</v>
      </c>
      <c r="H123" s="125">
        <f>SUM(H124:H125)</f>
        <v>0</v>
      </c>
      <c r="I123" s="125">
        <f>SUM(I124:I125)</f>
        <v>800160</v>
      </c>
      <c r="J123" s="125">
        <f>SUM(J124:J125)</f>
        <v>635000</v>
      </c>
      <c r="K123" s="125">
        <f>SUM(K124:K125)</f>
        <v>0</v>
      </c>
      <c r="L123" s="21"/>
    </row>
    <row r="124" spans="1:12" ht="15.95" customHeight="1" x14ac:dyDescent="0.3">
      <c r="A124" s="85"/>
      <c r="B124" s="44" t="s">
        <v>68</v>
      </c>
      <c r="C124" s="41"/>
      <c r="D124" s="41"/>
      <c r="E124" s="97"/>
      <c r="F124" s="86"/>
      <c r="G124" s="278">
        <f t="shared" si="5"/>
        <v>1422160</v>
      </c>
      <c r="H124" s="86"/>
      <c r="I124" s="86">
        <v>787160</v>
      </c>
      <c r="J124" s="86">
        <v>635000</v>
      </c>
      <c r="K124" s="86"/>
      <c r="L124" s="27" t="s">
        <v>203</v>
      </c>
    </row>
    <row r="125" spans="1:12" ht="15.95" customHeight="1" x14ac:dyDescent="0.3">
      <c r="A125" s="91"/>
      <c r="B125" s="47" t="s">
        <v>26</v>
      </c>
      <c r="C125" s="98"/>
      <c r="D125" s="98"/>
      <c r="E125" s="99"/>
      <c r="F125" s="92"/>
      <c r="G125" s="281">
        <f t="shared" si="5"/>
        <v>13000</v>
      </c>
      <c r="H125" s="92"/>
      <c r="I125" s="92">
        <v>13000</v>
      </c>
      <c r="J125" s="92"/>
      <c r="K125" s="92"/>
      <c r="L125" s="48"/>
    </row>
    <row r="126" spans="1:12" ht="38.25" customHeight="1" x14ac:dyDescent="0.3">
      <c r="A126" s="70">
        <v>18</v>
      </c>
      <c r="B126" s="143" t="s">
        <v>166</v>
      </c>
      <c r="C126" s="15" t="s">
        <v>22</v>
      </c>
      <c r="D126" s="467">
        <v>3142</v>
      </c>
      <c r="E126" s="97">
        <v>4539922</v>
      </c>
      <c r="F126" s="86">
        <v>3303648</v>
      </c>
      <c r="G126" s="125">
        <f>SUM(G127:G128)</f>
        <v>300000</v>
      </c>
      <c r="H126" s="125">
        <f>SUM(H127:H128)</f>
        <v>0</v>
      </c>
      <c r="I126" s="125">
        <f>SUM(I127:I128)</f>
        <v>300000</v>
      </c>
      <c r="J126" s="125">
        <f>SUM(J127:J128)</f>
        <v>0</v>
      </c>
      <c r="K126" s="125">
        <f>SUM(K127:K128)</f>
        <v>0</v>
      </c>
      <c r="L126" s="27"/>
    </row>
    <row r="127" spans="1:12" ht="15.95" customHeight="1" x14ac:dyDescent="0.3">
      <c r="A127" s="85"/>
      <c r="B127" s="44" t="s">
        <v>68</v>
      </c>
      <c r="C127" s="41"/>
      <c r="D127" s="41"/>
      <c r="E127" s="97"/>
      <c r="F127" s="86"/>
      <c r="G127" s="278">
        <f t="shared" si="5"/>
        <v>296000</v>
      </c>
      <c r="H127" s="86"/>
      <c r="I127" s="86">
        <v>296000</v>
      </c>
      <c r="J127" s="86"/>
      <c r="K127" s="86"/>
      <c r="L127" s="27" t="s">
        <v>119</v>
      </c>
    </row>
    <row r="128" spans="1:12" ht="15.95" customHeight="1" x14ac:dyDescent="0.3">
      <c r="A128" s="91"/>
      <c r="B128" s="47" t="s">
        <v>26</v>
      </c>
      <c r="C128" s="98"/>
      <c r="D128" s="98"/>
      <c r="E128" s="99"/>
      <c r="F128" s="92"/>
      <c r="G128" s="281">
        <f t="shared" si="5"/>
        <v>4000</v>
      </c>
      <c r="H128" s="92"/>
      <c r="I128" s="92">
        <v>4000</v>
      </c>
      <c r="J128" s="92"/>
      <c r="K128" s="92"/>
      <c r="L128" s="48"/>
    </row>
    <row r="129" spans="1:14" ht="52.5" customHeight="1" x14ac:dyDescent="0.3">
      <c r="A129" s="70">
        <v>19</v>
      </c>
      <c r="B129" s="62" t="s">
        <v>165</v>
      </c>
      <c r="C129" s="15" t="s">
        <v>22</v>
      </c>
      <c r="D129" s="467">
        <v>3142</v>
      </c>
      <c r="E129" s="95">
        <v>12919572</v>
      </c>
      <c r="F129" s="71">
        <v>12766406</v>
      </c>
      <c r="G129" s="18">
        <f>SUM(H129:K129)</f>
        <v>4037566</v>
      </c>
      <c r="H129" s="71">
        <v>0</v>
      </c>
      <c r="I129" s="71">
        <v>4037566</v>
      </c>
      <c r="J129" s="71">
        <v>0</v>
      </c>
      <c r="K129" s="71">
        <v>0</v>
      </c>
      <c r="L129" s="21" t="s">
        <v>204</v>
      </c>
    </row>
    <row r="130" spans="1:14" s="436" customFormat="1" ht="47.25" x14ac:dyDescent="0.2">
      <c r="A130" s="454">
        <v>20</v>
      </c>
      <c r="B130" s="492" t="s">
        <v>265</v>
      </c>
      <c r="C130" s="437">
        <v>150101</v>
      </c>
      <c r="D130" s="437">
        <v>3142</v>
      </c>
      <c r="E130" s="456"/>
      <c r="F130" s="457"/>
      <c r="G130" s="448">
        <f>SUM(H130:K130)</f>
        <v>430000</v>
      </c>
      <c r="H130" s="458"/>
      <c r="I130" s="457">
        <v>430000</v>
      </c>
      <c r="J130" s="457"/>
      <c r="K130" s="459"/>
      <c r="L130" s="460"/>
    </row>
    <row r="131" spans="1:14" ht="21.75" customHeight="1" x14ac:dyDescent="0.3">
      <c r="A131" s="234"/>
      <c r="B131" s="230" t="s">
        <v>73</v>
      </c>
      <c r="C131" s="236"/>
      <c r="D131" s="236"/>
      <c r="E131" s="237"/>
      <c r="F131" s="240"/>
      <c r="G131" s="239">
        <f>G77+G78+G79+G83+G87+G90+G94+G98+G101+G105+G130+G106+G109+G110+G113+G116+G119+G123+G126+G129</f>
        <v>9745002</v>
      </c>
      <c r="H131" s="239">
        <f>H77+H78+H79+H83+H87+H90+H94+H98+H101+H105+H130+H106+H109+H110+H113+H116+H119+H123+H126+H129</f>
        <v>0</v>
      </c>
      <c r="I131" s="239">
        <f>I77+I78+I79+I83+I87+I90+I94+I98+I101+I105+I130+I106+I109+I110+I113+I116+I119+I123+I126+I129</f>
        <v>8709554</v>
      </c>
      <c r="J131" s="239">
        <f>J77+J78+J79+J83+J87+J90+J94+J98+J101+J105+J130+J106+J109+J110+J113+J116+J119+J123+J126+J129</f>
        <v>1035448</v>
      </c>
      <c r="K131" s="239">
        <f>K77+K78+K79+K83+K87+K90+K94+K98+K101+K105+K130+K106+K109+K110+K113+K116+K119+K123+K126+K129</f>
        <v>0</v>
      </c>
      <c r="L131" s="235"/>
    </row>
    <row r="132" spans="1:14" s="333" customFormat="1" ht="15.95" customHeight="1" x14ac:dyDescent="0.25">
      <c r="A132" s="70"/>
      <c r="B132" s="143" t="s">
        <v>29</v>
      </c>
      <c r="C132" s="79"/>
      <c r="D132" s="79"/>
      <c r="E132" s="186"/>
      <c r="F132" s="89"/>
      <c r="G132" s="18">
        <f>G82+G86+G89+G93+G97+G100+G104+G108+G112+G115+G118+G122+G125+G128</f>
        <v>78400</v>
      </c>
      <c r="H132" s="18">
        <f>H82+H86+H89+H93+H97+H100+H104+H108+H112+H115+H118+H122+H125+H128</f>
        <v>0</v>
      </c>
      <c r="I132" s="18">
        <f>I82+I86+I89+I93+I97+I100+I104+I108+I112+I115+I118+I122+I125+I128</f>
        <v>78400</v>
      </c>
      <c r="J132" s="18">
        <f>J82+J86+J89+J93+J97+J100+J104+J108+J112+J115+J118+J122+J125+J128</f>
        <v>0</v>
      </c>
      <c r="K132" s="18">
        <f>K82+K86+K89+K93+K97+K100+K104+K108+K112+K115+K118+K122+K125+K128</f>
        <v>0</v>
      </c>
      <c r="L132" s="70"/>
      <c r="M132" s="332"/>
      <c r="N132" s="332"/>
    </row>
    <row r="133" spans="1:14" ht="21.95" customHeight="1" x14ac:dyDescent="0.3">
      <c r="A133" s="538" t="s">
        <v>74</v>
      </c>
      <c r="B133" s="519"/>
      <c r="C133" s="519"/>
      <c r="D133" s="519"/>
      <c r="E133" s="519"/>
      <c r="F133" s="519"/>
      <c r="G133" s="519"/>
      <c r="H133" s="519"/>
      <c r="I133" s="519"/>
      <c r="J133" s="519"/>
      <c r="K133" s="519"/>
      <c r="L133" s="539"/>
    </row>
    <row r="134" spans="1:14" ht="47.25" x14ac:dyDescent="0.3">
      <c r="A134" s="467">
        <v>1</v>
      </c>
      <c r="B134" s="144" t="s">
        <v>175</v>
      </c>
      <c r="C134" s="15" t="s">
        <v>35</v>
      </c>
      <c r="D134" s="467">
        <v>3122</v>
      </c>
      <c r="E134" s="95">
        <v>995796</v>
      </c>
      <c r="F134" s="71">
        <v>386209</v>
      </c>
      <c r="G134" s="125">
        <f>SUM(G135:G137)</f>
        <v>560102</v>
      </c>
      <c r="H134" s="125">
        <f>SUM(H135:H137)</f>
        <v>0</v>
      </c>
      <c r="I134" s="125">
        <f>SUM(I135:I137)</f>
        <v>560102</v>
      </c>
      <c r="J134" s="125">
        <f>SUM(J135:J137)</f>
        <v>0</v>
      </c>
      <c r="K134" s="125">
        <f>SUM(K135:K137)</f>
        <v>0</v>
      </c>
      <c r="L134" s="21"/>
    </row>
    <row r="135" spans="1:14" ht="15.95" customHeight="1" x14ac:dyDescent="0.3">
      <c r="A135" s="66"/>
      <c r="B135" s="259" t="s">
        <v>24</v>
      </c>
      <c r="C135" s="41"/>
      <c r="D135" s="41"/>
      <c r="E135" s="97"/>
      <c r="F135" s="86"/>
      <c r="G135" s="278">
        <f t="shared" ref="G135:G178" si="6">SUM(H135:K135)</f>
        <v>552102</v>
      </c>
      <c r="H135" s="86"/>
      <c r="I135" s="86">
        <v>552102</v>
      </c>
      <c r="J135" s="86"/>
      <c r="K135" s="86"/>
      <c r="L135" s="27" t="s">
        <v>182</v>
      </c>
    </row>
    <row r="136" spans="1:14" ht="15.95" customHeight="1" x14ac:dyDescent="0.3">
      <c r="A136" s="66"/>
      <c r="B136" s="452" t="s">
        <v>221</v>
      </c>
      <c r="C136" s="41"/>
      <c r="D136" s="41"/>
      <c r="E136" s="97"/>
      <c r="F136" s="86"/>
      <c r="G136" s="278">
        <f t="shared" si="6"/>
        <v>0</v>
      </c>
      <c r="H136" s="86"/>
      <c r="I136" s="86"/>
      <c r="J136" s="86"/>
      <c r="K136" s="86"/>
      <c r="L136" s="27" t="s">
        <v>182</v>
      </c>
    </row>
    <row r="137" spans="1:14" ht="15.95" customHeight="1" x14ac:dyDescent="0.3">
      <c r="A137" s="66"/>
      <c r="B137" s="39" t="s">
        <v>26</v>
      </c>
      <c r="C137" s="41"/>
      <c r="D137" s="41"/>
      <c r="E137" s="97"/>
      <c r="F137" s="86"/>
      <c r="G137" s="278">
        <f t="shared" si="6"/>
        <v>8000</v>
      </c>
      <c r="H137" s="86"/>
      <c r="I137" s="86">
        <v>8000</v>
      </c>
      <c r="J137" s="86"/>
      <c r="K137" s="86"/>
      <c r="L137" s="27"/>
    </row>
    <row r="138" spans="1:14" ht="34.5" customHeight="1" x14ac:dyDescent="0.3">
      <c r="A138" s="467">
        <v>2</v>
      </c>
      <c r="B138" s="194" t="s">
        <v>176</v>
      </c>
      <c r="C138" s="15" t="s">
        <v>35</v>
      </c>
      <c r="D138" s="467">
        <v>3132</v>
      </c>
      <c r="E138" s="95">
        <v>1016000</v>
      </c>
      <c r="F138" s="71"/>
      <c r="G138" s="125">
        <f>SUM(G139:G140)</f>
        <v>1016000</v>
      </c>
      <c r="H138" s="125">
        <f>SUM(H139:H140)</f>
        <v>0</v>
      </c>
      <c r="I138" s="125">
        <f>SUM(I139:I140)</f>
        <v>1016000</v>
      </c>
      <c r="J138" s="125">
        <f>SUM(J139:J140)</f>
        <v>0</v>
      </c>
      <c r="K138" s="125">
        <f>SUM(K139:K140)</f>
        <v>0</v>
      </c>
      <c r="L138" s="21"/>
    </row>
    <row r="139" spans="1:14" ht="15.95" customHeight="1" x14ac:dyDescent="0.3">
      <c r="A139" s="468"/>
      <c r="B139" s="195" t="s">
        <v>32</v>
      </c>
      <c r="C139" s="41"/>
      <c r="D139" s="41"/>
      <c r="E139" s="97"/>
      <c r="F139" s="86"/>
      <c r="G139" s="278">
        <f t="shared" si="6"/>
        <v>999962</v>
      </c>
      <c r="H139" s="86"/>
      <c r="I139" s="86">
        <v>999962</v>
      </c>
      <c r="J139" s="86"/>
      <c r="K139" s="86"/>
      <c r="L139" s="508" t="s">
        <v>299</v>
      </c>
    </row>
    <row r="140" spans="1:14" ht="15.95" customHeight="1" x14ac:dyDescent="0.3">
      <c r="A140" s="469"/>
      <c r="B140" s="196" t="s">
        <v>26</v>
      </c>
      <c r="C140" s="98"/>
      <c r="D140" s="98"/>
      <c r="E140" s="99"/>
      <c r="F140" s="92"/>
      <c r="G140" s="278">
        <f t="shared" si="6"/>
        <v>16038</v>
      </c>
      <c r="H140" s="92"/>
      <c r="I140" s="92">
        <v>16038</v>
      </c>
      <c r="J140" s="92"/>
      <c r="K140" s="92"/>
      <c r="L140" s="48"/>
    </row>
    <row r="141" spans="1:14" ht="31.5" x14ac:dyDescent="0.3">
      <c r="A141" s="38">
        <v>3</v>
      </c>
      <c r="B141" s="190" t="s">
        <v>177</v>
      </c>
      <c r="C141" s="15" t="s">
        <v>35</v>
      </c>
      <c r="D141" s="467">
        <v>3132</v>
      </c>
      <c r="E141" s="97">
        <v>1602000</v>
      </c>
      <c r="F141" s="86"/>
      <c r="G141" s="448">
        <f>SUM(G142:G144)</f>
        <v>1700000</v>
      </c>
      <c r="H141" s="125">
        <f>SUM(H142:H144)</f>
        <v>0</v>
      </c>
      <c r="I141" s="125">
        <f>SUM(I142:I144)</f>
        <v>1700000</v>
      </c>
      <c r="J141" s="125">
        <f>SUM(J142:J144)</f>
        <v>0</v>
      </c>
      <c r="K141" s="125">
        <f>SUM(K142:K144)</f>
        <v>0</v>
      </c>
      <c r="L141" s="27"/>
    </row>
    <row r="142" spans="1:14" ht="15.95" customHeight="1" x14ac:dyDescent="0.3">
      <c r="A142" s="38"/>
      <c r="B142" s="44" t="s">
        <v>37</v>
      </c>
      <c r="C142" s="40"/>
      <c r="D142" s="41"/>
      <c r="E142" s="97"/>
      <c r="F142" s="86"/>
      <c r="G142" s="278">
        <f t="shared" si="6"/>
        <v>30000</v>
      </c>
      <c r="H142" s="86"/>
      <c r="I142" s="86">
        <v>30000</v>
      </c>
      <c r="J142" s="86"/>
      <c r="K142" s="86"/>
      <c r="L142" s="27"/>
    </row>
    <row r="143" spans="1:14" ht="15.95" customHeight="1" x14ac:dyDescent="0.3">
      <c r="A143" s="38"/>
      <c r="B143" s="44" t="s">
        <v>32</v>
      </c>
      <c r="C143" s="40"/>
      <c r="D143" s="41"/>
      <c r="E143" s="97"/>
      <c r="F143" s="86"/>
      <c r="G143" s="278">
        <f t="shared" si="6"/>
        <v>1640000</v>
      </c>
      <c r="H143" s="86"/>
      <c r="I143" s="86">
        <v>1640000</v>
      </c>
      <c r="J143" s="86"/>
      <c r="K143" s="86"/>
      <c r="L143" s="27" t="s">
        <v>65</v>
      </c>
    </row>
    <row r="144" spans="1:14" ht="15.95" customHeight="1" x14ac:dyDescent="0.3">
      <c r="A144" s="38"/>
      <c r="B144" s="44" t="s">
        <v>26</v>
      </c>
      <c r="C144" s="40"/>
      <c r="D144" s="41"/>
      <c r="E144" s="97"/>
      <c r="F144" s="86"/>
      <c r="G144" s="278">
        <f t="shared" si="6"/>
        <v>30000</v>
      </c>
      <c r="H144" s="86"/>
      <c r="I144" s="86">
        <v>30000</v>
      </c>
      <c r="J144" s="86"/>
      <c r="K144" s="86"/>
      <c r="L144" s="27"/>
    </row>
    <row r="145" spans="1:12" ht="31.5" x14ac:dyDescent="0.3">
      <c r="A145" s="34">
        <v>4</v>
      </c>
      <c r="B145" s="143" t="s">
        <v>178</v>
      </c>
      <c r="C145" s="15" t="s">
        <v>35</v>
      </c>
      <c r="D145" s="467">
        <v>3132</v>
      </c>
      <c r="E145" s="95">
        <v>530000</v>
      </c>
      <c r="F145" s="71">
        <v>178000</v>
      </c>
      <c r="G145" s="125">
        <f>SUM(G146:G147)</f>
        <v>360000</v>
      </c>
      <c r="H145" s="125">
        <f>SUM(H146:H147)</f>
        <v>0</v>
      </c>
      <c r="I145" s="125">
        <f>SUM(I146:I147)</f>
        <v>360000</v>
      </c>
      <c r="J145" s="125">
        <f>SUM(J146:J147)</f>
        <v>0</v>
      </c>
      <c r="K145" s="125">
        <f>SUM(K146:K147)</f>
        <v>0</v>
      </c>
      <c r="L145" s="536" t="s">
        <v>205</v>
      </c>
    </row>
    <row r="146" spans="1:12" x14ac:dyDescent="0.3">
      <c r="A146" s="38"/>
      <c r="B146" s="44" t="s">
        <v>32</v>
      </c>
      <c r="C146" s="40"/>
      <c r="D146" s="41"/>
      <c r="E146" s="97"/>
      <c r="F146" s="86"/>
      <c r="G146" s="278">
        <f t="shared" si="6"/>
        <v>354000</v>
      </c>
      <c r="H146" s="86"/>
      <c r="I146" s="86">
        <v>354000</v>
      </c>
      <c r="J146" s="86"/>
      <c r="K146" s="106"/>
      <c r="L146" s="537"/>
    </row>
    <row r="147" spans="1:12" ht="15.95" customHeight="1" x14ac:dyDescent="0.3">
      <c r="A147" s="277"/>
      <c r="B147" s="47" t="s">
        <v>26</v>
      </c>
      <c r="C147" s="354"/>
      <c r="D147" s="98"/>
      <c r="E147" s="99"/>
      <c r="F147" s="92"/>
      <c r="G147" s="278">
        <f t="shared" si="6"/>
        <v>6000</v>
      </c>
      <c r="H147" s="92"/>
      <c r="I147" s="92">
        <v>6000</v>
      </c>
      <c r="J147" s="92"/>
      <c r="K147" s="107"/>
      <c r="L147" s="48"/>
    </row>
    <row r="148" spans="1:12" ht="47.25" x14ac:dyDescent="0.3">
      <c r="A148" s="467">
        <v>5</v>
      </c>
      <c r="B148" s="450" t="s">
        <v>232</v>
      </c>
      <c r="C148" s="15" t="s">
        <v>35</v>
      </c>
      <c r="D148" s="467">
        <v>3132</v>
      </c>
      <c r="E148" s="95">
        <v>915548</v>
      </c>
      <c r="F148" s="71">
        <v>8254.4</v>
      </c>
      <c r="G148" s="125">
        <f>SUM(G149:G150)</f>
        <v>345927</v>
      </c>
      <c r="H148" s="125">
        <f>SUM(H149:H150)</f>
        <v>0</v>
      </c>
      <c r="I148" s="125">
        <f>SUM(I149:I150)</f>
        <v>345927</v>
      </c>
      <c r="J148" s="125">
        <f>SUM(J149:J150)</f>
        <v>0</v>
      </c>
      <c r="K148" s="125">
        <f>SUM(K149:K150)</f>
        <v>0</v>
      </c>
      <c r="L148" s="21"/>
    </row>
    <row r="149" spans="1:12" ht="15.95" customHeight="1" x14ac:dyDescent="0.3">
      <c r="A149" s="468"/>
      <c r="B149" s="44" t="s">
        <v>32</v>
      </c>
      <c r="C149" s="41"/>
      <c r="D149" s="41"/>
      <c r="E149" s="97"/>
      <c r="F149" s="86"/>
      <c r="G149" s="278">
        <f t="shared" si="6"/>
        <v>339927</v>
      </c>
      <c r="H149" s="86"/>
      <c r="I149" s="86">
        <v>339927</v>
      </c>
      <c r="J149" s="86"/>
      <c r="K149" s="106"/>
      <c r="L149" s="27" t="s">
        <v>271</v>
      </c>
    </row>
    <row r="150" spans="1:12" ht="15.95" customHeight="1" x14ac:dyDescent="0.3">
      <c r="A150" s="469"/>
      <c r="B150" s="47" t="s">
        <v>26</v>
      </c>
      <c r="C150" s="98"/>
      <c r="D150" s="98"/>
      <c r="E150" s="99"/>
      <c r="F150" s="92"/>
      <c r="G150" s="278">
        <f t="shared" si="6"/>
        <v>6000</v>
      </c>
      <c r="H150" s="92"/>
      <c r="I150" s="92">
        <v>6000</v>
      </c>
      <c r="J150" s="92"/>
      <c r="K150" s="107"/>
      <c r="L150" s="48"/>
    </row>
    <row r="151" spans="1:12" ht="47.25" x14ac:dyDescent="0.3">
      <c r="A151" s="467">
        <v>6</v>
      </c>
      <c r="B151" s="449" t="s">
        <v>241</v>
      </c>
      <c r="C151" s="15" t="s">
        <v>35</v>
      </c>
      <c r="D151" s="467">
        <v>3132</v>
      </c>
      <c r="E151" s="95">
        <v>350000</v>
      </c>
      <c r="F151" s="71"/>
      <c r="G151" s="448">
        <f>SUM(G152:G153)</f>
        <v>350000</v>
      </c>
      <c r="H151" s="125">
        <f>SUM(H152:H153)</f>
        <v>0</v>
      </c>
      <c r="I151" s="125">
        <f>SUM(I152:I153)</f>
        <v>0</v>
      </c>
      <c r="J151" s="125">
        <f>SUM(J152:J153)</f>
        <v>350000</v>
      </c>
      <c r="K151" s="125">
        <f>SUM(K152:K153)</f>
        <v>0</v>
      </c>
      <c r="L151" s="21"/>
    </row>
    <row r="152" spans="1:12" ht="15.95" customHeight="1" x14ac:dyDescent="0.3">
      <c r="A152" s="468"/>
      <c r="B152" s="44" t="s">
        <v>32</v>
      </c>
      <c r="C152" s="41"/>
      <c r="D152" s="41"/>
      <c r="E152" s="97"/>
      <c r="F152" s="86"/>
      <c r="G152" s="278">
        <f t="shared" si="6"/>
        <v>343000</v>
      </c>
      <c r="H152" s="86"/>
      <c r="I152" s="86"/>
      <c r="J152" s="86">
        <v>343000</v>
      </c>
      <c r="K152" s="106"/>
      <c r="L152" s="27" t="s">
        <v>270</v>
      </c>
    </row>
    <row r="153" spans="1:12" ht="15.95" customHeight="1" x14ac:dyDescent="0.3">
      <c r="A153" s="469"/>
      <c r="B153" s="47" t="s">
        <v>26</v>
      </c>
      <c r="C153" s="98"/>
      <c r="D153" s="98"/>
      <c r="E153" s="99"/>
      <c r="F153" s="92"/>
      <c r="G153" s="278">
        <f t="shared" si="6"/>
        <v>7000</v>
      </c>
      <c r="H153" s="92"/>
      <c r="I153" s="92"/>
      <c r="J153" s="92">
        <v>7000</v>
      </c>
      <c r="K153" s="107"/>
      <c r="L153" s="48"/>
    </row>
    <row r="154" spans="1:12" ht="31.5" x14ac:dyDescent="0.3">
      <c r="A154" s="467">
        <v>7</v>
      </c>
      <c r="B154" s="449" t="s">
        <v>285</v>
      </c>
      <c r="C154" s="15" t="s">
        <v>35</v>
      </c>
      <c r="D154" s="467">
        <v>3132</v>
      </c>
      <c r="E154" s="95"/>
      <c r="F154" s="71"/>
      <c r="G154" s="448">
        <f>SUM(G155:G156)</f>
        <v>850000</v>
      </c>
      <c r="H154" s="125">
        <f>SUM(H155:H156)</f>
        <v>0</v>
      </c>
      <c r="I154" s="125">
        <f>SUM(I155:I156)</f>
        <v>0</v>
      </c>
      <c r="J154" s="125">
        <f>SUM(J155:J156)</f>
        <v>850000</v>
      </c>
      <c r="K154" s="125">
        <f>SUM(K155:K156)</f>
        <v>0</v>
      </c>
      <c r="L154" s="21"/>
    </row>
    <row r="155" spans="1:12" ht="15.95" customHeight="1" x14ac:dyDescent="0.3">
      <c r="A155" s="468"/>
      <c r="B155" s="44" t="s">
        <v>32</v>
      </c>
      <c r="C155" s="41"/>
      <c r="D155" s="41"/>
      <c r="E155" s="97"/>
      <c r="F155" s="86"/>
      <c r="G155" s="278">
        <f t="shared" si="6"/>
        <v>833000</v>
      </c>
      <c r="H155" s="86"/>
      <c r="I155" s="86"/>
      <c r="J155" s="86">
        <v>833000</v>
      </c>
      <c r="K155" s="106"/>
      <c r="L155" s="27" t="s">
        <v>25</v>
      </c>
    </row>
    <row r="156" spans="1:12" ht="15.95" customHeight="1" x14ac:dyDescent="0.3">
      <c r="A156" s="469"/>
      <c r="B156" s="47" t="s">
        <v>26</v>
      </c>
      <c r="C156" s="98"/>
      <c r="D156" s="98"/>
      <c r="E156" s="99"/>
      <c r="F156" s="92"/>
      <c r="G156" s="278">
        <f t="shared" si="6"/>
        <v>17000</v>
      </c>
      <c r="H156" s="92"/>
      <c r="I156" s="92"/>
      <c r="J156" s="92">
        <v>17000</v>
      </c>
      <c r="K156" s="107"/>
      <c r="L156" s="48"/>
    </row>
    <row r="157" spans="1:12" ht="31.5" x14ac:dyDescent="0.3">
      <c r="A157" s="467">
        <v>8</v>
      </c>
      <c r="B157" s="449" t="s">
        <v>238</v>
      </c>
      <c r="C157" s="15" t="s">
        <v>35</v>
      </c>
      <c r="D157" s="467">
        <v>3132</v>
      </c>
      <c r="E157" s="95"/>
      <c r="F157" s="71"/>
      <c r="G157" s="448">
        <f>SUM(G158:G159)</f>
        <v>200000</v>
      </c>
      <c r="H157" s="125">
        <f>SUM(H158:H159)</f>
        <v>0</v>
      </c>
      <c r="I157" s="125">
        <f>SUM(I158:I159)</f>
        <v>0</v>
      </c>
      <c r="J157" s="125">
        <f>SUM(J158:J159)</f>
        <v>200000</v>
      </c>
      <c r="K157" s="125">
        <f>SUM(K158:K159)</f>
        <v>0</v>
      </c>
      <c r="L157" s="21"/>
    </row>
    <row r="158" spans="1:12" ht="15.95" customHeight="1" x14ac:dyDescent="0.3">
      <c r="A158" s="468"/>
      <c r="B158" s="44" t="s">
        <v>32</v>
      </c>
      <c r="C158" s="41"/>
      <c r="D158" s="41"/>
      <c r="E158" s="97"/>
      <c r="F158" s="86"/>
      <c r="G158" s="278">
        <f t="shared" si="6"/>
        <v>196000</v>
      </c>
      <c r="H158" s="86"/>
      <c r="I158" s="86"/>
      <c r="J158" s="86">
        <v>196000</v>
      </c>
      <c r="K158" s="106"/>
      <c r="L158" s="27" t="s">
        <v>25</v>
      </c>
    </row>
    <row r="159" spans="1:12" ht="15.95" customHeight="1" x14ac:dyDescent="0.3">
      <c r="A159" s="469"/>
      <c r="B159" s="47" t="s">
        <v>26</v>
      </c>
      <c r="C159" s="98"/>
      <c r="D159" s="98"/>
      <c r="E159" s="99"/>
      <c r="F159" s="92"/>
      <c r="G159" s="281">
        <f t="shared" si="6"/>
        <v>4000</v>
      </c>
      <c r="H159" s="92"/>
      <c r="I159" s="92"/>
      <c r="J159" s="92">
        <v>4000</v>
      </c>
      <c r="K159" s="107"/>
      <c r="L159" s="48"/>
    </row>
    <row r="160" spans="1:12" ht="31.5" x14ac:dyDescent="0.3">
      <c r="A160" s="467">
        <v>9</v>
      </c>
      <c r="B160" s="449" t="s">
        <v>239</v>
      </c>
      <c r="C160" s="15" t="s">
        <v>35</v>
      </c>
      <c r="D160" s="467">
        <v>3132</v>
      </c>
      <c r="E160" s="95"/>
      <c r="F160" s="71"/>
      <c r="G160" s="448">
        <f>SUM(G161:G162)</f>
        <v>330000</v>
      </c>
      <c r="H160" s="125">
        <f>SUM(H161:H162)</f>
        <v>0</v>
      </c>
      <c r="I160" s="125">
        <f>SUM(I161:I162)</f>
        <v>0</v>
      </c>
      <c r="J160" s="125">
        <f>SUM(J161:J162)</f>
        <v>330000</v>
      </c>
      <c r="K160" s="125">
        <f>SUM(K161:K162)</f>
        <v>0</v>
      </c>
      <c r="L160" s="21"/>
    </row>
    <row r="161" spans="1:12" ht="15.95" customHeight="1" x14ac:dyDescent="0.3">
      <c r="A161" s="468"/>
      <c r="B161" s="44" t="s">
        <v>32</v>
      </c>
      <c r="C161" s="41"/>
      <c r="D161" s="41"/>
      <c r="E161" s="97"/>
      <c r="F161" s="86"/>
      <c r="G161" s="278">
        <f t="shared" si="6"/>
        <v>324000</v>
      </c>
      <c r="H161" s="86"/>
      <c r="I161" s="86"/>
      <c r="J161" s="86">
        <v>324000</v>
      </c>
      <c r="K161" s="106"/>
      <c r="L161" s="27" t="s">
        <v>270</v>
      </c>
    </row>
    <row r="162" spans="1:12" ht="15.95" customHeight="1" x14ac:dyDescent="0.3">
      <c r="A162" s="469"/>
      <c r="B162" s="47" t="s">
        <v>26</v>
      </c>
      <c r="C162" s="98"/>
      <c r="D162" s="98"/>
      <c r="E162" s="99"/>
      <c r="F162" s="92"/>
      <c r="G162" s="278">
        <f t="shared" si="6"/>
        <v>6000</v>
      </c>
      <c r="H162" s="92"/>
      <c r="I162" s="92"/>
      <c r="J162" s="92">
        <v>6000</v>
      </c>
      <c r="K162" s="107"/>
      <c r="L162" s="48"/>
    </row>
    <row r="163" spans="1:12" ht="31.5" x14ac:dyDescent="0.3">
      <c r="A163" s="467">
        <v>10</v>
      </c>
      <c r="B163" s="451" t="s">
        <v>240</v>
      </c>
      <c r="C163" s="15" t="s">
        <v>35</v>
      </c>
      <c r="D163" s="467">
        <v>3132</v>
      </c>
      <c r="E163" s="95"/>
      <c r="F163" s="71"/>
      <c r="G163" s="448">
        <f>SUM(G164:G165)</f>
        <v>100000</v>
      </c>
      <c r="H163" s="125">
        <f>SUM(H164:H165)</f>
        <v>0</v>
      </c>
      <c r="I163" s="125">
        <f>SUM(I164:I165)</f>
        <v>0</v>
      </c>
      <c r="J163" s="125">
        <f>SUM(J164:J165)</f>
        <v>100000</v>
      </c>
      <c r="K163" s="125">
        <f>SUM(K164:K165)</f>
        <v>0</v>
      </c>
      <c r="L163" s="21"/>
    </row>
    <row r="164" spans="1:12" ht="15.95" customHeight="1" x14ac:dyDescent="0.3">
      <c r="A164" s="468"/>
      <c r="B164" s="44" t="s">
        <v>32</v>
      </c>
      <c r="C164" s="41"/>
      <c r="D164" s="41"/>
      <c r="E164" s="97"/>
      <c r="F164" s="86"/>
      <c r="G164" s="278">
        <f t="shared" si="6"/>
        <v>98000</v>
      </c>
      <c r="H164" s="86"/>
      <c r="I164" s="86"/>
      <c r="J164" s="86">
        <v>98000</v>
      </c>
      <c r="K164" s="106"/>
      <c r="L164" s="27" t="s">
        <v>25</v>
      </c>
    </row>
    <row r="165" spans="1:12" ht="15.95" customHeight="1" x14ac:dyDescent="0.3">
      <c r="A165" s="469"/>
      <c r="B165" s="44" t="s">
        <v>26</v>
      </c>
      <c r="C165" s="98"/>
      <c r="D165" s="98"/>
      <c r="E165" s="99"/>
      <c r="F165" s="92"/>
      <c r="G165" s="278">
        <f t="shared" si="6"/>
        <v>2000</v>
      </c>
      <c r="H165" s="92"/>
      <c r="I165" s="92"/>
      <c r="J165" s="92">
        <v>2000</v>
      </c>
      <c r="K165" s="107"/>
      <c r="L165" s="48"/>
    </row>
    <row r="166" spans="1:12" ht="34.5" customHeight="1" x14ac:dyDescent="0.3">
      <c r="A166" s="467">
        <v>11</v>
      </c>
      <c r="B166" s="190" t="s">
        <v>179</v>
      </c>
      <c r="C166" s="15" t="s">
        <v>35</v>
      </c>
      <c r="D166" s="467">
        <v>3132</v>
      </c>
      <c r="E166" s="95">
        <v>993325</v>
      </c>
      <c r="F166" s="71">
        <v>637965</v>
      </c>
      <c r="G166" s="125">
        <f>SUM(G167:G168)</f>
        <v>352000</v>
      </c>
      <c r="H166" s="125">
        <f>SUM(H167:H168)</f>
        <v>0</v>
      </c>
      <c r="I166" s="125">
        <f>SUM(I167:I168)</f>
        <v>352000</v>
      </c>
      <c r="J166" s="125">
        <f>SUM(J167:J168)</f>
        <v>0</v>
      </c>
      <c r="K166" s="125">
        <f>SUM(K167:K168)</f>
        <v>0</v>
      </c>
      <c r="L166" s="21"/>
    </row>
    <row r="167" spans="1:12" ht="15.95" customHeight="1" x14ac:dyDescent="0.3">
      <c r="A167" s="468"/>
      <c r="B167" s="44" t="s">
        <v>32</v>
      </c>
      <c r="C167" s="41"/>
      <c r="D167" s="41"/>
      <c r="E167" s="97"/>
      <c r="F167" s="86"/>
      <c r="G167" s="278">
        <f t="shared" si="6"/>
        <v>346000</v>
      </c>
      <c r="H167" s="86"/>
      <c r="I167" s="86">
        <v>346000</v>
      </c>
      <c r="J167" s="86"/>
      <c r="K167" s="86"/>
      <c r="L167" s="27" t="s">
        <v>194</v>
      </c>
    </row>
    <row r="168" spans="1:12" ht="15.95" customHeight="1" x14ac:dyDescent="0.3">
      <c r="A168" s="469"/>
      <c r="B168" s="44" t="s">
        <v>26</v>
      </c>
      <c r="C168" s="98"/>
      <c r="D168" s="98"/>
      <c r="E168" s="99"/>
      <c r="F168" s="92"/>
      <c r="G168" s="278">
        <f t="shared" si="6"/>
        <v>6000</v>
      </c>
      <c r="H168" s="92"/>
      <c r="I168" s="92">
        <v>6000</v>
      </c>
      <c r="J168" s="92"/>
      <c r="K168" s="92"/>
      <c r="L168" s="48"/>
    </row>
    <row r="169" spans="1:12" ht="47.25" x14ac:dyDescent="0.3">
      <c r="A169" s="34">
        <v>12</v>
      </c>
      <c r="B169" s="449" t="s">
        <v>253</v>
      </c>
      <c r="C169" s="15" t="s">
        <v>35</v>
      </c>
      <c r="D169" s="467">
        <v>3132</v>
      </c>
      <c r="E169" s="95">
        <v>45000</v>
      </c>
      <c r="F169" s="71">
        <v>0</v>
      </c>
      <c r="G169" s="125">
        <f>SUM(G170:G171)</f>
        <v>45000</v>
      </c>
      <c r="H169" s="125">
        <f>SUM(H170:H171)</f>
        <v>0</v>
      </c>
      <c r="I169" s="125">
        <f>SUM(I170:I171)</f>
        <v>45000</v>
      </c>
      <c r="J169" s="125">
        <f>SUM(J170:J171)</f>
        <v>0</v>
      </c>
      <c r="K169" s="125">
        <f>SUM(K170:K171)</f>
        <v>0</v>
      </c>
      <c r="L169" s="21"/>
    </row>
    <row r="170" spans="1:12" ht="15.95" customHeight="1" x14ac:dyDescent="0.3">
      <c r="A170" s="38"/>
      <c r="B170" s="44" t="s">
        <v>32</v>
      </c>
      <c r="C170" s="40"/>
      <c r="D170" s="41"/>
      <c r="E170" s="97"/>
      <c r="F170" s="86"/>
      <c r="G170" s="278">
        <f t="shared" si="6"/>
        <v>44300</v>
      </c>
      <c r="H170" s="86"/>
      <c r="I170" s="86">
        <v>44300</v>
      </c>
      <c r="J170" s="86"/>
      <c r="K170" s="86"/>
      <c r="L170" s="27" t="s">
        <v>130</v>
      </c>
    </row>
    <row r="171" spans="1:12" ht="15.95" customHeight="1" x14ac:dyDescent="0.3">
      <c r="A171" s="277"/>
      <c r="B171" s="44" t="s">
        <v>26</v>
      </c>
      <c r="C171" s="354"/>
      <c r="D171" s="98"/>
      <c r="E171" s="99"/>
      <c r="F171" s="92"/>
      <c r="G171" s="278">
        <f t="shared" si="6"/>
        <v>700</v>
      </c>
      <c r="H171" s="92"/>
      <c r="I171" s="92">
        <v>700</v>
      </c>
      <c r="J171" s="92"/>
      <c r="K171" s="92"/>
      <c r="L171" s="48"/>
    </row>
    <row r="172" spans="1:12" ht="31.5" x14ac:dyDescent="0.3">
      <c r="A172" s="34">
        <v>13</v>
      </c>
      <c r="B172" s="449" t="s">
        <v>237</v>
      </c>
      <c r="C172" s="15" t="s">
        <v>35</v>
      </c>
      <c r="D172" s="467">
        <v>3132</v>
      </c>
      <c r="E172" s="95">
        <v>45000</v>
      </c>
      <c r="F172" s="71">
        <v>0</v>
      </c>
      <c r="G172" s="448">
        <f>SUM(G173:G174)</f>
        <v>112500</v>
      </c>
      <c r="H172" s="125">
        <f>SUM(H173:H174)</f>
        <v>0</v>
      </c>
      <c r="I172" s="125">
        <f>SUM(I173:I174)</f>
        <v>0</v>
      </c>
      <c r="J172" s="125">
        <f>SUM(J173:J174)</f>
        <v>112500</v>
      </c>
      <c r="K172" s="125">
        <f>SUM(K173:K174)</f>
        <v>0</v>
      </c>
      <c r="L172" s="21"/>
    </row>
    <row r="173" spans="1:12" ht="15.95" customHeight="1" x14ac:dyDescent="0.3">
      <c r="A173" s="38"/>
      <c r="B173" s="44" t="s">
        <v>32</v>
      </c>
      <c r="C173" s="40"/>
      <c r="D173" s="41"/>
      <c r="E173" s="97"/>
      <c r="F173" s="86"/>
      <c r="G173" s="278">
        <f t="shared" si="6"/>
        <v>110500</v>
      </c>
      <c r="H173" s="86"/>
      <c r="I173" s="86"/>
      <c r="J173" s="86">
        <v>110500</v>
      </c>
      <c r="K173" s="86"/>
      <c r="L173" s="27" t="s">
        <v>272</v>
      </c>
    </row>
    <row r="174" spans="1:12" ht="15.95" customHeight="1" x14ac:dyDescent="0.3">
      <c r="A174" s="277"/>
      <c r="B174" s="44" t="s">
        <v>26</v>
      </c>
      <c r="C174" s="354"/>
      <c r="D174" s="98"/>
      <c r="E174" s="99"/>
      <c r="F174" s="92"/>
      <c r="G174" s="278">
        <f t="shared" si="6"/>
        <v>2000</v>
      </c>
      <c r="H174" s="92"/>
      <c r="I174" s="92"/>
      <c r="J174" s="92">
        <v>2000</v>
      </c>
      <c r="K174" s="92"/>
      <c r="L174" s="48"/>
    </row>
    <row r="175" spans="1:12" ht="33" customHeight="1" x14ac:dyDescent="0.3">
      <c r="A175" s="467">
        <v>14</v>
      </c>
      <c r="B175" s="81" t="s">
        <v>78</v>
      </c>
      <c r="C175" s="353" t="s">
        <v>35</v>
      </c>
      <c r="D175" s="467">
        <v>3142</v>
      </c>
      <c r="E175" s="95">
        <v>18399182</v>
      </c>
      <c r="F175" s="71"/>
      <c r="G175" s="125">
        <f>SUM(G176:G178)</f>
        <v>12906000</v>
      </c>
      <c r="H175" s="125">
        <f>SUM(H176:H178)</f>
        <v>0</v>
      </c>
      <c r="I175" s="125">
        <f>SUM(I176:I178)</f>
        <v>12906000</v>
      </c>
      <c r="J175" s="125">
        <f>SUM(J176:J178)</f>
        <v>0</v>
      </c>
      <c r="K175" s="125">
        <f>SUM(K176:K178)</f>
        <v>0</v>
      </c>
      <c r="L175" s="21"/>
    </row>
    <row r="176" spans="1:12" ht="15.95" customHeight="1" x14ac:dyDescent="0.3">
      <c r="A176" s="468"/>
      <c r="B176" s="58" t="s">
        <v>37</v>
      </c>
      <c r="C176" s="263"/>
      <c r="D176" s="468"/>
      <c r="E176" s="97"/>
      <c r="F176" s="86"/>
      <c r="G176" s="278">
        <f t="shared" si="6"/>
        <v>40000</v>
      </c>
      <c r="H176" s="86"/>
      <c r="I176" s="86">
        <v>40000</v>
      </c>
      <c r="J176" s="86"/>
      <c r="K176" s="86"/>
      <c r="L176" s="27" t="s">
        <v>65</v>
      </c>
    </row>
    <row r="177" spans="1:14" ht="15.95" customHeight="1" x14ac:dyDescent="0.3">
      <c r="A177" s="468"/>
      <c r="B177" s="44" t="s">
        <v>68</v>
      </c>
      <c r="C177" s="40"/>
      <c r="D177" s="41"/>
      <c r="E177" s="97"/>
      <c r="F177" s="86"/>
      <c r="G177" s="278">
        <f t="shared" si="6"/>
        <v>12716000</v>
      </c>
      <c r="H177" s="86"/>
      <c r="I177" s="86">
        <v>12716000</v>
      </c>
      <c r="J177" s="86"/>
      <c r="K177" s="86"/>
      <c r="L177" s="27"/>
    </row>
    <row r="178" spans="1:14" ht="15.95" customHeight="1" x14ac:dyDescent="0.3">
      <c r="A178" s="469"/>
      <c r="B178" s="47" t="s">
        <v>26</v>
      </c>
      <c r="C178" s="354"/>
      <c r="D178" s="98"/>
      <c r="E178" s="99"/>
      <c r="F178" s="92"/>
      <c r="G178" s="278">
        <f t="shared" si="6"/>
        <v>150000</v>
      </c>
      <c r="H178" s="281"/>
      <c r="I178" s="86">
        <v>150000</v>
      </c>
      <c r="J178" s="92"/>
      <c r="K178" s="92"/>
      <c r="L178" s="48"/>
    </row>
    <row r="179" spans="1:14" ht="23.25" customHeight="1" x14ac:dyDescent="0.3">
      <c r="A179" s="467">
        <v>15</v>
      </c>
      <c r="B179" s="197" t="s">
        <v>180</v>
      </c>
      <c r="C179" s="353" t="s">
        <v>35</v>
      </c>
      <c r="D179" s="467">
        <v>3142</v>
      </c>
      <c r="E179" s="95">
        <v>7923875</v>
      </c>
      <c r="F179" s="83">
        <v>7564109</v>
      </c>
      <c r="G179" s="125">
        <f>SUM(G180:G181)</f>
        <v>87991</v>
      </c>
      <c r="H179" s="125">
        <f>SUM(H180:H181)</f>
        <v>0</v>
      </c>
      <c r="I179" s="125">
        <f>SUM(I180:I181)</f>
        <v>87991</v>
      </c>
      <c r="J179" s="125">
        <f>SUM(J180:J181)</f>
        <v>0</v>
      </c>
      <c r="K179" s="125">
        <f>SUM(K180:K181)</f>
        <v>0</v>
      </c>
      <c r="L179" s="21"/>
    </row>
    <row r="180" spans="1:14" ht="15.95" customHeight="1" x14ac:dyDescent="0.3">
      <c r="A180" s="468"/>
      <c r="B180" s="44" t="s">
        <v>68</v>
      </c>
      <c r="C180" s="41"/>
      <c r="D180" s="41"/>
      <c r="E180" s="97"/>
      <c r="F180" s="106"/>
      <c r="G180" s="278">
        <f>SUM(H180:K180)</f>
        <v>87991</v>
      </c>
      <c r="H180" s="271"/>
      <c r="I180" s="86">
        <v>87991</v>
      </c>
      <c r="J180" s="86"/>
      <c r="K180" s="86"/>
      <c r="L180" s="27" t="s">
        <v>181</v>
      </c>
    </row>
    <row r="181" spans="1:14" ht="15.95" customHeight="1" x14ac:dyDescent="0.3">
      <c r="A181" s="469"/>
      <c r="B181" s="47" t="s">
        <v>26</v>
      </c>
      <c r="C181" s="98"/>
      <c r="D181" s="98"/>
      <c r="E181" s="99"/>
      <c r="F181" s="107"/>
      <c r="G181" s="281">
        <f>SUM(H181:K181)</f>
        <v>0</v>
      </c>
      <c r="H181" s="272"/>
      <c r="I181" s="92">
        <v>0</v>
      </c>
      <c r="J181" s="92"/>
      <c r="K181" s="92"/>
      <c r="L181" s="48"/>
    </row>
    <row r="182" spans="1:14" ht="21.95" customHeight="1" x14ac:dyDescent="0.3">
      <c r="A182" s="394"/>
      <c r="B182" s="216" t="s">
        <v>73</v>
      </c>
      <c r="C182" s="395"/>
      <c r="D182" s="395"/>
      <c r="E182" s="396"/>
      <c r="F182" s="242"/>
      <c r="G182" s="241">
        <f>G134+G138+G141+G145+G148+G151+G154+G157+G160+G163+G166+G169+G172+G175+G179</f>
        <v>19315520</v>
      </c>
      <c r="H182" s="241">
        <f>H134+H138+H141+H145+H148+H151+H154+H157+H160+H163+H166+H169+H172+H175+H179</f>
        <v>0</v>
      </c>
      <c r="I182" s="241">
        <f>I134+I138+I141+I145+I148+I151+I154+I157+I160+I163+I166+I169+I172+I175+I179</f>
        <v>17373020</v>
      </c>
      <c r="J182" s="241">
        <f>J134+J138+J141+J145+J148+J151+J154+J157+J160+J163+J166+J169+J172+J175+J179</f>
        <v>1942500</v>
      </c>
      <c r="K182" s="241">
        <f>K134+K138+K141+K145+K148+K151+K154+K157+K160+K163+K166+K169+K172+K175+K179</f>
        <v>0</v>
      </c>
      <c r="L182" s="394"/>
    </row>
    <row r="183" spans="1:14" s="333" customFormat="1" ht="15.95" customHeight="1" x14ac:dyDescent="0.25">
      <c r="A183" s="70"/>
      <c r="B183" s="44" t="s">
        <v>29</v>
      </c>
      <c r="C183" s="79"/>
      <c r="D183" s="79"/>
      <c r="E183" s="186"/>
      <c r="F183" s="89"/>
      <c r="G183" s="18">
        <f>G137+G140+G144+G147+G150+G153+G156+G159+G162+G165+G168+G171+G174+G178+G181</f>
        <v>260738</v>
      </c>
      <c r="H183" s="18">
        <f>H137+H140+H144+H147+H150+H153+H156+H159+H162+H165+H168+H171+H174+H178+H181</f>
        <v>0</v>
      </c>
      <c r="I183" s="18">
        <f>I137+I140+I144+I147+I150+I153+I156+I159+I162+I165+I168+I171+I174+I178+I181</f>
        <v>222738</v>
      </c>
      <c r="J183" s="18">
        <f>J137+J140+J144+J147+J150+J153+J156+J159+J162+J165+J168+J171+J174+J178+J181</f>
        <v>38000</v>
      </c>
      <c r="K183" s="18">
        <f>K137+K140+K144+K147+K150+K153+K156+K159+K162+K165+K168+K171+K174+K178+K181</f>
        <v>0</v>
      </c>
      <c r="L183" s="70"/>
      <c r="M183" s="332"/>
      <c r="N183" s="332"/>
    </row>
    <row r="184" spans="1:14" ht="21.95" customHeight="1" x14ac:dyDescent="0.3">
      <c r="A184" s="538" t="s">
        <v>88</v>
      </c>
      <c r="B184" s="519"/>
      <c r="C184" s="519"/>
      <c r="D184" s="519"/>
      <c r="E184" s="519"/>
      <c r="F184" s="519"/>
      <c r="G184" s="519"/>
      <c r="H184" s="519"/>
      <c r="I184" s="519"/>
      <c r="J184" s="519"/>
      <c r="K184" s="519"/>
      <c r="L184" s="539"/>
    </row>
    <row r="185" spans="1:14" ht="32.25" customHeight="1" x14ac:dyDescent="0.3">
      <c r="A185" s="123">
        <v>1</v>
      </c>
      <c r="B185" s="367" t="s">
        <v>286</v>
      </c>
      <c r="C185" s="368" t="s">
        <v>89</v>
      </c>
      <c r="D185" s="123">
        <v>3132</v>
      </c>
      <c r="E185" s="366">
        <v>450000</v>
      </c>
      <c r="F185" s="366">
        <v>522.01</v>
      </c>
      <c r="G185" s="125">
        <f>SUM(G186:G187)</f>
        <v>430000</v>
      </c>
      <c r="H185" s="125">
        <f>SUM(H186:H187)</f>
        <v>0</v>
      </c>
      <c r="I185" s="125">
        <f>SUM(I186:I187)</f>
        <v>430000</v>
      </c>
      <c r="J185" s="125">
        <f>SUM(J186:J187)</f>
        <v>0</v>
      </c>
      <c r="K185" s="125">
        <f>SUM(K186:K187)</f>
        <v>0</v>
      </c>
      <c r="L185" s="480"/>
    </row>
    <row r="186" spans="1:14" ht="15.95" customHeight="1" x14ac:dyDescent="0.3">
      <c r="A186" s="344"/>
      <c r="B186" s="371" t="s">
        <v>32</v>
      </c>
      <c r="C186" s="372"/>
      <c r="D186" s="362"/>
      <c r="E186" s="370"/>
      <c r="F186" s="370"/>
      <c r="G186" s="278">
        <f t="shared" ref="G186:G217" si="7">SUM(H186:K186)</f>
        <v>423000</v>
      </c>
      <c r="H186" s="370"/>
      <c r="I186" s="370">
        <v>423000</v>
      </c>
      <c r="J186" s="361"/>
      <c r="K186" s="372"/>
      <c r="L186" s="481" t="s">
        <v>199</v>
      </c>
    </row>
    <row r="187" spans="1:14" ht="15.95" customHeight="1" x14ac:dyDescent="0.3">
      <c r="A187" s="344"/>
      <c r="B187" s="374" t="s">
        <v>26</v>
      </c>
      <c r="C187" s="372"/>
      <c r="D187" s="362"/>
      <c r="E187" s="375"/>
      <c r="F187" s="370"/>
      <c r="G187" s="281">
        <f t="shared" si="7"/>
        <v>7000</v>
      </c>
      <c r="H187" s="375"/>
      <c r="I187" s="375">
        <v>7000</v>
      </c>
      <c r="J187" s="376"/>
      <c r="K187" s="372"/>
      <c r="L187" s="482"/>
    </row>
    <row r="188" spans="1:14" ht="33" customHeight="1" x14ac:dyDescent="0.3">
      <c r="A188" s="37">
        <v>2</v>
      </c>
      <c r="B188" s="367" t="s">
        <v>287</v>
      </c>
      <c r="C188" s="368" t="s">
        <v>89</v>
      </c>
      <c r="D188" s="123">
        <v>3132</v>
      </c>
      <c r="E188" s="370">
        <v>199320</v>
      </c>
      <c r="F188" s="369">
        <v>1320</v>
      </c>
      <c r="G188" s="125">
        <f>SUM(G189:G190)</f>
        <v>140000</v>
      </c>
      <c r="H188" s="125">
        <f>SUM(H189:H190)</f>
        <v>0</v>
      </c>
      <c r="I188" s="125">
        <f>SUM(I189:I190)</f>
        <v>140000</v>
      </c>
      <c r="J188" s="125">
        <f>SUM(J189:J190)</f>
        <v>0</v>
      </c>
      <c r="K188" s="125">
        <f>SUM(K189:K190)</f>
        <v>0</v>
      </c>
      <c r="L188" s="480"/>
    </row>
    <row r="189" spans="1:14" ht="15.95" customHeight="1" x14ac:dyDescent="0.3">
      <c r="A189" s="41"/>
      <c r="B189" s="371" t="s">
        <v>32</v>
      </c>
      <c r="C189" s="372"/>
      <c r="D189" s="362"/>
      <c r="E189" s="373"/>
      <c r="F189" s="377"/>
      <c r="G189" s="278">
        <f t="shared" si="7"/>
        <v>137700</v>
      </c>
      <c r="H189" s="361"/>
      <c r="I189" s="378">
        <v>137700</v>
      </c>
      <c r="J189" s="361"/>
      <c r="K189" s="361"/>
      <c r="L189" s="481" t="s">
        <v>199</v>
      </c>
    </row>
    <row r="190" spans="1:14" ht="15.95" customHeight="1" x14ac:dyDescent="0.3">
      <c r="A190" s="41"/>
      <c r="B190" s="374" t="s">
        <v>26</v>
      </c>
      <c r="C190" s="372"/>
      <c r="D190" s="362"/>
      <c r="E190" s="373"/>
      <c r="F190" s="377"/>
      <c r="G190" s="278">
        <f t="shared" si="7"/>
        <v>2300</v>
      </c>
      <c r="H190" s="361"/>
      <c r="I190" s="378">
        <v>2300</v>
      </c>
      <c r="J190" s="361"/>
      <c r="K190" s="361"/>
      <c r="L190" s="482"/>
    </row>
    <row r="191" spans="1:14" ht="45" customHeight="1" x14ac:dyDescent="0.3">
      <c r="A191" s="37">
        <v>3</v>
      </c>
      <c r="B191" s="379" t="s">
        <v>183</v>
      </c>
      <c r="C191" s="380" t="s">
        <v>89</v>
      </c>
      <c r="D191" s="123">
        <v>3132</v>
      </c>
      <c r="E191" s="366">
        <v>496320</v>
      </c>
      <c r="F191" s="369">
        <v>21331</v>
      </c>
      <c r="G191" s="125">
        <f>SUM(G192:G193)</f>
        <v>350100</v>
      </c>
      <c r="H191" s="125">
        <f>SUM(H192:H193)</f>
        <v>0</v>
      </c>
      <c r="I191" s="125">
        <f>SUM(I192:I193)</f>
        <v>350100</v>
      </c>
      <c r="J191" s="125">
        <f>SUM(J192:J193)</f>
        <v>0</v>
      </c>
      <c r="K191" s="125">
        <f>SUM(K192:K193)</f>
        <v>0</v>
      </c>
      <c r="L191" s="480"/>
    </row>
    <row r="192" spans="1:14" ht="15.95" customHeight="1" x14ac:dyDescent="0.3">
      <c r="A192" s="41"/>
      <c r="B192" s="381" t="s">
        <v>32</v>
      </c>
      <c r="C192" s="373"/>
      <c r="D192" s="362"/>
      <c r="E192" s="373"/>
      <c r="F192" s="377"/>
      <c r="G192" s="278">
        <f t="shared" si="7"/>
        <v>344300</v>
      </c>
      <c r="H192" s="361"/>
      <c r="I192" s="378">
        <v>344300</v>
      </c>
      <c r="J192" s="361"/>
      <c r="K192" s="361"/>
      <c r="L192" s="481" t="s">
        <v>199</v>
      </c>
    </row>
    <row r="193" spans="1:12" ht="15.95" customHeight="1" x14ac:dyDescent="0.3">
      <c r="A193" s="98"/>
      <c r="B193" s="382" t="s">
        <v>26</v>
      </c>
      <c r="C193" s="383"/>
      <c r="D193" s="364"/>
      <c r="E193" s="383"/>
      <c r="F193" s="384"/>
      <c r="G193" s="281">
        <f t="shared" si="7"/>
        <v>5800</v>
      </c>
      <c r="H193" s="376"/>
      <c r="I193" s="385">
        <v>5800</v>
      </c>
      <c r="J193" s="376"/>
      <c r="K193" s="376"/>
      <c r="L193" s="483"/>
    </row>
    <row r="194" spans="1:12" ht="35.25" customHeight="1" x14ac:dyDescent="0.3">
      <c r="A194" s="37">
        <v>4</v>
      </c>
      <c r="B194" s="379" t="s">
        <v>214</v>
      </c>
      <c r="C194" s="386" t="s">
        <v>89</v>
      </c>
      <c r="D194" s="37">
        <v>3132</v>
      </c>
      <c r="E194" s="369">
        <v>228320</v>
      </c>
      <c r="F194" s="369">
        <v>31494</v>
      </c>
      <c r="G194" s="125">
        <f>SUM(G195:G196)</f>
        <v>160500</v>
      </c>
      <c r="H194" s="125">
        <f>SUM(H195:H196)</f>
        <v>0</v>
      </c>
      <c r="I194" s="125">
        <f>SUM(I195:I196)</f>
        <v>160500</v>
      </c>
      <c r="J194" s="125">
        <f>SUM(J195:J196)</f>
        <v>0</v>
      </c>
      <c r="K194" s="125">
        <f>SUM(K195:K196)</f>
        <v>0</v>
      </c>
      <c r="L194" s="480"/>
    </row>
    <row r="195" spans="1:12" ht="15.95" customHeight="1" x14ac:dyDescent="0.3">
      <c r="A195" s="41"/>
      <c r="B195" s="381" t="s">
        <v>32</v>
      </c>
      <c r="C195" s="377"/>
      <c r="D195" s="363"/>
      <c r="E195" s="377"/>
      <c r="F195" s="377"/>
      <c r="G195" s="278">
        <f t="shared" si="7"/>
        <v>158100</v>
      </c>
      <c r="H195" s="361"/>
      <c r="I195" s="361">
        <v>158100</v>
      </c>
      <c r="J195" s="361"/>
      <c r="K195" s="361"/>
      <c r="L195" s="481" t="s">
        <v>199</v>
      </c>
    </row>
    <row r="196" spans="1:12" ht="15.95" customHeight="1" x14ac:dyDescent="0.3">
      <c r="A196" s="98"/>
      <c r="B196" s="382" t="s">
        <v>26</v>
      </c>
      <c r="C196" s="384"/>
      <c r="D196" s="365"/>
      <c r="E196" s="384"/>
      <c r="F196" s="384"/>
      <c r="G196" s="278">
        <f t="shared" si="7"/>
        <v>2400</v>
      </c>
      <c r="H196" s="376"/>
      <c r="I196" s="376">
        <v>2400</v>
      </c>
      <c r="J196" s="376"/>
      <c r="K196" s="376"/>
      <c r="L196" s="483"/>
    </row>
    <row r="197" spans="1:12" ht="45.75" customHeight="1" x14ac:dyDescent="0.3">
      <c r="A197" s="37">
        <v>5</v>
      </c>
      <c r="B197" s="379" t="s">
        <v>184</v>
      </c>
      <c r="C197" s="386" t="s">
        <v>89</v>
      </c>
      <c r="D197" s="37">
        <v>3132</v>
      </c>
      <c r="E197" s="369">
        <v>308320</v>
      </c>
      <c r="F197" s="369">
        <v>1320</v>
      </c>
      <c r="G197" s="125">
        <f>SUM(G198:G199)</f>
        <v>216700</v>
      </c>
      <c r="H197" s="125">
        <f>SUM(H198:H199)</f>
        <v>0</v>
      </c>
      <c r="I197" s="125">
        <f>SUM(I198:I199)</f>
        <v>216700</v>
      </c>
      <c r="J197" s="125">
        <f>SUM(J198:J199)</f>
        <v>0</v>
      </c>
      <c r="K197" s="125">
        <f>SUM(K198:K199)</f>
        <v>0</v>
      </c>
      <c r="L197" s="480"/>
    </row>
    <row r="198" spans="1:12" ht="15.95" customHeight="1" x14ac:dyDescent="0.3">
      <c r="A198" s="41"/>
      <c r="B198" s="381" t="s">
        <v>32</v>
      </c>
      <c r="C198" s="377"/>
      <c r="D198" s="363"/>
      <c r="E198" s="377"/>
      <c r="F198" s="377"/>
      <c r="G198" s="278">
        <f t="shared" si="7"/>
        <v>213200</v>
      </c>
      <c r="H198" s="361"/>
      <c r="I198" s="361">
        <v>213200</v>
      </c>
      <c r="J198" s="361"/>
      <c r="K198" s="361"/>
      <c r="L198" s="481" t="s">
        <v>199</v>
      </c>
    </row>
    <row r="199" spans="1:12" ht="15.95" customHeight="1" x14ac:dyDescent="0.3">
      <c r="A199" s="41"/>
      <c r="B199" s="382" t="s">
        <v>26</v>
      </c>
      <c r="C199" s="377"/>
      <c r="D199" s="363"/>
      <c r="E199" s="377"/>
      <c r="F199" s="377"/>
      <c r="G199" s="278">
        <f t="shared" si="7"/>
        <v>3500</v>
      </c>
      <c r="H199" s="361"/>
      <c r="I199" s="361">
        <v>3500</v>
      </c>
      <c r="J199" s="361"/>
      <c r="K199" s="361"/>
      <c r="L199" s="482"/>
    </row>
    <row r="200" spans="1:12" ht="34.5" customHeight="1" x14ac:dyDescent="0.3">
      <c r="A200" s="37">
        <v>6</v>
      </c>
      <c r="B200" s="379" t="s">
        <v>215</v>
      </c>
      <c r="C200" s="386" t="s">
        <v>89</v>
      </c>
      <c r="D200" s="37">
        <v>3132</v>
      </c>
      <c r="E200" s="366">
        <v>203320</v>
      </c>
      <c r="F200" s="369">
        <v>1320</v>
      </c>
      <c r="G200" s="125">
        <f>SUM(G201:G202)</f>
        <v>142700</v>
      </c>
      <c r="H200" s="125">
        <f>SUM(H201:H202)</f>
        <v>0</v>
      </c>
      <c r="I200" s="125">
        <f>SUM(I201:I202)</f>
        <v>142700</v>
      </c>
      <c r="J200" s="125">
        <f>SUM(J201:J202)</f>
        <v>0</v>
      </c>
      <c r="K200" s="125">
        <f>SUM(K201:K202)</f>
        <v>0</v>
      </c>
      <c r="L200" s="480"/>
    </row>
    <row r="201" spans="1:12" ht="15.95" customHeight="1" x14ac:dyDescent="0.3">
      <c r="A201" s="41"/>
      <c r="B201" s="381" t="s">
        <v>32</v>
      </c>
      <c r="C201" s="373"/>
      <c r="D201" s="362"/>
      <c r="E201" s="373"/>
      <c r="F201" s="377"/>
      <c r="G201" s="278">
        <f t="shared" si="7"/>
        <v>140400</v>
      </c>
      <c r="H201" s="361"/>
      <c r="I201" s="361">
        <v>140400</v>
      </c>
      <c r="J201" s="361"/>
      <c r="K201" s="361"/>
      <c r="L201" s="481" t="s">
        <v>199</v>
      </c>
    </row>
    <row r="202" spans="1:12" ht="15.95" customHeight="1" x14ac:dyDescent="0.3">
      <c r="A202" s="41"/>
      <c r="B202" s="381" t="s">
        <v>26</v>
      </c>
      <c r="C202" s="375"/>
      <c r="D202" s="346"/>
      <c r="E202" s="387"/>
      <c r="F202" s="376"/>
      <c r="G202" s="278">
        <f t="shared" si="7"/>
        <v>2300</v>
      </c>
      <c r="H202" s="376"/>
      <c r="I202" s="376">
        <v>2300</v>
      </c>
      <c r="J202" s="376"/>
      <c r="K202" s="376"/>
      <c r="L202" s="484"/>
    </row>
    <row r="203" spans="1:12" ht="34.5" customHeight="1" x14ac:dyDescent="0.3">
      <c r="A203" s="123">
        <v>7</v>
      </c>
      <c r="B203" s="388" t="s">
        <v>185</v>
      </c>
      <c r="C203" s="386" t="s">
        <v>89</v>
      </c>
      <c r="D203" s="37">
        <v>3132</v>
      </c>
      <c r="E203" s="366">
        <v>463320</v>
      </c>
      <c r="F203" s="369">
        <v>1320</v>
      </c>
      <c r="G203" s="125">
        <f>SUM(G204:G205)</f>
        <v>326500</v>
      </c>
      <c r="H203" s="125">
        <f>SUM(H204:H205)</f>
        <v>0</v>
      </c>
      <c r="I203" s="125">
        <f>SUM(I204:I205)</f>
        <v>326500</v>
      </c>
      <c r="J203" s="125">
        <f>SUM(J204:J205)</f>
        <v>0</v>
      </c>
      <c r="K203" s="125">
        <f>SUM(K204:K205)</f>
        <v>0</v>
      </c>
      <c r="L203" s="480"/>
    </row>
    <row r="204" spans="1:12" ht="15.95" customHeight="1" x14ac:dyDescent="0.3">
      <c r="A204" s="344"/>
      <c r="B204" s="389" t="s">
        <v>32</v>
      </c>
      <c r="C204" s="373"/>
      <c r="D204" s="362"/>
      <c r="E204" s="370"/>
      <c r="F204" s="361"/>
      <c r="G204" s="278">
        <f t="shared" si="7"/>
        <v>320600</v>
      </c>
      <c r="H204" s="377"/>
      <c r="I204" s="361">
        <v>320600</v>
      </c>
      <c r="J204" s="377"/>
      <c r="K204" s="377"/>
      <c r="L204" s="481" t="s">
        <v>199</v>
      </c>
    </row>
    <row r="205" spans="1:12" ht="15.95" customHeight="1" x14ac:dyDescent="0.3">
      <c r="A205" s="346"/>
      <c r="B205" s="390" t="s">
        <v>26</v>
      </c>
      <c r="C205" s="375"/>
      <c r="D205" s="346"/>
      <c r="E205" s="387"/>
      <c r="F205" s="376"/>
      <c r="G205" s="278">
        <f t="shared" si="7"/>
        <v>5900</v>
      </c>
      <c r="H205" s="384"/>
      <c r="I205" s="376">
        <v>5900</v>
      </c>
      <c r="J205" s="376"/>
      <c r="K205" s="376"/>
      <c r="L205" s="484"/>
    </row>
    <row r="206" spans="1:12" ht="33.75" customHeight="1" x14ac:dyDescent="0.3">
      <c r="A206" s="123">
        <v>8</v>
      </c>
      <c r="B206" s="388" t="s">
        <v>186</v>
      </c>
      <c r="C206" s="386" t="s">
        <v>89</v>
      </c>
      <c r="D206" s="37">
        <v>3132</v>
      </c>
      <c r="E206" s="366">
        <v>46320</v>
      </c>
      <c r="F206" s="369">
        <v>528</v>
      </c>
      <c r="G206" s="125">
        <f>SUM(G207:G208)</f>
        <v>32602</v>
      </c>
      <c r="H206" s="125">
        <f>SUM(H207:H208)</f>
        <v>0</v>
      </c>
      <c r="I206" s="125">
        <f>SUM(I207:I208)</f>
        <v>32602</v>
      </c>
      <c r="J206" s="125">
        <f>SUM(J207:J208)</f>
        <v>0</v>
      </c>
      <c r="K206" s="125">
        <f>SUM(K207:K208)</f>
        <v>0</v>
      </c>
      <c r="L206" s="480"/>
    </row>
    <row r="207" spans="1:12" ht="15.95" customHeight="1" x14ac:dyDescent="0.3">
      <c r="A207" s="344"/>
      <c r="B207" s="389" t="s">
        <v>32</v>
      </c>
      <c r="C207" s="373"/>
      <c r="D207" s="362"/>
      <c r="E207" s="370"/>
      <c r="F207" s="361"/>
      <c r="G207" s="278">
        <f t="shared" si="7"/>
        <v>31902</v>
      </c>
      <c r="H207" s="377"/>
      <c r="I207" s="361">
        <v>31902</v>
      </c>
      <c r="J207" s="377"/>
      <c r="K207" s="377"/>
      <c r="L207" s="481" t="s">
        <v>199</v>
      </c>
    </row>
    <row r="208" spans="1:12" ht="15.95" customHeight="1" x14ac:dyDescent="0.3">
      <c r="A208" s="346"/>
      <c r="B208" s="390" t="s">
        <v>26</v>
      </c>
      <c r="C208" s="375"/>
      <c r="D208" s="346"/>
      <c r="E208" s="387"/>
      <c r="F208" s="376"/>
      <c r="G208" s="278">
        <f t="shared" si="7"/>
        <v>700</v>
      </c>
      <c r="H208" s="384"/>
      <c r="I208" s="376">
        <v>700</v>
      </c>
      <c r="J208" s="376"/>
      <c r="K208" s="376"/>
      <c r="L208" s="484"/>
    </row>
    <row r="209" spans="1:14" ht="34.5" customHeight="1" x14ac:dyDescent="0.3">
      <c r="A209" s="123">
        <v>9</v>
      </c>
      <c r="B209" s="388" t="s">
        <v>288</v>
      </c>
      <c r="C209" s="386" t="s">
        <v>89</v>
      </c>
      <c r="D209" s="37">
        <v>3132</v>
      </c>
      <c r="E209" s="366">
        <v>598320</v>
      </c>
      <c r="F209" s="369">
        <v>1320</v>
      </c>
      <c r="G209" s="125">
        <f>SUM(G210:G211)</f>
        <v>421300</v>
      </c>
      <c r="H209" s="125">
        <f>SUM(H210:H211)</f>
        <v>0</v>
      </c>
      <c r="I209" s="125">
        <f>SUM(I210:I211)</f>
        <v>421300</v>
      </c>
      <c r="J209" s="125">
        <f>SUM(J210:J211)</f>
        <v>0</v>
      </c>
      <c r="K209" s="125">
        <f>SUM(K210:K211)</f>
        <v>0</v>
      </c>
      <c r="L209" s="480"/>
    </row>
    <row r="210" spans="1:14" ht="15.95" customHeight="1" x14ac:dyDescent="0.3">
      <c r="A210" s="344"/>
      <c r="B210" s="389" t="s">
        <v>32</v>
      </c>
      <c r="C210" s="373"/>
      <c r="D210" s="362"/>
      <c r="E210" s="370"/>
      <c r="F210" s="361"/>
      <c r="G210" s="278">
        <f t="shared" si="7"/>
        <v>414300</v>
      </c>
      <c r="H210" s="377"/>
      <c r="I210" s="361">
        <v>414300</v>
      </c>
      <c r="J210" s="377"/>
      <c r="K210" s="377"/>
      <c r="L210" s="481" t="s">
        <v>199</v>
      </c>
    </row>
    <row r="211" spans="1:14" ht="15.95" customHeight="1" x14ac:dyDescent="0.3">
      <c r="A211" s="346"/>
      <c r="B211" s="390" t="s">
        <v>26</v>
      </c>
      <c r="C211" s="375"/>
      <c r="D211" s="346"/>
      <c r="E211" s="387"/>
      <c r="F211" s="376"/>
      <c r="G211" s="278">
        <f t="shared" si="7"/>
        <v>7000</v>
      </c>
      <c r="H211" s="384"/>
      <c r="I211" s="376">
        <v>7000</v>
      </c>
      <c r="J211" s="376"/>
      <c r="K211" s="376"/>
      <c r="L211" s="484"/>
    </row>
    <row r="212" spans="1:14" ht="34.5" customHeight="1" x14ac:dyDescent="0.3">
      <c r="A212" s="123">
        <v>10</v>
      </c>
      <c r="B212" s="447" t="s">
        <v>267</v>
      </c>
      <c r="C212" s="183" t="s">
        <v>89</v>
      </c>
      <c r="D212" s="173">
        <v>3132</v>
      </c>
      <c r="E212" s="357"/>
      <c r="F212" s="124"/>
      <c r="G212" s="448">
        <f>SUM(G213:G214)</f>
        <v>200000</v>
      </c>
      <c r="H212" s="125">
        <f>SUM(H213:H214)</f>
        <v>0</v>
      </c>
      <c r="I212" s="125">
        <f>SUM(I213:I214)</f>
        <v>0</v>
      </c>
      <c r="J212" s="125">
        <f>SUM(J213:J214)</f>
        <v>200000</v>
      </c>
      <c r="K212" s="125">
        <f>SUM(K213:K214)</f>
        <v>0</v>
      </c>
      <c r="L212" s="485"/>
    </row>
    <row r="213" spans="1:14" ht="15.95" customHeight="1" x14ac:dyDescent="0.3">
      <c r="A213" s="344"/>
      <c r="B213" s="195" t="s">
        <v>32</v>
      </c>
      <c r="C213" s="355"/>
      <c r="D213" s="391"/>
      <c r="E213" s="88"/>
      <c r="F213" s="87"/>
      <c r="G213" s="278">
        <f t="shared" si="7"/>
        <v>196000</v>
      </c>
      <c r="H213" s="356"/>
      <c r="I213" s="87"/>
      <c r="J213" s="86">
        <v>196000</v>
      </c>
      <c r="K213" s="356"/>
      <c r="L213" s="27" t="s">
        <v>25</v>
      </c>
    </row>
    <row r="214" spans="1:14" ht="15.95" customHeight="1" x14ac:dyDescent="0.3">
      <c r="A214" s="346"/>
      <c r="B214" s="196" t="s">
        <v>26</v>
      </c>
      <c r="C214" s="358"/>
      <c r="D214" s="358"/>
      <c r="E214" s="359"/>
      <c r="F214" s="92"/>
      <c r="G214" s="278">
        <f t="shared" si="7"/>
        <v>4000</v>
      </c>
      <c r="H214" s="360"/>
      <c r="I214" s="94"/>
      <c r="J214" s="92">
        <v>4000</v>
      </c>
      <c r="K214" s="29"/>
      <c r="L214" s="48"/>
    </row>
    <row r="215" spans="1:14" ht="34.5" customHeight="1" x14ac:dyDescent="0.3">
      <c r="A215" s="123">
        <v>11</v>
      </c>
      <c r="B215" s="447" t="s">
        <v>236</v>
      </c>
      <c r="C215" s="183" t="s">
        <v>89</v>
      </c>
      <c r="D215" s="173">
        <v>3132</v>
      </c>
      <c r="E215" s="357"/>
      <c r="F215" s="124"/>
      <c r="G215" s="448">
        <f>SUM(G216:G217)</f>
        <v>235000</v>
      </c>
      <c r="H215" s="125">
        <f>SUM(H216:H217)</f>
        <v>0</v>
      </c>
      <c r="I215" s="125">
        <f>SUM(I216:I217)</f>
        <v>0</v>
      </c>
      <c r="J215" s="125">
        <f>SUM(J216:J217)</f>
        <v>235000</v>
      </c>
      <c r="K215" s="125">
        <f>SUM(K216:K217)</f>
        <v>0</v>
      </c>
      <c r="L215" s="485"/>
    </row>
    <row r="216" spans="1:14" ht="15.95" customHeight="1" x14ac:dyDescent="0.3">
      <c r="A216" s="344"/>
      <c r="B216" s="195" t="s">
        <v>32</v>
      </c>
      <c r="C216" s="355"/>
      <c r="D216" s="391"/>
      <c r="E216" s="88"/>
      <c r="F216" s="87"/>
      <c r="G216" s="278">
        <f t="shared" si="7"/>
        <v>231000</v>
      </c>
      <c r="H216" s="356"/>
      <c r="I216" s="87"/>
      <c r="J216" s="86">
        <v>231000</v>
      </c>
      <c r="K216" s="356"/>
      <c r="L216" s="27" t="s">
        <v>25</v>
      </c>
    </row>
    <row r="217" spans="1:14" ht="15.95" customHeight="1" x14ac:dyDescent="0.3">
      <c r="A217" s="346"/>
      <c r="B217" s="196" t="s">
        <v>26</v>
      </c>
      <c r="C217" s="358"/>
      <c r="D217" s="358"/>
      <c r="E217" s="359"/>
      <c r="F217" s="92"/>
      <c r="G217" s="278">
        <f t="shared" si="7"/>
        <v>4000</v>
      </c>
      <c r="H217" s="360"/>
      <c r="I217" s="94"/>
      <c r="J217" s="92">
        <v>4000</v>
      </c>
      <c r="K217" s="29"/>
      <c r="L217" s="48"/>
    </row>
    <row r="218" spans="1:14" ht="21" customHeight="1" x14ac:dyDescent="0.3">
      <c r="A218" s="225"/>
      <c r="B218" s="216" t="s">
        <v>73</v>
      </c>
      <c r="C218" s="392"/>
      <c r="D218" s="392"/>
      <c r="E218" s="393"/>
      <c r="F218" s="310"/>
      <c r="G218" s="228">
        <f>G185+G188+G191+G194+G197+G200+G203+G206+G209+G212+G215</f>
        <v>2655402</v>
      </c>
      <c r="H218" s="228">
        <f>H185+H188+H191+H194+H197+H200+H203+H206+H209+H212+H215</f>
        <v>0</v>
      </c>
      <c r="I218" s="228">
        <f>I185+I188+I191+I194+I197+I200+I203+I206+I209+I212+I215</f>
        <v>2220402</v>
      </c>
      <c r="J218" s="228">
        <f>J185+J188+J191+J194+J197+J200+J203+J206+J209+J212+J215</f>
        <v>435000</v>
      </c>
      <c r="K218" s="228">
        <f>K185+K188+K191+K194+K197+K200+K203+K206+K209+K212+K215</f>
        <v>0</v>
      </c>
      <c r="L218" s="225"/>
    </row>
    <row r="219" spans="1:14" s="333" customFormat="1" ht="15.95" customHeight="1" x14ac:dyDescent="0.25">
      <c r="A219" s="74"/>
      <c r="B219" s="62" t="s">
        <v>29</v>
      </c>
      <c r="C219" s="111"/>
      <c r="D219" s="111"/>
      <c r="E219" s="201"/>
      <c r="F219" s="113"/>
      <c r="G219" s="77">
        <f>G187+G190+G193+G196+G199+G202+G205+G208+G211+G214+G217</f>
        <v>44900</v>
      </c>
      <c r="H219" s="77">
        <f>H187+H190+H193+H196+H199+H202+H205+H208+H211+H214+H217</f>
        <v>0</v>
      </c>
      <c r="I219" s="77">
        <f>I187+I190+I193+I196+I199+I202+I205+I208+I211+I214+I217</f>
        <v>36900</v>
      </c>
      <c r="J219" s="77">
        <f>J187+J190+J193+J196+J199+J202+J205+J208+J211+J214+J217</f>
        <v>8000</v>
      </c>
      <c r="K219" s="77">
        <f>K187+K190+K193+K196+K199+K202+K205+K208+K211+K214+K217</f>
        <v>0</v>
      </c>
      <c r="L219" s="74"/>
      <c r="M219" s="332"/>
      <c r="N219" s="332"/>
    </row>
    <row r="220" spans="1:14" x14ac:dyDescent="0.3">
      <c r="A220" s="397"/>
      <c r="B220" s="398" t="s">
        <v>289</v>
      </c>
      <c r="C220" s="399"/>
      <c r="D220" s="399"/>
      <c r="E220" s="400"/>
      <c r="F220" s="401"/>
      <c r="G220" s="202">
        <f t="shared" ref="G220:K221" si="8">G63+G74+G131+G182+G218</f>
        <v>34499424</v>
      </c>
      <c r="H220" s="202">
        <f t="shared" si="8"/>
        <v>0</v>
      </c>
      <c r="I220" s="202">
        <f t="shared" si="8"/>
        <v>31086476</v>
      </c>
      <c r="J220" s="202">
        <f t="shared" si="8"/>
        <v>3412948</v>
      </c>
      <c r="K220" s="202">
        <f t="shared" si="8"/>
        <v>0</v>
      </c>
      <c r="L220" s="397"/>
    </row>
    <row r="221" spans="1:14" s="333" customFormat="1" ht="15.75" x14ac:dyDescent="0.25">
      <c r="A221" s="74"/>
      <c r="B221" s="62" t="s">
        <v>29</v>
      </c>
      <c r="C221" s="111"/>
      <c r="D221" s="111"/>
      <c r="E221" s="201"/>
      <c r="F221" s="113"/>
      <c r="G221" s="77">
        <f t="shared" si="8"/>
        <v>419038</v>
      </c>
      <c r="H221" s="77">
        <f t="shared" si="8"/>
        <v>0</v>
      </c>
      <c r="I221" s="77">
        <f t="shared" si="8"/>
        <v>373038</v>
      </c>
      <c r="J221" s="77">
        <f t="shared" si="8"/>
        <v>46000</v>
      </c>
      <c r="K221" s="77">
        <f t="shared" si="8"/>
        <v>0</v>
      </c>
      <c r="L221" s="74"/>
      <c r="M221" s="332"/>
      <c r="N221" s="332"/>
    </row>
    <row r="222" spans="1:14" ht="27.75" customHeight="1" x14ac:dyDescent="0.3">
      <c r="A222" s="408"/>
      <c r="B222" s="409" t="s">
        <v>290</v>
      </c>
      <c r="C222" s="410"/>
      <c r="D222" s="410"/>
      <c r="E222" s="411"/>
      <c r="F222" s="411"/>
      <c r="G222" s="412">
        <f>G51+G220</f>
        <v>40944409</v>
      </c>
      <c r="H222" s="412">
        <f>H51+H220</f>
        <v>6444985</v>
      </c>
      <c r="I222" s="412">
        <f>I51+I220</f>
        <v>31086476</v>
      </c>
      <c r="J222" s="412">
        <f>J51+J220</f>
        <v>3412948</v>
      </c>
      <c r="K222" s="412">
        <f>K51+K220</f>
        <v>0</v>
      </c>
      <c r="L222" s="413"/>
    </row>
    <row r="223" spans="1:14" s="333" customFormat="1" ht="15.75" x14ac:dyDescent="0.25">
      <c r="A223" s="402"/>
      <c r="B223" s="406" t="s">
        <v>110</v>
      </c>
      <c r="C223" s="403"/>
      <c r="D223" s="404"/>
      <c r="E223" s="405"/>
      <c r="F223" s="404"/>
      <c r="G223" s="407">
        <f>G221</f>
        <v>419038</v>
      </c>
      <c r="H223" s="407">
        <f>H221</f>
        <v>0</v>
      </c>
      <c r="I223" s="407">
        <f>I221</f>
        <v>373038</v>
      </c>
      <c r="J223" s="407">
        <f>J221</f>
        <v>46000</v>
      </c>
      <c r="K223" s="407">
        <f>K221</f>
        <v>0</v>
      </c>
      <c r="L223" s="403"/>
      <c r="M223" s="332"/>
      <c r="N223" s="332"/>
    </row>
    <row r="224" spans="1:14" ht="24.75" customHeight="1" x14ac:dyDescent="0.3">
      <c r="A224" s="161"/>
    </row>
    <row r="225" spans="1:14" s="416" customFormat="1" ht="27" customHeight="1" x14ac:dyDescent="0.35">
      <c r="A225" s="512" t="s">
        <v>111</v>
      </c>
      <c r="B225" s="512"/>
      <c r="C225" s="512"/>
      <c r="D225" s="512"/>
      <c r="E225" s="512"/>
      <c r="F225" s="512"/>
      <c r="G225" s="512"/>
      <c r="H225" s="512"/>
      <c r="I225" s="414"/>
      <c r="J225" s="414"/>
      <c r="K225" s="414"/>
      <c r="L225" s="415"/>
      <c r="M225" s="414"/>
      <c r="N225" s="414"/>
    </row>
    <row r="226" spans="1:14" s="414" customFormat="1" ht="21" customHeight="1" x14ac:dyDescent="0.35">
      <c r="A226" s="493" t="s">
        <v>112</v>
      </c>
      <c r="B226" s="493"/>
      <c r="C226" s="493"/>
      <c r="D226" s="493"/>
      <c r="E226" s="541"/>
      <c r="F226" s="541"/>
      <c r="G226" s="541"/>
      <c r="H226" s="541"/>
      <c r="I226" s="542" t="s">
        <v>293</v>
      </c>
      <c r="J226" s="542"/>
      <c r="K226" s="542"/>
      <c r="L226" s="542"/>
    </row>
    <row r="227" spans="1:14" s="1" customFormat="1" ht="18.600000000000001" customHeight="1" x14ac:dyDescent="0.3">
      <c r="A227" s="73"/>
      <c r="B227" s="248"/>
      <c r="C227" s="249"/>
      <c r="D227" s="249" t="s">
        <v>39</v>
      </c>
      <c r="E227" s="250"/>
      <c r="F227" s="73"/>
      <c r="G227" s="251"/>
      <c r="H227" s="252"/>
      <c r="I227" s="253"/>
      <c r="J227" s="73"/>
      <c r="K227" s="130"/>
      <c r="L227" s="254"/>
    </row>
    <row r="228" spans="1:14" s="1" customFormat="1" ht="18.600000000000001" customHeight="1" x14ac:dyDescent="0.3">
      <c r="A228" s="73"/>
      <c r="B228" s="248"/>
      <c r="C228" s="249"/>
      <c r="D228" s="249"/>
      <c r="E228" s="250"/>
      <c r="F228" s="73"/>
      <c r="G228" s="251"/>
      <c r="H228" s="252"/>
      <c r="I228" s="253"/>
      <c r="J228" s="73"/>
      <c r="K228" s="130"/>
      <c r="L228" s="254"/>
    </row>
    <row r="229" spans="1:14" s="1" customFormat="1" ht="18.600000000000001" customHeight="1" x14ac:dyDescent="0.3">
      <c r="A229" s="73"/>
      <c r="B229" s="248"/>
      <c r="C229" s="249"/>
      <c r="D229" s="249"/>
      <c r="E229" s="250"/>
      <c r="F229" s="73"/>
      <c r="G229" s="251"/>
      <c r="H229" s="252"/>
      <c r="I229" s="253"/>
      <c r="J229" s="73"/>
      <c r="K229" s="130"/>
      <c r="L229" s="254"/>
    </row>
    <row r="230" spans="1:14" s="1" customFormat="1" ht="18.600000000000001" customHeight="1" x14ac:dyDescent="0.3">
      <c r="A230" s="73"/>
      <c r="B230" s="248"/>
      <c r="C230" s="249"/>
      <c r="D230" s="249"/>
      <c r="E230" s="250"/>
      <c r="F230" s="73"/>
      <c r="G230" s="251">
        <f>SUM(H230:K230)</f>
        <v>40944409</v>
      </c>
      <c r="H230" s="444">
        <v>6444985</v>
      </c>
      <c r="I230" s="445">
        <v>31086476</v>
      </c>
      <c r="J230" s="446">
        <v>3412948</v>
      </c>
      <c r="K230" s="309"/>
      <c r="L230" s="254"/>
    </row>
    <row r="231" spans="1:14" s="1" customFormat="1" x14ac:dyDescent="0.3">
      <c r="C231" s="2"/>
      <c r="E231" s="301"/>
      <c r="F231" s="209"/>
      <c r="G231" s="302"/>
      <c r="H231" s="209"/>
      <c r="I231" s="209"/>
      <c r="J231" s="303"/>
      <c r="K231" s="303"/>
      <c r="L231" s="303"/>
    </row>
    <row r="232" spans="1:14" s="1" customFormat="1" x14ac:dyDescent="0.3">
      <c r="C232" s="2"/>
      <c r="D232" s="162"/>
      <c r="E232" s="304"/>
      <c r="F232" s="305"/>
      <c r="G232" s="306"/>
      <c r="H232" s="305"/>
      <c r="I232" s="209"/>
      <c r="J232" s="303"/>
      <c r="K232" s="303"/>
      <c r="L232" s="305"/>
    </row>
    <row r="233" spans="1:14" s="1" customFormat="1" x14ac:dyDescent="0.3">
      <c r="C233" s="2"/>
      <c r="D233" s="162"/>
      <c r="E233" s="304"/>
      <c r="F233" s="305"/>
      <c r="G233" s="306"/>
      <c r="H233" s="305"/>
      <c r="I233" s="209"/>
      <c r="J233" s="307"/>
      <c r="K233" s="307"/>
      <c r="L233" s="308"/>
    </row>
    <row r="234" spans="1:14" s="1" customFormat="1" x14ac:dyDescent="0.3">
      <c r="C234" s="2"/>
      <c r="D234" s="163"/>
      <c r="E234" s="210"/>
      <c r="F234" s="211"/>
      <c r="G234" s="212"/>
      <c r="H234" s="211"/>
      <c r="I234" s="175"/>
      <c r="J234" s="175"/>
      <c r="K234" s="175"/>
      <c r="L234" s="209"/>
    </row>
    <row r="235" spans="1:14" s="1" customFormat="1" x14ac:dyDescent="0.3">
      <c r="C235" s="2"/>
      <c r="E235" s="174"/>
      <c r="F235" s="175"/>
      <c r="G235" s="175"/>
      <c r="H235" s="175"/>
      <c r="I235" s="175"/>
      <c r="J235" s="175"/>
      <c r="K235" s="175"/>
      <c r="L235" s="176"/>
    </row>
    <row r="236" spans="1:14" x14ac:dyDescent="0.3">
      <c r="E236" s="174"/>
      <c r="F236" s="175"/>
      <c r="G236" s="175"/>
      <c r="H236" s="175"/>
      <c r="I236" s="175"/>
      <c r="J236" s="175"/>
      <c r="K236" s="175"/>
      <c r="L236" s="176"/>
    </row>
    <row r="237" spans="1:14" x14ac:dyDescent="0.3">
      <c r="E237" s="174"/>
      <c r="F237" s="175"/>
      <c r="G237" s="175"/>
      <c r="H237" s="175"/>
      <c r="I237" s="175"/>
      <c r="J237" s="175"/>
      <c r="K237" s="175"/>
      <c r="L237" s="176"/>
    </row>
    <row r="238" spans="1:14" x14ac:dyDescent="0.3">
      <c r="E238" s="174"/>
      <c r="F238" s="175"/>
      <c r="G238" s="175"/>
      <c r="H238" s="175"/>
      <c r="I238" s="175"/>
      <c r="J238" s="175"/>
      <c r="K238" s="175"/>
      <c r="L238" s="176"/>
    </row>
    <row r="239" spans="1:14" x14ac:dyDescent="0.3">
      <c r="E239" s="174"/>
      <c r="F239" s="175"/>
      <c r="G239" s="175"/>
      <c r="H239" s="175"/>
      <c r="I239" s="175"/>
      <c r="J239" s="175"/>
      <c r="K239" s="175"/>
      <c r="L239" s="176"/>
    </row>
    <row r="240" spans="1:14" x14ac:dyDescent="0.3">
      <c r="E240" s="174"/>
      <c r="F240" s="175"/>
      <c r="G240" s="175"/>
      <c r="H240" s="175"/>
      <c r="I240" s="175"/>
      <c r="J240" s="175"/>
      <c r="K240" s="175"/>
      <c r="L240" s="176"/>
    </row>
    <row r="241" spans="5:12" x14ac:dyDescent="0.3">
      <c r="E241" s="174"/>
      <c r="F241" s="175"/>
      <c r="G241" s="175"/>
      <c r="H241" s="175"/>
      <c r="I241" s="175"/>
      <c r="J241" s="175"/>
      <c r="K241" s="175"/>
      <c r="L241" s="176"/>
    </row>
    <row r="242" spans="5:12" x14ac:dyDescent="0.3">
      <c r="E242" s="174"/>
      <c r="F242" s="175"/>
      <c r="G242" s="175"/>
      <c r="H242" s="175"/>
      <c r="I242" s="175"/>
      <c r="J242" s="175"/>
      <c r="K242" s="175"/>
      <c r="L242" s="176"/>
    </row>
    <row r="243" spans="5:12" x14ac:dyDescent="0.3">
      <c r="E243" s="174"/>
      <c r="F243" s="175"/>
      <c r="G243" s="175"/>
      <c r="H243" s="175"/>
      <c r="I243" s="175"/>
      <c r="J243" s="175"/>
      <c r="K243" s="175"/>
      <c r="L243" s="176"/>
    </row>
    <row r="244" spans="5:12" x14ac:dyDescent="0.3">
      <c r="E244" s="174"/>
      <c r="F244" s="175"/>
      <c r="G244" s="175"/>
      <c r="H244" s="175"/>
      <c r="I244" s="175"/>
      <c r="J244" s="175"/>
      <c r="K244" s="175"/>
      <c r="L244" s="176"/>
    </row>
    <row r="245" spans="5:12" x14ac:dyDescent="0.3">
      <c r="E245" s="174"/>
      <c r="F245" s="175"/>
      <c r="G245" s="175"/>
      <c r="H245" s="175"/>
      <c r="I245" s="175"/>
      <c r="J245" s="175"/>
      <c r="K245" s="175"/>
      <c r="L245" s="176"/>
    </row>
    <row r="246" spans="5:12" x14ac:dyDescent="0.3">
      <c r="E246" s="174"/>
      <c r="F246" s="175"/>
      <c r="G246" s="175"/>
      <c r="H246" s="175"/>
      <c r="I246" s="175"/>
      <c r="J246" s="175"/>
      <c r="K246" s="175"/>
      <c r="L246" s="176"/>
    </row>
    <row r="247" spans="5:12" x14ac:dyDescent="0.3">
      <c r="E247" s="174"/>
      <c r="F247" s="175"/>
      <c r="G247" s="175"/>
      <c r="H247" s="175"/>
      <c r="I247" s="175"/>
      <c r="J247" s="175"/>
      <c r="K247" s="175"/>
      <c r="L247" s="176"/>
    </row>
    <row r="248" spans="5:12" x14ac:dyDescent="0.3">
      <c r="E248" s="174"/>
      <c r="F248" s="175"/>
      <c r="G248" s="175"/>
      <c r="H248" s="175"/>
      <c r="I248" s="175"/>
      <c r="J248" s="175"/>
      <c r="K248" s="175"/>
      <c r="L248" s="176"/>
    </row>
    <row r="249" spans="5:12" x14ac:dyDescent="0.3">
      <c r="E249" s="174"/>
      <c r="F249" s="175"/>
      <c r="G249" s="175"/>
      <c r="H249" s="175"/>
      <c r="I249" s="175"/>
      <c r="J249" s="175"/>
      <c r="K249" s="175"/>
      <c r="L249" s="176"/>
    </row>
    <row r="250" spans="5:12" x14ac:dyDescent="0.3">
      <c r="E250" s="174"/>
      <c r="F250" s="175"/>
      <c r="G250" s="175"/>
      <c r="H250" s="175"/>
      <c r="I250" s="175"/>
      <c r="J250" s="175"/>
      <c r="K250" s="175"/>
      <c r="L250" s="176"/>
    </row>
    <row r="251" spans="5:12" x14ac:dyDescent="0.3">
      <c r="E251" s="174"/>
      <c r="F251" s="175"/>
      <c r="G251" s="175"/>
      <c r="H251" s="175"/>
      <c r="I251" s="175"/>
      <c r="J251" s="175"/>
      <c r="K251" s="175"/>
      <c r="L251" s="176"/>
    </row>
    <row r="252" spans="5:12" x14ac:dyDescent="0.3">
      <c r="E252" s="174"/>
      <c r="F252" s="175"/>
      <c r="G252" s="175"/>
      <c r="H252" s="175"/>
      <c r="I252" s="175"/>
      <c r="J252" s="175"/>
      <c r="K252" s="175"/>
      <c r="L252" s="176"/>
    </row>
    <row r="253" spans="5:12" x14ac:dyDescent="0.3">
      <c r="E253" s="174"/>
      <c r="F253" s="175"/>
      <c r="G253" s="175"/>
      <c r="H253" s="175"/>
      <c r="I253" s="175"/>
      <c r="J253" s="175"/>
      <c r="K253" s="175"/>
      <c r="L253" s="176"/>
    </row>
    <row r="254" spans="5:12" x14ac:dyDescent="0.3">
      <c r="E254" s="174"/>
      <c r="F254" s="175"/>
      <c r="G254" s="175"/>
      <c r="H254" s="175"/>
      <c r="I254" s="175"/>
      <c r="J254" s="175"/>
      <c r="K254" s="175"/>
      <c r="L254" s="176"/>
    </row>
    <row r="255" spans="5:12" x14ac:dyDescent="0.3">
      <c r="E255" s="174"/>
      <c r="F255" s="175"/>
      <c r="G255" s="175"/>
      <c r="H255" s="175"/>
      <c r="I255" s="175"/>
      <c r="J255" s="175"/>
      <c r="K255" s="175"/>
      <c r="L255" s="176"/>
    </row>
    <row r="256" spans="5:12" x14ac:dyDescent="0.3">
      <c r="E256" s="174"/>
      <c r="F256" s="175"/>
      <c r="G256" s="175"/>
      <c r="H256" s="175"/>
      <c r="I256" s="175"/>
      <c r="J256" s="175"/>
      <c r="K256" s="175"/>
      <c r="L256" s="176"/>
    </row>
    <row r="257" spans="5:12" x14ac:dyDescent="0.3">
      <c r="E257" s="174"/>
      <c r="F257" s="175"/>
      <c r="G257" s="175"/>
      <c r="H257" s="175"/>
      <c r="I257" s="175"/>
      <c r="J257" s="175"/>
      <c r="K257" s="175"/>
      <c r="L257" s="176"/>
    </row>
    <row r="258" spans="5:12" x14ac:dyDescent="0.3">
      <c r="E258" s="174"/>
      <c r="F258" s="175"/>
      <c r="G258" s="175"/>
      <c r="H258" s="175"/>
      <c r="I258" s="175"/>
      <c r="J258" s="175"/>
      <c r="K258" s="175"/>
      <c r="L258" s="176"/>
    </row>
    <row r="259" spans="5:12" x14ac:dyDescent="0.3">
      <c r="E259" s="174"/>
      <c r="F259" s="175"/>
      <c r="G259" s="175"/>
      <c r="H259" s="175"/>
      <c r="I259" s="175"/>
      <c r="J259" s="175"/>
      <c r="K259" s="175"/>
      <c r="L259" s="176"/>
    </row>
    <row r="260" spans="5:12" x14ac:dyDescent="0.3">
      <c r="E260" s="174"/>
      <c r="F260" s="175"/>
      <c r="G260" s="175"/>
      <c r="H260" s="175"/>
      <c r="I260" s="175"/>
      <c r="J260" s="175"/>
      <c r="K260" s="175"/>
      <c r="L260" s="176"/>
    </row>
    <row r="261" spans="5:12" x14ac:dyDescent="0.3">
      <c r="E261" s="174"/>
      <c r="F261" s="175"/>
      <c r="G261" s="175"/>
      <c r="H261" s="175"/>
      <c r="I261" s="175"/>
      <c r="J261" s="175"/>
      <c r="K261" s="175"/>
      <c r="L261" s="176"/>
    </row>
    <row r="262" spans="5:12" x14ac:dyDescent="0.3">
      <c r="E262" s="174"/>
      <c r="F262" s="175"/>
      <c r="G262" s="175"/>
      <c r="H262" s="175"/>
      <c r="I262" s="175"/>
      <c r="J262" s="175"/>
      <c r="K262" s="175"/>
      <c r="L262" s="176"/>
    </row>
    <row r="263" spans="5:12" x14ac:dyDescent="0.3">
      <c r="E263" s="174"/>
      <c r="F263" s="175"/>
      <c r="G263" s="175"/>
      <c r="H263" s="175"/>
      <c r="I263" s="175"/>
      <c r="J263" s="175"/>
      <c r="K263" s="175"/>
      <c r="L263" s="176"/>
    </row>
    <row r="264" spans="5:12" x14ac:dyDescent="0.3">
      <c r="E264" s="174"/>
      <c r="F264" s="175"/>
      <c r="G264" s="175"/>
      <c r="H264" s="175"/>
      <c r="I264" s="175"/>
      <c r="J264" s="175"/>
      <c r="K264" s="175"/>
      <c r="L264" s="176"/>
    </row>
    <row r="265" spans="5:12" x14ac:dyDescent="0.3">
      <c r="E265" s="174"/>
      <c r="F265" s="175"/>
      <c r="G265" s="175"/>
      <c r="H265" s="175"/>
      <c r="I265" s="175"/>
      <c r="J265" s="175"/>
      <c r="K265" s="175"/>
      <c r="L265" s="176"/>
    </row>
    <row r="266" spans="5:12" x14ac:dyDescent="0.3">
      <c r="E266" s="174"/>
      <c r="F266" s="175"/>
      <c r="G266" s="175"/>
      <c r="H266" s="175"/>
      <c r="I266" s="175"/>
      <c r="J266" s="175"/>
      <c r="K266" s="175"/>
      <c r="L266" s="176"/>
    </row>
    <row r="267" spans="5:12" x14ac:dyDescent="0.3">
      <c r="E267" s="174"/>
      <c r="F267" s="175"/>
      <c r="G267" s="175"/>
      <c r="H267" s="175"/>
      <c r="I267" s="175"/>
      <c r="J267" s="175"/>
      <c r="K267" s="175"/>
      <c r="L267" s="176"/>
    </row>
    <row r="268" spans="5:12" x14ac:dyDescent="0.3">
      <c r="E268" s="174"/>
      <c r="F268" s="175"/>
      <c r="G268" s="175"/>
      <c r="H268" s="175"/>
      <c r="I268" s="175"/>
      <c r="J268" s="175"/>
      <c r="K268" s="175"/>
      <c r="L268" s="176"/>
    </row>
    <row r="269" spans="5:12" x14ac:dyDescent="0.3">
      <c r="E269" s="174"/>
      <c r="F269" s="175"/>
      <c r="G269" s="175"/>
      <c r="H269" s="175"/>
      <c r="I269" s="175"/>
      <c r="J269" s="175"/>
      <c r="K269" s="175"/>
      <c r="L269" s="176"/>
    </row>
    <row r="270" spans="5:12" x14ac:dyDescent="0.3">
      <c r="E270" s="174"/>
      <c r="F270" s="175"/>
      <c r="G270" s="175"/>
      <c r="H270" s="175"/>
      <c r="I270" s="175"/>
      <c r="J270" s="175"/>
      <c r="K270" s="175"/>
      <c r="L270" s="176"/>
    </row>
    <row r="271" spans="5:12" x14ac:dyDescent="0.3">
      <c r="E271" s="174"/>
      <c r="F271" s="175"/>
      <c r="G271" s="175"/>
      <c r="H271" s="175"/>
      <c r="I271" s="175"/>
      <c r="J271" s="175"/>
      <c r="K271" s="175"/>
      <c r="L271" s="176"/>
    </row>
    <row r="272" spans="5:12" x14ac:dyDescent="0.3">
      <c r="E272" s="174"/>
      <c r="F272" s="175"/>
      <c r="G272" s="175"/>
      <c r="H272" s="175"/>
      <c r="I272" s="175"/>
      <c r="J272" s="175"/>
      <c r="K272" s="175"/>
      <c r="L272" s="176"/>
    </row>
    <row r="273" spans="5:12" x14ac:dyDescent="0.3">
      <c r="E273" s="174"/>
      <c r="F273" s="175"/>
      <c r="G273" s="175"/>
      <c r="H273" s="175"/>
      <c r="I273" s="175"/>
      <c r="J273" s="175"/>
      <c r="K273" s="175"/>
      <c r="L273" s="176"/>
    </row>
    <row r="274" spans="5:12" x14ac:dyDescent="0.3">
      <c r="E274" s="174"/>
      <c r="F274" s="175"/>
      <c r="G274" s="175"/>
      <c r="H274" s="175"/>
      <c r="I274" s="175"/>
      <c r="J274" s="175"/>
      <c r="K274" s="175"/>
      <c r="L274" s="176"/>
    </row>
    <row r="275" spans="5:12" x14ac:dyDescent="0.3">
      <c r="E275" s="174"/>
      <c r="F275" s="175"/>
      <c r="G275" s="175"/>
      <c r="H275" s="175"/>
      <c r="I275" s="175"/>
      <c r="J275" s="175"/>
      <c r="K275" s="175"/>
      <c r="L275" s="176"/>
    </row>
    <row r="276" spans="5:12" x14ac:dyDescent="0.3">
      <c r="E276" s="174"/>
      <c r="F276" s="175"/>
      <c r="G276" s="175"/>
      <c r="H276" s="175"/>
      <c r="I276" s="175"/>
      <c r="J276" s="175"/>
      <c r="K276" s="175"/>
      <c r="L276" s="176"/>
    </row>
    <row r="277" spans="5:12" x14ac:dyDescent="0.3">
      <c r="E277" s="174"/>
      <c r="F277" s="175"/>
      <c r="G277" s="175"/>
      <c r="H277" s="175"/>
      <c r="I277" s="175"/>
      <c r="J277" s="175"/>
      <c r="K277" s="175"/>
      <c r="L277" s="176"/>
    </row>
    <row r="278" spans="5:12" x14ac:dyDescent="0.3">
      <c r="E278" s="174"/>
      <c r="F278" s="175"/>
      <c r="G278" s="175"/>
      <c r="H278" s="175"/>
      <c r="I278" s="175"/>
      <c r="J278" s="175"/>
      <c r="K278" s="175"/>
      <c r="L278" s="176"/>
    </row>
    <row r="279" spans="5:12" x14ac:dyDescent="0.3">
      <c r="E279" s="174"/>
      <c r="F279" s="175"/>
      <c r="G279" s="175"/>
      <c r="H279" s="175"/>
      <c r="I279" s="175"/>
      <c r="J279" s="175"/>
      <c r="K279" s="175"/>
      <c r="L279" s="176"/>
    </row>
    <row r="280" spans="5:12" x14ac:dyDescent="0.3">
      <c r="E280" s="174"/>
      <c r="F280" s="175"/>
      <c r="G280" s="175"/>
      <c r="H280" s="175"/>
      <c r="I280" s="175"/>
      <c r="J280" s="175"/>
      <c r="K280" s="175"/>
      <c r="L280" s="176"/>
    </row>
    <row r="281" spans="5:12" x14ac:dyDescent="0.3">
      <c r="L281" s="164"/>
    </row>
    <row r="282" spans="5:12" x14ac:dyDescent="0.3">
      <c r="L282" s="164"/>
    </row>
    <row r="283" spans="5:12" x14ac:dyDescent="0.3">
      <c r="L283" s="164"/>
    </row>
    <row r="284" spans="5:12" x14ac:dyDescent="0.3">
      <c r="L284" s="164"/>
    </row>
    <row r="285" spans="5:12" x14ac:dyDescent="0.3">
      <c r="L285" s="164"/>
    </row>
    <row r="286" spans="5:12" x14ac:dyDescent="0.3">
      <c r="L286" s="164"/>
    </row>
    <row r="287" spans="5:12" x14ac:dyDescent="0.3">
      <c r="L287" s="164"/>
    </row>
    <row r="288" spans="5:12" x14ac:dyDescent="0.3">
      <c r="L288" s="164"/>
    </row>
    <row r="289" spans="12:12" x14ac:dyDescent="0.3">
      <c r="L289" s="164"/>
    </row>
    <row r="290" spans="12:12" x14ac:dyDescent="0.3">
      <c r="L290" s="164"/>
    </row>
    <row r="291" spans="12:12" x14ac:dyDescent="0.3">
      <c r="L291" s="164"/>
    </row>
    <row r="292" spans="12:12" x14ac:dyDescent="0.3">
      <c r="L292" s="164"/>
    </row>
    <row r="293" spans="12:12" x14ac:dyDescent="0.3">
      <c r="L293" s="164"/>
    </row>
    <row r="294" spans="12:12" x14ac:dyDescent="0.3">
      <c r="L294" s="164"/>
    </row>
    <row r="295" spans="12:12" x14ac:dyDescent="0.3">
      <c r="L295" s="164"/>
    </row>
    <row r="296" spans="12:12" x14ac:dyDescent="0.3">
      <c r="L296" s="164"/>
    </row>
    <row r="297" spans="12:12" x14ac:dyDescent="0.3">
      <c r="L297" s="164"/>
    </row>
    <row r="298" spans="12:12" x14ac:dyDescent="0.3">
      <c r="L298" s="164"/>
    </row>
    <row r="299" spans="12:12" x14ac:dyDescent="0.3">
      <c r="L299" s="164"/>
    </row>
    <row r="300" spans="12:12" x14ac:dyDescent="0.3">
      <c r="L300" s="164"/>
    </row>
    <row r="301" spans="12:12" x14ac:dyDescent="0.3">
      <c r="L301" s="164"/>
    </row>
    <row r="302" spans="12:12" x14ac:dyDescent="0.3">
      <c r="L302" s="164"/>
    </row>
    <row r="303" spans="12:12" x14ac:dyDescent="0.3">
      <c r="L303" s="164"/>
    </row>
  </sheetData>
  <protectedRanges>
    <protectedRange password="CE28" sqref="J65" name="Диапазон1" securityDescriptor="O:WDG:WDD:(A;;CC;;;WD)"/>
    <protectedRange password="CE28" sqref="H227:H230" name="Диапазон1_1_1_1" securityDescriptor="O:WDG:WDD:(A;;CC;;;WD)"/>
    <protectedRange password="CE28" sqref="H130 H105" name="Диапазон1_1_1" securityDescriptor="O:WDG:WDD:(A;;CC;;;WD)"/>
  </protectedRanges>
  <mergeCells count="32">
    <mergeCell ref="H10:H11"/>
    <mergeCell ref="A29:L29"/>
    <mergeCell ref="A184:L184"/>
    <mergeCell ref="A54:L54"/>
    <mergeCell ref="A52:L52"/>
    <mergeCell ref="A24:L24"/>
    <mergeCell ref="G9:G11"/>
    <mergeCell ref="K10:K11"/>
    <mergeCell ref="A13:L13"/>
    <mergeCell ref="A40:L40"/>
    <mergeCell ref="H9:K9"/>
    <mergeCell ref="A14:L14"/>
    <mergeCell ref="E9:E11"/>
    <mergeCell ref="F9:F11"/>
    <mergeCell ref="I10:I11"/>
    <mergeCell ref="J10:J11"/>
    <mergeCell ref="E226:H226"/>
    <mergeCell ref="I226:L226"/>
    <mergeCell ref="A53:L53"/>
    <mergeCell ref="A76:L76"/>
    <mergeCell ref="A225:H225"/>
    <mergeCell ref="A133:L133"/>
    <mergeCell ref="L9:L11"/>
    <mergeCell ref="L145:L146"/>
    <mergeCell ref="A65:L65"/>
    <mergeCell ref="A5:L5"/>
    <mergeCell ref="A6:L6"/>
    <mergeCell ref="A7:L7"/>
    <mergeCell ref="A9:A11"/>
    <mergeCell ref="B9:B11"/>
    <mergeCell ref="C9:C11"/>
    <mergeCell ref="D9:D11"/>
  </mergeCells>
  <phoneticPr fontId="0" type="noConversion"/>
  <pageMargins left="0.35433070866141736" right="0.15748031496062992" top="0.86614173228346458" bottom="0.51181102362204722" header="0.51181102362204722" footer="0.51181102362204722"/>
  <pageSetup paperSize="9" scale="67" fitToHeight="0" orientation="landscape" r:id="rId1"/>
  <headerFooter alignWithMargins="0"/>
  <rowBreaks count="4" manualBreakCount="4">
    <brk id="69" max="11" man="1"/>
    <brk id="100" max="11" man="1"/>
    <brk id="128" max="11" man="1"/>
    <brk id="15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Додаток 1</vt:lpstr>
      <vt:lpstr>Додаток 3</vt:lpstr>
      <vt:lpstr>Додаток 2</vt:lpstr>
      <vt:lpstr>'Додаток 1'!Заголовки_для_печати</vt:lpstr>
      <vt:lpstr>'Додаток 2'!Заголовки_для_печати</vt:lpstr>
      <vt:lpstr>'Додаток 1'!Область_печати</vt:lpstr>
      <vt:lpstr>'Додаток 2'!Область_печати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2015-08-03T06:24:43Z</cp:lastPrinted>
  <dcterms:created xsi:type="dcterms:W3CDTF">1996-10-08T23:32:33Z</dcterms:created>
  <dcterms:modified xsi:type="dcterms:W3CDTF">2017-02-21T10:11:25Z</dcterms:modified>
</cp:coreProperties>
</file>