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Z2M_ZVED_287!$A$13:$O$308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Z2M_ZVED_287!$A$1:$K$346</definedName>
  </definedNames>
  <calcPr calcId="162913" fullCalcOnLoad="1"/>
</workbook>
</file>

<file path=xl/calcChain.xml><?xml version="1.0" encoding="utf-8"?>
<calcChain xmlns="http://schemas.openxmlformats.org/spreadsheetml/2006/main">
  <c r="E241" i="15" l="1"/>
  <c r="I241" i="15"/>
  <c r="K241" i="15" s="1"/>
  <c r="J241" i="15"/>
  <c r="H241" i="15"/>
  <c r="I165" i="15"/>
  <c r="K165" i="15" s="1"/>
  <c r="J165" i="15"/>
  <c r="H165" i="15"/>
  <c r="E165" i="15"/>
  <c r="C337" i="15"/>
  <c r="C334" i="15"/>
  <c r="C342" i="15"/>
  <c r="I342" i="15" s="1"/>
  <c r="F337" i="15"/>
  <c r="I337" i="15"/>
  <c r="F334" i="15"/>
  <c r="F333" i="15" s="1"/>
  <c r="F329" i="15"/>
  <c r="I341" i="15"/>
  <c r="I340" i="15"/>
  <c r="I339" i="15"/>
  <c r="I338" i="15"/>
  <c r="I336" i="15"/>
  <c r="I335" i="15"/>
  <c r="I332" i="15"/>
  <c r="I331" i="15"/>
  <c r="I330" i="15"/>
  <c r="C329" i="15"/>
  <c r="C320" i="15"/>
  <c r="C313" i="15"/>
  <c r="F320" i="15"/>
  <c r="F328" i="15" s="1"/>
  <c r="F313" i="15"/>
  <c r="F325" i="15"/>
  <c r="I327" i="15"/>
  <c r="I326" i="15"/>
  <c r="C325" i="15"/>
  <c r="I325" i="15" s="1"/>
  <c r="I324" i="15"/>
  <c r="I323" i="15"/>
  <c r="I322" i="15"/>
  <c r="I321" i="15"/>
  <c r="I319" i="15"/>
  <c r="I318" i="15"/>
  <c r="C317" i="15"/>
  <c r="F317" i="15"/>
  <c r="I317" i="15"/>
  <c r="I316" i="15"/>
  <c r="I315" i="15"/>
  <c r="I314" i="15"/>
  <c r="I312" i="15"/>
  <c r="I311" i="15"/>
  <c r="F310" i="15"/>
  <c r="I310" i="15" s="1"/>
  <c r="C15" i="15"/>
  <c r="C21" i="15"/>
  <c r="C27" i="15"/>
  <c r="I27" i="15" s="1"/>
  <c r="C30" i="15"/>
  <c r="C39" i="15"/>
  <c r="C44" i="15"/>
  <c r="C55" i="15"/>
  <c r="C58" i="15"/>
  <c r="C61" i="15"/>
  <c r="I61" i="15" s="1"/>
  <c r="K61" i="15"/>
  <c r="C73" i="15"/>
  <c r="C79" i="15"/>
  <c r="I79" i="15" s="1"/>
  <c r="C83" i="15"/>
  <c r="C78" i="15" s="1"/>
  <c r="E78" i="15" s="1"/>
  <c r="F79" i="15"/>
  <c r="F83" i="15"/>
  <c r="C33" i="15"/>
  <c r="I33" i="15" s="1"/>
  <c r="K33" i="15" s="1"/>
  <c r="C35" i="15"/>
  <c r="C32" i="15"/>
  <c r="C88" i="15"/>
  <c r="C91" i="15"/>
  <c r="C104" i="15"/>
  <c r="C106" i="15"/>
  <c r="C99" i="15"/>
  <c r="I99" i="15" s="1"/>
  <c r="C112" i="15"/>
  <c r="C119" i="15"/>
  <c r="C123" i="15"/>
  <c r="C128" i="15"/>
  <c r="C133" i="15"/>
  <c r="C136" i="15"/>
  <c r="C141" i="15"/>
  <c r="C140" i="15" s="1"/>
  <c r="C148" i="15"/>
  <c r="I148" i="15" s="1"/>
  <c r="K148" i="15" s="1"/>
  <c r="C168" i="15"/>
  <c r="C171" i="15"/>
  <c r="I171" i="15" s="1"/>
  <c r="C182" i="15"/>
  <c r="C193" i="15"/>
  <c r="I193" i="15" s="1"/>
  <c r="C231" i="15"/>
  <c r="I231" i="15" s="1"/>
  <c r="K231" i="15" s="1"/>
  <c r="C236" i="15"/>
  <c r="C244" i="15"/>
  <c r="C258" i="15"/>
  <c r="C260" i="15"/>
  <c r="C271" i="15"/>
  <c r="C278" i="15"/>
  <c r="C288" i="15"/>
  <c r="I288" i="15" s="1"/>
  <c r="C303" i="15"/>
  <c r="C307" i="15" s="1"/>
  <c r="F15" i="15"/>
  <c r="F21" i="15"/>
  <c r="F27" i="15"/>
  <c r="F30" i="15"/>
  <c r="F26" i="15"/>
  <c r="F39" i="15"/>
  <c r="F38" i="15" s="1"/>
  <c r="H38" i="15" s="1"/>
  <c r="F44" i="15"/>
  <c r="F73" i="15"/>
  <c r="F55" i="15"/>
  <c r="H55" i="15" s="1"/>
  <c r="F58" i="15"/>
  <c r="I58" i="15" s="1"/>
  <c r="K58" i="15" s="1"/>
  <c r="F61" i="15"/>
  <c r="F32" i="15"/>
  <c r="F24" i="15"/>
  <c r="F88" i="15"/>
  <c r="F91" i="15"/>
  <c r="F104" i="15"/>
  <c r="F106" i="15"/>
  <c r="H106" i="15" s="1"/>
  <c r="F99" i="15"/>
  <c r="F112" i="15"/>
  <c r="F119" i="15"/>
  <c r="F111" i="15"/>
  <c r="F123" i="15"/>
  <c r="F128" i="15"/>
  <c r="F127" i="15" s="1"/>
  <c r="F126" i="15" s="1"/>
  <c r="F133" i="15"/>
  <c r="F132" i="15" s="1"/>
  <c r="F136" i="15"/>
  <c r="I136" i="15" s="1"/>
  <c r="F141" i="15"/>
  <c r="F148" i="15"/>
  <c r="F168" i="15"/>
  <c r="F171" i="15"/>
  <c r="F182" i="15"/>
  <c r="I182" i="15" s="1"/>
  <c r="F193" i="15"/>
  <c r="F231" i="15"/>
  <c r="F236" i="15"/>
  <c r="I236" i="15" s="1"/>
  <c r="F244" i="15"/>
  <c r="F258" i="15"/>
  <c r="F260" i="15"/>
  <c r="F271" i="15"/>
  <c r="H271" i="15" s="1"/>
  <c r="F278" i="15"/>
  <c r="I278" i="15" s="1"/>
  <c r="F288" i="15"/>
  <c r="F303" i="15"/>
  <c r="I306" i="15"/>
  <c r="I305" i="15"/>
  <c r="I304" i="15"/>
  <c r="I301" i="15"/>
  <c r="I300" i="15"/>
  <c r="I298" i="15"/>
  <c r="I297" i="15"/>
  <c r="K297" i="15" s="1"/>
  <c r="I295" i="15"/>
  <c r="I294" i="15"/>
  <c r="I293" i="15"/>
  <c r="K293" i="15"/>
  <c r="I292" i="15"/>
  <c r="I291" i="15"/>
  <c r="I290" i="15"/>
  <c r="I289" i="15"/>
  <c r="K289" i="15" s="1"/>
  <c r="I287" i="15"/>
  <c r="K287" i="15" s="1"/>
  <c r="I286" i="15"/>
  <c r="I285" i="15"/>
  <c r="K285" i="15" s="1"/>
  <c r="I284" i="15"/>
  <c r="I283" i="15"/>
  <c r="K283" i="15"/>
  <c r="I282" i="15"/>
  <c r="I281" i="15"/>
  <c r="K281" i="15" s="1"/>
  <c r="I280" i="15"/>
  <c r="I279" i="15"/>
  <c r="K279" i="15" s="1"/>
  <c r="I277" i="15"/>
  <c r="I276" i="15"/>
  <c r="I275" i="15"/>
  <c r="I274" i="15"/>
  <c r="I273" i="15"/>
  <c r="I272" i="15"/>
  <c r="I270" i="15"/>
  <c r="I269" i="15"/>
  <c r="I268" i="15"/>
  <c r="I267" i="15"/>
  <c r="K267" i="15" s="1"/>
  <c r="I266" i="15"/>
  <c r="I265" i="15"/>
  <c r="I264" i="15"/>
  <c r="I263" i="15"/>
  <c r="K263" i="15" s="1"/>
  <c r="I262" i="15"/>
  <c r="I261" i="15"/>
  <c r="I260" i="15"/>
  <c r="I259" i="15"/>
  <c r="K259" i="15" s="1"/>
  <c r="I256" i="15"/>
  <c r="I255" i="15"/>
  <c r="I254" i="15"/>
  <c r="I253" i="15"/>
  <c r="K253" i="15" s="1"/>
  <c r="I252" i="15"/>
  <c r="I251" i="15"/>
  <c r="I250" i="15"/>
  <c r="I249" i="15"/>
  <c r="K249" i="15" s="1"/>
  <c r="I248" i="15"/>
  <c r="I247" i="15"/>
  <c r="I246" i="15"/>
  <c r="I245" i="15"/>
  <c r="K245" i="15" s="1"/>
  <c r="I243" i="15"/>
  <c r="I242" i="15"/>
  <c r="I240" i="15"/>
  <c r="I239" i="15"/>
  <c r="K239" i="15" s="1"/>
  <c r="I238" i="15"/>
  <c r="I237" i="15"/>
  <c r="I235" i="15"/>
  <c r="I234" i="15"/>
  <c r="K234" i="15" s="1"/>
  <c r="I233" i="15"/>
  <c r="I232" i="15"/>
  <c r="I230" i="15"/>
  <c r="I229" i="15"/>
  <c r="I228" i="15"/>
  <c r="I227" i="15"/>
  <c r="I226" i="15"/>
  <c r="I225" i="15"/>
  <c r="I224" i="15"/>
  <c r="I223" i="15"/>
  <c r="I222" i="15"/>
  <c r="I221" i="15"/>
  <c r="K221" i="15" s="1"/>
  <c r="I220" i="15"/>
  <c r="I219" i="15"/>
  <c r="I218" i="15"/>
  <c r="I217" i="15"/>
  <c r="K217" i="15" s="1"/>
  <c r="I216" i="15"/>
  <c r="I215" i="15"/>
  <c r="I214" i="15"/>
  <c r="I213" i="15"/>
  <c r="I212" i="15"/>
  <c r="I211" i="15"/>
  <c r="I210" i="15"/>
  <c r="I209" i="15"/>
  <c r="K209" i="15" s="1"/>
  <c r="I208" i="15"/>
  <c r="I207" i="15"/>
  <c r="I206" i="15"/>
  <c r="I205" i="15"/>
  <c r="K205" i="15" s="1"/>
  <c r="I204" i="15"/>
  <c r="I203" i="15"/>
  <c r="I202" i="15"/>
  <c r="I201" i="15"/>
  <c r="K201" i="15" s="1"/>
  <c r="I200" i="15"/>
  <c r="I199" i="15"/>
  <c r="I198" i="15"/>
  <c r="I197" i="15"/>
  <c r="K197" i="15" s="1"/>
  <c r="I196" i="15"/>
  <c r="I195" i="15"/>
  <c r="I194" i="15"/>
  <c r="I192" i="15"/>
  <c r="I191" i="15"/>
  <c r="I190" i="15"/>
  <c r="K190" i="15"/>
  <c r="I189" i="15"/>
  <c r="I188" i="15"/>
  <c r="I187" i="15"/>
  <c r="I186" i="15"/>
  <c r="K186" i="15" s="1"/>
  <c r="I185" i="15"/>
  <c r="I184" i="15"/>
  <c r="I183" i="15"/>
  <c r="K182" i="15"/>
  <c r="I181" i="15"/>
  <c r="I180" i="15"/>
  <c r="K180" i="15" s="1"/>
  <c r="I179" i="15"/>
  <c r="I178" i="15"/>
  <c r="I177" i="15"/>
  <c r="I176" i="15"/>
  <c r="I175" i="15"/>
  <c r="I174" i="15"/>
  <c r="I173" i="15"/>
  <c r="I172" i="15"/>
  <c r="I170" i="15"/>
  <c r="I169" i="15"/>
  <c r="I168" i="15"/>
  <c r="I166" i="15"/>
  <c r="I164" i="15"/>
  <c r="I163" i="15"/>
  <c r="I162" i="15"/>
  <c r="I161" i="15"/>
  <c r="I160" i="15"/>
  <c r="I159" i="15"/>
  <c r="I158" i="15"/>
  <c r="I157" i="15"/>
  <c r="I156" i="15"/>
  <c r="I155" i="15"/>
  <c r="I154" i="15"/>
  <c r="I153" i="15"/>
  <c r="I152" i="15"/>
  <c r="I151" i="15"/>
  <c r="I150" i="15"/>
  <c r="I149" i="15"/>
  <c r="I146" i="15"/>
  <c r="I145" i="15"/>
  <c r="I144" i="15"/>
  <c r="I143" i="15"/>
  <c r="I142" i="15"/>
  <c r="K142" i="15" s="1"/>
  <c r="I137" i="15"/>
  <c r="I135" i="15"/>
  <c r="I134" i="15"/>
  <c r="I131" i="15"/>
  <c r="K131" i="15" s="1"/>
  <c r="I130" i="15"/>
  <c r="I129" i="15"/>
  <c r="K129" i="15" s="1"/>
  <c r="I125" i="15"/>
  <c r="I124" i="15"/>
  <c r="I123" i="15"/>
  <c r="I122" i="15"/>
  <c r="I121" i="15"/>
  <c r="I120" i="15"/>
  <c r="I119" i="15"/>
  <c r="K119" i="15" s="1"/>
  <c r="I118" i="15"/>
  <c r="I117" i="15"/>
  <c r="I116" i="15"/>
  <c r="I115" i="15"/>
  <c r="I114" i="15"/>
  <c r="I113" i="15"/>
  <c r="I110" i="15"/>
  <c r="I109" i="15"/>
  <c r="K109" i="15" s="1"/>
  <c r="I108" i="15"/>
  <c r="I107" i="15"/>
  <c r="I105" i="15"/>
  <c r="K105" i="15" s="1"/>
  <c r="I103" i="15"/>
  <c r="I102" i="15"/>
  <c r="I101" i="15"/>
  <c r="I100" i="15"/>
  <c r="I97" i="15"/>
  <c r="I96" i="15"/>
  <c r="I95" i="15"/>
  <c r="I94" i="15"/>
  <c r="K94" i="15" s="1"/>
  <c r="I93" i="15"/>
  <c r="I92" i="15"/>
  <c r="I90" i="15"/>
  <c r="I89" i="15"/>
  <c r="K89" i="15" s="1"/>
  <c r="I85" i="15"/>
  <c r="I84" i="15"/>
  <c r="I82" i="15"/>
  <c r="K82" i="15" s="1"/>
  <c r="I81" i="15"/>
  <c r="I80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0" i="15"/>
  <c r="K60" i="15"/>
  <c r="I59" i="15"/>
  <c r="I57" i="15"/>
  <c r="I56" i="15"/>
  <c r="I54" i="15"/>
  <c r="I53" i="15"/>
  <c r="I52" i="15"/>
  <c r="I51" i="15"/>
  <c r="I50" i="15"/>
  <c r="I49" i="15"/>
  <c r="I48" i="15"/>
  <c r="I47" i="15"/>
  <c r="I46" i="15"/>
  <c r="I45" i="15"/>
  <c r="I42" i="15"/>
  <c r="I41" i="15"/>
  <c r="I40" i="15"/>
  <c r="I37" i="15"/>
  <c r="I36" i="15"/>
  <c r="I35" i="15"/>
  <c r="I34" i="15"/>
  <c r="I31" i="15"/>
  <c r="I29" i="15"/>
  <c r="I28" i="15"/>
  <c r="I25" i="15"/>
  <c r="I24" i="15"/>
  <c r="I23" i="15"/>
  <c r="I22" i="15"/>
  <c r="I20" i="15"/>
  <c r="K20" i="15"/>
  <c r="I19" i="15"/>
  <c r="I18" i="15"/>
  <c r="I17" i="15"/>
  <c r="I16" i="15"/>
  <c r="K16" i="15" s="1"/>
  <c r="J254" i="15"/>
  <c r="K254" i="15"/>
  <c r="H254" i="15"/>
  <c r="E254" i="15"/>
  <c r="J227" i="15"/>
  <c r="K227" i="15"/>
  <c r="H227" i="15"/>
  <c r="E227" i="15"/>
  <c r="J163" i="15"/>
  <c r="K163" i="15"/>
  <c r="H163" i="15"/>
  <c r="E163" i="15"/>
  <c r="J154" i="15"/>
  <c r="H154" i="15"/>
  <c r="E154" i="15"/>
  <c r="J156" i="15"/>
  <c r="H156" i="15"/>
  <c r="E156" i="15"/>
  <c r="J143" i="15"/>
  <c r="H143" i="15"/>
  <c r="E143" i="15"/>
  <c r="J276" i="15"/>
  <c r="H276" i="15"/>
  <c r="E276" i="15"/>
  <c r="J220" i="15"/>
  <c r="H220" i="15"/>
  <c r="E220" i="15"/>
  <c r="J290" i="15"/>
  <c r="K290" i="15"/>
  <c r="H290" i="15"/>
  <c r="E290" i="15"/>
  <c r="J216" i="15"/>
  <c r="H216" i="15"/>
  <c r="E216" i="15"/>
  <c r="H80" i="15"/>
  <c r="H81" i="15"/>
  <c r="H82" i="15"/>
  <c r="J166" i="15"/>
  <c r="K166" i="15" s="1"/>
  <c r="H166" i="15"/>
  <c r="E166" i="15"/>
  <c r="J95" i="15"/>
  <c r="K95" i="15" s="1"/>
  <c r="H95" i="15"/>
  <c r="E95" i="15"/>
  <c r="J215" i="15"/>
  <c r="K215" i="15" s="1"/>
  <c r="H215" i="15"/>
  <c r="E215" i="15"/>
  <c r="J209" i="15"/>
  <c r="H209" i="15"/>
  <c r="E209" i="15"/>
  <c r="J180" i="15"/>
  <c r="H180" i="15"/>
  <c r="E180" i="15"/>
  <c r="J157" i="15"/>
  <c r="K157" i="15" s="1"/>
  <c r="H157" i="15"/>
  <c r="E157" i="15"/>
  <c r="J115" i="15"/>
  <c r="H115" i="15"/>
  <c r="E115" i="15"/>
  <c r="J28" i="15"/>
  <c r="K28" i="15" s="1"/>
  <c r="H28" i="15"/>
  <c r="E28" i="15"/>
  <c r="G27" i="15"/>
  <c r="D27" i="15"/>
  <c r="G320" i="15"/>
  <c r="G313" i="15"/>
  <c r="G309" i="15" s="1"/>
  <c r="G317" i="15"/>
  <c r="G325" i="15"/>
  <c r="G337" i="15"/>
  <c r="G333" i="15" s="1"/>
  <c r="G334" i="15"/>
  <c r="G329" i="15"/>
  <c r="J228" i="15"/>
  <c r="K228" i="15" s="1"/>
  <c r="H228" i="15"/>
  <c r="E228" i="15"/>
  <c r="G15" i="15"/>
  <c r="G14" i="15" s="1"/>
  <c r="G21" i="15"/>
  <c r="G30" i="15"/>
  <c r="J30" i="15" s="1"/>
  <c r="G39" i="15"/>
  <c r="G38" i="15" s="1"/>
  <c r="G44" i="15"/>
  <c r="G55" i="15"/>
  <c r="G58" i="15"/>
  <c r="G61" i="15"/>
  <c r="G73" i="15"/>
  <c r="J73" i="15" s="1"/>
  <c r="K73" i="15" s="1"/>
  <c r="G79" i="15"/>
  <c r="G78" i="15" s="1"/>
  <c r="G83" i="15"/>
  <c r="G32" i="15"/>
  <c r="G24" i="15"/>
  <c r="G88" i="15"/>
  <c r="G91" i="15"/>
  <c r="G87" i="15"/>
  <c r="G104" i="15"/>
  <c r="G106" i="15"/>
  <c r="G99" i="15"/>
  <c r="G112" i="15"/>
  <c r="G111" i="15" s="1"/>
  <c r="G119" i="15"/>
  <c r="G123" i="15"/>
  <c r="H123" i="15" s="1"/>
  <c r="G128" i="15"/>
  <c r="G127" i="15" s="1"/>
  <c r="G133" i="15"/>
  <c r="G132" i="15"/>
  <c r="D133" i="15"/>
  <c r="D132" i="15" s="1"/>
  <c r="G136" i="15"/>
  <c r="J136" i="15" s="1"/>
  <c r="K84" i="15"/>
  <c r="J84" i="15"/>
  <c r="H84" i="15"/>
  <c r="E84" i="15"/>
  <c r="J153" i="15"/>
  <c r="K153" i="15" s="1"/>
  <c r="H153" i="15"/>
  <c r="E153" i="15"/>
  <c r="J145" i="15"/>
  <c r="H145" i="15"/>
  <c r="E145" i="15"/>
  <c r="E23" i="15"/>
  <c r="E24" i="15"/>
  <c r="E25" i="15"/>
  <c r="G258" i="15"/>
  <c r="G260" i="15"/>
  <c r="G271" i="15"/>
  <c r="G278" i="15"/>
  <c r="G236" i="15"/>
  <c r="H236" i="15" s="1"/>
  <c r="G168" i="15"/>
  <c r="G171" i="15"/>
  <c r="G182" i="15"/>
  <c r="G193" i="15"/>
  <c r="J193" i="15" s="1"/>
  <c r="K193" i="15" s="1"/>
  <c r="G231" i="15"/>
  <c r="G244" i="15"/>
  <c r="G288" i="15"/>
  <c r="J298" i="15"/>
  <c r="H298" i="15"/>
  <c r="J267" i="15"/>
  <c r="H267" i="15"/>
  <c r="E267" i="15"/>
  <c r="J263" i="15"/>
  <c r="H263" i="15"/>
  <c r="E263" i="15"/>
  <c r="E264" i="15"/>
  <c r="H264" i="15"/>
  <c r="J264" i="15"/>
  <c r="K264" i="15" s="1"/>
  <c r="E265" i="15"/>
  <c r="H265" i="15"/>
  <c r="J265" i="15"/>
  <c r="K265" i="15" s="1"/>
  <c r="J226" i="15"/>
  <c r="K226" i="15" s="1"/>
  <c r="H226" i="15"/>
  <c r="E226" i="15"/>
  <c r="E229" i="15"/>
  <c r="H229" i="15"/>
  <c r="J229" i="15"/>
  <c r="G303" i="15"/>
  <c r="G307" i="15" s="1"/>
  <c r="D303" i="15"/>
  <c r="H304" i="15"/>
  <c r="J304" i="15"/>
  <c r="K304" i="15" s="1"/>
  <c r="E304" i="15"/>
  <c r="J293" i="15"/>
  <c r="H293" i="15"/>
  <c r="E293" i="15"/>
  <c r="J255" i="15"/>
  <c r="H255" i="15"/>
  <c r="E255" i="15"/>
  <c r="J225" i="15"/>
  <c r="H225" i="15"/>
  <c r="E225" i="15"/>
  <c r="J164" i="15"/>
  <c r="H164" i="15"/>
  <c r="E164" i="15"/>
  <c r="J162" i="15"/>
  <c r="H162" i="15"/>
  <c r="E162" i="15"/>
  <c r="J160" i="15"/>
  <c r="H160" i="15"/>
  <c r="E160" i="15"/>
  <c r="J159" i="15"/>
  <c r="K159" i="15"/>
  <c r="H159" i="15"/>
  <c r="E159" i="15"/>
  <c r="J158" i="15"/>
  <c r="H158" i="15"/>
  <c r="E158" i="15"/>
  <c r="J152" i="15"/>
  <c r="H152" i="15"/>
  <c r="E152" i="15"/>
  <c r="J144" i="15"/>
  <c r="K144" i="15"/>
  <c r="H144" i="15"/>
  <c r="E144" i="15"/>
  <c r="D168" i="15"/>
  <c r="D171" i="15"/>
  <c r="E171" i="15" s="1"/>
  <c r="D182" i="15"/>
  <c r="D193" i="15"/>
  <c r="D231" i="15"/>
  <c r="D236" i="15"/>
  <c r="J236" i="15" s="1"/>
  <c r="K236" i="15" s="1"/>
  <c r="D244" i="15"/>
  <c r="D258" i="15"/>
  <c r="D260" i="15"/>
  <c r="D271" i="15"/>
  <c r="J271" i="15" s="1"/>
  <c r="D278" i="15"/>
  <c r="D288" i="15"/>
  <c r="D15" i="15"/>
  <c r="D21" i="15"/>
  <c r="J15" i="15"/>
  <c r="J16" i="15"/>
  <c r="J17" i="15"/>
  <c r="J18" i="15"/>
  <c r="J19" i="15"/>
  <c r="J20" i="15"/>
  <c r="J22" i="15"/>
  <c r="J23" i="15"/>
  <c r="J24" i="15"/>
  <c r="J25" i="15"/>
  <c r="D30" i="15"/>
  <c r="J29" i="15"/>
  <c r="J31" i="15"/>
  <c r="K31" i="15" s="1"/>
  <c r="D33" i="15"/>
  <c r="D35" i="15"/>
  <c r="D32" i="15" s="1"/>
  <c r="J33" i="15"/>
  <c r="J34" i="15"/>
  <c r="J36" i="15"/>
  <c r="J37" i="15"/>
  <c r="D39" i="15"/>
  <c r="D38" i="15"/>
  <c r="J38" i="15" s="1"/>
  <c r="J40" i="15"/>
  <c r="J41" i="15"/>
  <c r="J42" i="15"/>
  <c r="D61" i="15"/>
  <c r="D73" i="15"/>
  <c r="D44" i="15"/>
  <c r="D55" i="15"/>
  <c r="J55" i="15" s="1"/>
  <c r="D58" i="15"/>
  <c r="J58" i="15"/>
  <c r="J45" i="15"/>
  <c r="J46" i="15"/>
  <c r="K46" i="15" s="1"/>
  <c r="J47" i="15"/>
  <c r="J48" i="15"/>
  <c r="J49" i="15"/>
  <c r="J50" i="15"/>
  <c r="K50" i="15" s="1"/>
  <c r="J51" i="15"/>
  <c r="J52" i="15"/>
  <c r="J53" i="15"/>
  <c r="J54" i="15"/>
  <c r="K54" i="15" s="1"/>
  <c r="J56" i="15"/>
  <c r="K56" i="15" s="1"/>
  <c r="J57" i="15"/>
  <c r="J59" i="15"/>
  <c r="K59" i="15" s="1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4" i="15"/>
  <c r="J75" i="15"/>
  <c r="K75" i="15" s="1"/>
  <c r="J76" i="15"/>
  <c r="J77" i="15"/>
  <c r="D83" i="15"/>
  <c r="D79" i="15"/>
  <c r="D78" i="15" s="1"/>
  <c r="J78" i="15" s="1"/>
  <c r="J80" i="15"/>
  <c r="J81" i="15"/>
  <c r="K81" i="15" s="1"/>
  <c r="J82" i="15"/>
  <c r="J83" i="15"/>
  <c r="J85" i="15"/>
  <c r="D106" i="15"/>
  <c r="J106" i="15"/>
  <c r="D104" i="15"/>
  <c r="D99" i="15"/>
  <c r="J99" i="15" s="1"/>
  <c r="D112" i="15"/>
  <c r="J112" i="15"/>
  <c r="D119" i="15"/>
  <c r="D111" i="15"/>
  <c r="J111" i="15" s="1"/>
  <c r="D88" i="15"/>
  <c r="J88" i="15" s="1"/>
  <c r="D91" i="15"/>
  <c r="D123" i="15"/>
  <c r="J123" i="15" s="1"/>
  <c r="J89" i="15"/>
  <c r="J90" i="15"/>
  <c r="J91" i="15"/>
  <c r="J92" i="15"/>
  <c r="K92" i="15" s="1"/>
  <c r="J93" i="15"/>
  <c r="J94" i="15"/>
  <c r="J96" i="15"/>
  <c r="J97" i="15"/>
  <c r="J100" i="15"/>
  <c r="J101" i="15"/>
  <c r="J102" i="15"/>
  <c r="J103" i="15"/>
  <c r="J105" i="15"/>
  <c r="J107" i="15"/>
  <c r="K107" i="15" s="1"/>
  <c r="J108" i="15"/>
  <c r="J109" i="15"/>
  <c r="J110" i="15"/>
  <c r="K110" i="15" s="1"/>
  <c r="J113" i="15"/>
  <c r="J114" i="15"/>
  <c r="J116" i="15"/>
  <c r="J117" i="15"/>
  <c r="J118" i="15"/>
  <c r="J119" i="15"/>
  <c r="J120" i="15"/>
  <c r="J121" i="15"/>
  <c r="K121" i="15"/>
  <c r="J122" i="15"/>
  <c r="J124" i="15"/>
  <c r="K124" i="15" s="1"/>
  <c r="J125" i="15"/>
  <c r="K125" i="15"/>
  <c r="D128" i="15"/>
  <c r="D127" i="15"/>
  <c r="D126" i="15" s="1"/>
  <c r="J128" i="15"/>
  <c r="J129" i="15"/>
  <c r="J130" i="15"/>
  <c r="J131" i="15"/>
  <c r="J133" i="15"/>
  <c r="J134" i="15"/>
  <c r="J135" i="15"/>
  <c r="D136" i="15"/>
  <c r="J137" i="15"/>
  <c r="K137" i="15" s="1"/>
  <c r="D141" i="15"/>
  <c r="D140" i="15"/>
  <c r="J140" i="15" s="1"/>
  <c r="G141" i="15"/>
  <c r="G140" i="15" s="1"/>
  <c r="G139" i="15" s="1"/>
  <c r="J142" i="15"/>
  <c r="J146" i="15"/>
  <c r="K146" i="15" s="1"/>
  <c r="D148" i="15"/>
  <c r="J148" i="15" s="1"/>
  <c r="G148" i="15"/>
  <c r="J149" i="15"/>
  <c r="K149" i="15" s="1"/>
  <c r="J150" i="15"/>
  <c r="J151" i="15"/>
  <c r="K151" i="15" s="1"/>
  <c r="J155" i="15"/>
  <c r="J161" i="15"/>
  <c r="K161" i="15" s="1"/>
  <c r="J168" i="15"/>
  <c r="J169" i="15"/>
  <c r="K169" i="15" s="1"/>
  <c r="J170" i="15"/>
  <c r="J172" i="15"/>
  <c r="J173" i="15"/>
  <c r="J174" i="15"/>
  <c r="J175" i="15"/>
  <c r="J176" i="15"/>
  <c r="J177" i="15"/>
  <c r="J178" i="15"/>
  <c r="J179" i="15"/>
  <c r="J181" i="15"/>
  <c r="J182" i="15"/>
  <c r="J183" i="15"/>
  <c r="J184" i="15"/>
  <c r="J185" i="15"/>
  <c r="K185" i="15" s="1"/>
  <c r="J186" i="15"/>
  <c r="J187" i="15"/>
  <c r="J188" i="15"/>
  <c r="J189" i="15"/>
  <c r="J190" i="15"/>
  <c r="J191" i="15"/>
  <c r="J192" i="15"/>
  <c r="J194" i="15"/>
  <c r="K194" i="15" s="1"/>
  <c r="J195" i="15"/>
  <c r="J196" i="15"/>
  <c r="K196" i="15" s="1"/>
  <c r="J197" i="15"/>
  <c r="J198" i="15"/>
  <c r="K198" i="15" s="1"/>
  <c r="J199" i="15"/>
  <c r="J200" i="15"/>
  <c r="K200" i="15" s="1"/>
  <c r="J201" i="15"/>
  <c r="J202" i="15"/>
  <c r="K202" i="15" s="1"/>
  <c r="J203" i="15"/>
  <c r="J204" i="15"/>
  <c r="K204" i="15" s="1"/>
  <c r="J205" i="15"/>
  <c r="J206" i="15"/>
  <c r="K206" i="15" s="1"/>
  <c r="J207" i="15"/>
  <c r="J208" i="15"/>
  <c r="K208" i="15" s="1"/>
  <c r="J210" i="15"/>
  <c r="J211" i="15"/>
  <c r="K211" i="15" s="1"/>
  <c r="J212" i="15"/>
  <c r="J213" i="15"/>
  <c r="J214" i="15"/>
  <c r="J217" i="15"/>
  <c r="J218" i="15"/>
  <c r="J219" i="15"/>
  <c r="K219" i="15" s="1"/>
  <c r="J221" i="15"/>
  <c r="J222" i="15"/>
  <c r="K222" i="15" s="1"/>
  <c r="J223" i="15"/>
  <c r="J224" i="15"/>
  <c r="K224" i="15" s="1"/>
  <c r="J230" i="15"/>
  <c r="J231" i="15"/>
  <c r="J232" i="15"/>
  <c r="J233" i="15"/>
  <c r="K233" i="15" s="1"/>
  <c r="J234" i="15"/>
  <c r="J235" i="15"/>
  <c r="K235" i="15" s="1"/>
  <c r="J237" i="15"/>
  <c r="J238" i="15"/>
  <c r="J239" i="15"/>
  <c r="J240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6" i="15"/>
  <c r="J258" i="15"/>
  <c r="J259" i="15"/>
  <c r="J261" i="15"/>
  <c r="K261" i="15" s="1"/>
  <c r="J262" i="15"/>
  <c r="J266" i="15"/>
  <c r="J268" i="15"/>
  <c r="J269" i="15"/>
  <c r="K269" i="15" s="1"/>
  <c r="J270" i="15"/>
  <c r="J272" i="15"/>
  <c r="K272" i="15"/>
  <c r="J273" i="15"/>
  <c r="J274" i="15"/>
  <c r="K274" i="15" s="1"/>
  <c r="J275" i="15"/>
  <c r="K275" i="15" s="1"/>
  <c r="J277" i="15"/>
  <c r="J278" i="15"/>
  <c r="J279" i="15"/>
  <c r="J280" i="15"/>
  <c r="J281" i="15"/>
  <c r="J282" i="15"/>
  <c r="J283" i="15"/>
  <c r="J284" i="15"/>
  <c r="K284" i="15" s="1"/>
  <c r="J285" i="15"/>
  <c r="J286" i="15"/>
  <c r="J287" i="15"/>
  <c r="J288" i="15"/>
  <c r="J289" i="15"/>
  <c r="J291" i="15"/>
  <c r="J292" i="15"/>
  <c r="K292" i="15" s="1"/>
  <c r="J294" i="15"/>
  <c r="J295" i="15"/>
  <c r="J297" i="15"/>
  <c r="J300" i="15"/>
  <c r="J301" i="15"/>
  <c r="J305" i="15"/>
  <c r="J306" i="15"/>
  <c r="K306" i="15" s="1"/>
  <c r="D320" i="15"/>
  <c r="D313" i="15"/>
  <c r="D317" i="15"/>
  <c r="J317" i="15" s="1"/>
  <c r="G310" i="15"/>
  <c r="J310" i="15" s="1"/>
  <c r="J311" i="15"/>
  <c r="J312" i="15"/>
  <c r="J314" i="15"/>
  <c r="J315" i="15"/>
  <c r="J316" i="15"/>
  <c r="J318" i="15"/>
  <c r="J319" i="15"/>
  <c r="J320" i="15"/>
  <c r="J321" i="15"/>
  <c r="J322" i="15"/>
  <c r="J323" i="15"/>
  <c r="J324" i="15"/>
  <c r="D325" i="15"/>
  <c r="J325" i="15" s="1"/>
  <c r="J326" i="15"/>
  <c r="J327" i="15"/>
  <c r="D329" i="15"/>
  <c r="J329" i="15" s="1"/>
  <c r="J330" i="15"/>
  <c r="J331" i="15"/>
  <c r="J332" i="15"/>
  <c r="D337" i="15"/>
  <c r="J337" i="15"/>
  <c r="D334" i="15"/>
  <c r="J334" i="15"/>
  <c r="D342" i="15"/>
  <c r="J342" i="15"/>
  <c r="J335" i="15"/>
  <c r="J336" i="15"/>
  <c r="J338" i="15"/>
  <c r="J339" i="15"/>
  <c r="J340" i="15"/>
  <c r="J341" i="15"/>
  <c r="K17" i="15"/>
  <c r="K19" i="15"/>
  <c r="K22" i="15"/>
  <c r="K23" i="15"/>
  <c r="K24" i="15"/>
  <c r="K25" i="15"/>
  <c r="K34" i="15"/>
  <c r="K37" i="15"/>
  <c r="K40" i="15"/>
  <c r="K41" i="15"/>
  <c r="K42" i="15"/>
  <c r="K45" i="15"/>
  <c r="K47" i="15"/>
  <c r="K48" i="15"/>
  <c r="K49" i="15"/>
  <c r="K51" i="15"/>
  <c r="K52" i="15"/>
  <c r="K53" i="15"/>
  <c r="K57" i="15"/>
  <c r="K62" i="15"/>
  <c r="K63" i="15"/>
  <c r="K64" i="15"/>
  <c r="K65" i="15"/>
  <c r="K66" i="15"/>
  <c r="K67" i="15"/>
  <c r="K68" i="15"/>
  <c r="K69" i="15"/>
  <c r="K70" i="15"/>
  <c r="K71" i="15"/>
  <c r="K72" i="15"/>
  <c r="K74" i="15"/>
  <c r="K76" i="15"/>
  <c r="K77" i="15"/>
  <c r="K80" i="15"/>
  <c r="K85" i="15"/>
  <c r="K93" i="15"/>
  <c r="K96" i="15"/>
  <c r="K97" i="15"/>
  <c r="K101" i="15"/>
  <c r="K103" i="15"/>
  <c r="K108" i="15"/>
  <c r="K113" i="15"/>
  <c r="K114" i="15"/>
  <c r="K116" i="15"/>
  <c r="K117" i="15"/>
  <c r="K118" i="15"/>
  <c r="K120" i="15"/>
  <c r="K122" i="15"/>
  <c r="K130" i="15"/>
  <c r="K134" i="15"/>
  <c r="K135" i="15"/>
  <c r="K150" i="15"/>
  <c r="K155" i="15"/>
  <c r="K168" i="15"/>
  <c r="K170" i="15"/>
  <c r="K172" i="15"/>
  <c r="K173" i="15"/>
  <c r="K174" i="15"/>
  <c r="K175" i="15"/>
  <c r="K176" i="15"/>
  <c r="K177" i="15"/>
  <c r="K178" i="15"/>
  <c r="K179" i="15"/>
  <c r="K181" i="15"/>
  <c r="K183" i="15"/>
  <c r="K187" i="15"/>
  <c r="K189" i="15"/>
  <c r="K191" i="15"/>
  <c r="K195" i="15"/>
  <c r="K199" i="15"/>
  <c r="K203" i="15"/>
  <c r="K207" i="15"/>
  <c r="K210" i="15"/>
  <c r="K212" i="15"/>
  <c r="K214" i="15"/>
  <c r="K218" i="15"/>
  <c r="K223" i="15"/>
  <c r="K230" i="15"/>
  <c r="K232" i="15"/>
  <c r="K237" i="15"/>
  <c r="K238" i="15"/>
  <c r="K240" i="15"/>
  <c r="K242" i="15"/>
  <c r="K243" i="15"/>
  <c r="K246" i="15"/>
  <c r="K247" i="15"/>
  <c r="K248" i="15"/>
  <c r="K250" i="15"/>
  <c r="K251" i="15"/>
  <c r="K252" i="15"/>
  <c r="K256" i="15"/>
  <c r="K262" i="15"/>
  <c r="K266" i="15"/>
  <c r="K268" i="15"/>
  <c r="K270" i="15"/>
  <c r="K273" i="15"/>
  <c r="K277" i="15"/>
  <c r="K278" i="15"/>
  <c r="K282" i="15"/>
  <c r="K286" i="15"/>
  <c r="K291" i="15"/>
  <c r="K294" i="15"/>
  <c r="K295" i="15"/>
  <c r="K300" i="15"/>
  <c r="K301" i="15"/>
  <c r="K305" i="15"/>
  <c r="H149" i="15"/>
  <c r="H150" i="15"/>
  <c r="H151" i="15"/>
  <c r="H155" i="15"/>
  <c r="H161" i="15"/>
  <c r="E148" i="15"/>
  <c r="E149" i="15"/>
  <c r="E150" i="15"/>
  <c r="E151" i="15"/>
  <c r="E155" i="15"/>
  <c r="E161" i="15"/>
  <c r="H169" i="15"/>
  <c r="H170" i="15"/>
  <c r="H172" i="15"/>
  <c r="H173" i="15"/>
  <c r="H174" i="15"/>
  <c r="H175" i="15"/>
  <c r="H176" i="15"/>
  <c r="H177" i="15"/>
  <c r="H178" i="15"/>
  <c r="H179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10" i="15"/>
  <c r="H211" i="15"/>
  <c r="H212" i="15"/>
  <c r="H213" i="15"/>
  <c r="H214" i="15"/>
  <c r="H217" i="15"/>
  <c r="H218" i="15"/>
  <c r="H219" i="15"/>
  <c r="H221" i="15"/>
  <c r="H222" i="15"/>
  <c r="H223" i="15"/>
  <c r="H224" i="15"/>
  <c r="H230" i="15"/>
  <c r="H231" i="15"/>
  <c r="H232" i="15"/>
  <c r="H233" i="15"/>
  <c r="H234" i="15"/>
  <c r="H235" i="15"/>
  <c r="H237" i="15"/>
  <c r="H238" i="15"/>
  <c r="H239" i="15"/>
  <c r="H240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6" i="15"/>
  <c r="H258" i="15"/>
  <c r="H259" i="15"/>
  <c r="H260" i="15"/>
  <c r="H261" i="15"/>
  <c r="H262" i="15"/>
  <c r="H266" i="15"/>
  <c r="H268" i="15"/>
  <c r="H269" i="15"/>
  <c r="H270" i="15"/>
  <c r="H272" i="15"/>
  <c r="H273" i="15"/>
  <c r="H274" i="15"/>
  <c r="H275" i="15"/>
  <c r="H277" i="15"/>
  <c r="H278" i="15"/>
  <c r="H279" i="15"/>
  <c r="H280" i="15"/>
  <c r="H281" i="15"/>
  <c r="H282" i="15"/>
  <c r="H283" i="15"/>
  <c r="H284" i="15"/>
  <c r="H285" i="15"/>
  <c r="H286" i="15"/>
  <c r="H287" i="15"/>
  <c r="H288" i="15"/>
  <c r="H289" i="15"/>
  <c r="H291" i="15"/>
  <c r="H292" i="15"/>
  <c r="H294" i="15"/>
  <c r="H295" i="15"/>
  <c r="H297" i="15"/>
  <c r="H300" i="15"/>
  <c r="H301" i="15"/>
  <c r="E168" i="15"/>
  <c r="E169" i="15"/>
  <c r="E170" i="15"/>
  <c r="E172" i="15"/>
  <c r="E173" i="15"/>
  <c r="E174" i="15"/>
  <c r="E175" i="15"/>
  <c r="E176" i="15"/>
  <c r="E177" i="15"/>
  <c r="E178" i="15"/>
  <c r="E179" i="15"/>
  <c r="E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10" i="15"/>
  <c r="E211" i="15"/>
  <c r="E212" i="15"/>
  <c r="E213" i="15"/>
  <c r="E214" i="15"/>
  <c r="E217" i="15"/>
  <c r="E218" i="15"/>
  <c r="E219" i="15"/>
  <c r="E221" i="15"/>
  <c r="E222" i="15"/>
  <c r="E223" i="15"/>
  <c r="E224" i="15"/>
  <c r="E230" i="15"/>
  <c r="E231" i="15"/>
  <c r="E232" i="15"/>
  <c r="E233" i="15"/>
  <c r="E234" i="15"/>
  <c r="E235" i="15"/>
  <c r="E236" i="15"/>
  <c r="E237" i="15"/>
  <c r="E238" i="15"/>
  <c r="E239" i="15"/>
  <c r="E240" i="15"/>
  <c r="E242" i="15"/>
  <c r="E243" i="15"/>
  <c r="E245" i="15"/>
  <c r="E246" i="15"/>
  <c r="E247" i="15"/>
  <c r="E248" i="15"/>
  <c r="E249" i="15"/>
  <c r="E250" i="15"/>
  <c r="E251" i="15"/>
  <c r="E252" i="15"/>
  <c r="E253" i="15"/>
  <c r="E256" i="15"/>
  <c r="E258" i="15"/>
  <c r="E259" i="15"/>
  <c r="E260" i="15"/>
  <c r="E261" i="15"/>
  <c r="E262" i="15"/>
  <c r="E266" i="15"/>
  <c r="E268" i="15"/>
  <c r="E269" i="15"/>
  <c r="E270" i="15"/>
  <c r="E272" i="15"/>
  <c r="E273" i="15"/>
  <c r="E274" i="15"/>
  <c r="E275" i="15"/>
  <c r="E277" i="15"/>
  <c r="E278" i="15"/>
  <c r="E279" i="15"/>
  <c r="E280" i="15"/>
  <c r="E281" i="15"/>
  <c r="E282" i="15"/>
  <c r="E283" i="15"/>
  <c r="E284" i="15"/>
  <c r="E285" i="15"/>
  <c r="E286" i="15"/>
  <c r="E287" i="15"/>
  <c r="E289" i="15"/>
  <c r="E291" i="15"/>
  <c r="E292" i="15"/>
  <c r="E294" i="15"/>
  <c r="E295" i="15"/>
  <c r="E297" i="15"/>
  <c r="E300" i="15"/>
  <c r="E301" i="15"/>
  <c r="E15" i="15"/>
  <c r="E16" i="15"/>
  <c r="E17" i="15"/>
  <c r="E18" i="15"/>
  <c r="E19" i="15"/>
  <c r="E20" i="15"/>
  <c r="E21" i="15"/>
  <c r="E22" i="15"/>
  <c r="E27" i="15"/>
  <c r="E29" i="15"/>
  <c r="E30" i="15"/>
  <c r="E31" i="15"/>
  <c r="E33" i="15"/>
  <c r="E34" i="15"/>
  <c r="E35" i="15"/>
  <c r="E36" i="15"/>
  <c r="E37" i="15"/>
  <c r="E40" i="15"/>
  <c r="E41" i="15"/>
  <c r="E42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9" i="15"/>
  <c r="E80" i="15"/>
  <c r="E81" i="15"/>
  <c r="E82" i="15"/>
  <c r="E83" i="15"/>
  <c r="E85" i="15"/>
  <c r="E88" i="15"/>
  <c r="E89" i="15"/>
  <c r="E90" i="15"/>
  <c r="E91" i="15"/>
  <c r="E92" i="15"/>
  <c r="E93" i="15"/>
  <c r="E94" i="15"/>
  <c r="E96" i="15"/>
  <c r="E97" i="15"/>
  <c r="E100" i="15"/>
  <c r="E101" i="15"/>
  <c r="E102" i="15"/>
  <c r="E103" i="15"/>
  <c r="E105" i="15"/>
  <c r="E106" i="15"/>
  <c r="E107" i="15"/>
  <c r="E108" i="15"/>
  <c r="E109" i="15"/>
  <c r="E110" i="15"/>
  <c r="E113" i="15"/>
  <c r="E114" i="15"/>
  <c r="E116" i="15"/>
  <c r="E117" i="15"/>
  <c r="E118" i="15"/>
  <c r="E120" i="15"/>
  <c r="E121" i="15"/>
  <c r="E122" i="15"/>
  <c r="E123" i="15"/>
  <c r="E124" i="15"/>
  <c r="E125" i="15"/>
  <c r="E128" i="15"/>
  <c r="E129" i="15"/>
  <c r="E130" i="15"/>
  <c r="E131" i="15"/>
  <c r="E133" i="15"/>
  <c r="E134" i="15"/>
  <c r="E135" i="15"/>
  <c r="E136" i="15"/>
  <c r="E137" i="15"/>
  <c r="E142" i="15"/>
  <c r="E146" i="15"/>
  <c r="H120" i="15"/>
  <c r="H118" i="15"/>
  <c r="H121" i="15"/>
  <c r="E303" i="15"/>
  <c r="H36" i="15"/>
  <c r="H35" i="15"/>
  <c r="H34" i="15"/>
  <c r="H33" i="15"/>
  <c r="H305" i="15"/>
  <c r="H306" i="15"/>
  <c r="H307" i="15" s="1"/>
  <c r="H97" i="15"/>
  <c r="H24" i="15"/>
  <c r="H25" i="15"/>
  <c r="E305" i="15"/>
  <c r="E306" i="15"/>
  <c r="E310" i="15"/>
  <c r="E311" i="15"/>
  <c r="E312" i="15"/>
  <c r="H15" i="15"/>
  <c r="H16" i="15"/>
  <c r="H17" i="15"/>
  <c r="H18" i="15"/>
  <c r="H19" i="15"/>
  <c r="H20" i="15"/>
  <c r="H21" i="15"/>
  <c r="H22" i="15"/>
  <c r="H23" i="15"/>
  <c r="H26" i="15"/>
  <c r="H27" i="15"/>
  <c r="H29" i="15"/>
  <c r="H30" i="15"/>
  <c r="H31" i="15"/>
  <c r="H32" i="15"/>
  <c r="H37" i="15"/>
  <c r="H39" i="15"/>
  <c r="H40" i="15"/>
  <c r="H41" i="15"/>
  <c r="H42" i="15"/>
  <c r="H44" i="15"/>
  <c r="H45" i="15"/>
  <c r="H46" i="15"/>
  <c r="H47" i="15"/>
  <c r="H48" i="15"/>
  <c r="H49" i="15"/>
  <c r="H50" i="15"/>
  <c r="H51" i="15"/>
  <c r="H52" i="15"/>
  <c r="H53" i="15"/>
  <c r="H54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9" i="15"/>
  <c r="H85" i="15"/>
  <c r="H88" i="15"/>
  <c r="H89" i="15"/>
  <c r="H90" i="15"/>
  <c r="H91" i="15"/>
  <c r="H92" i="15"/>
  <c r="H93" i="15"/>
  <c r="H94" i="15"/>
  <c r="H96" i="15"/>
  <c r="H99" i="15"/>
  <c r="H100" i="15"/>
  <c r="H101" i="15"/>
  <c r="H102" i="15"/>
  <c r="H103" i="15"/>
  <c r="H104" i="15"/>
  <c r="H105" i="15"/>
  <c r="H107" i="15"/>
  <c r="H108" i="15"/>
  <c r="H109" i="15"/>
  <c r="H110" i="15"/>
  <c r="H112" i="15"/>
  <c r="H113" i="15"/>
  <c r="H114" i="15"/>
  <c r="H116" i="15"/>
  <c r="H117" i="15"/>
  <c r="H119" i="15"/>
  <c r="H122" i="15"/>
  <c r="H124" i="15"/>
  <c r="H125" i="15"/>
  <c r="H128" i="15"/>
  <c r="H129" i="15"/>
  <c r="H130" i="15"/>
  <c r="H131" i="15"/>
  <c r="H133" i="15"/>
  <c r="H134" i="15"/>
  <c r="H135" i="15"/>
  <c r="H136" i="15"/>
  <c r="H137" i="15"/>
  <c r="H141" i="15"/>
  <c r="H142" i="15"/>
  <c r="H146" i="15"/>
  <c r="H168" i="15"/>
  <c r="H311" i="15"/>
  <c r="H312" i="15"/>
  <c r="D333" i="15"/>
  <c r="J79" i="15"/>
  <c r="K79" i="15" s="1"/>
  <c r="J44" i="15"/>
  <c r="J35" i="15"/>
  <c r="K35" i="15"/>
  <c r="D26" i="15"/>
  <c r="D14" i="15"/>
  <c r="J14" i="15" s="1"/>
  <c r="J21" i="15"/>
  <c r="D257" i="15"/>
  <c r="D296" i="15" s="1"/>
  <c r="I334" i="15"/>
  <c r="J32" i="15"/>
  <c r="D139" i="15"/>
  <c r="J139" i="15" s="1"/>
  <c r="H111" i="15"/>
  <c r="H127" i="15"/>
  <c r="G126" i="15"/>
  <c r="J126" i="15"/>
  <c r="J127" i="15"/>
  <c r="G343" i="15"/>
  <c r="C139" i="15"/>
  <c r="E139" i="15" s="1"/>
  <c r="I32" i="15"/>
  <c r="K32" i="15"/>
  <c r="E32" i="15"/>
  <c r="J132" i="15"/>
  <c r="K132" i="15" s="1"/>
  <c r="D43" i="15"/>
  <c r="J104" i="15"/>
  <c r="D87" i="15"/>
  <c r="J87" i="15" s="1"/>
  <c r="K90" i="15"/>
  <c r="F257" i="15"/>
  <c r="I258" i="15"/>
  <c r="K258" i="15" s="1"/>
  <c r="F43" i="15"/>
  <c r="H43" i="15" s="1"/>
  <c r="I44" i="15"/>
  <c r="K44" i="15" s="1"/>
  <c r="F14" i="15"/>
  <c r="I21" i="15"/>
  <c r="K21" i="15"/>
  <c r="C132" i="15"/>
  <c r="I133" i="15"/>
  <c r="K133" i="15" s="1"/>
  <c r="C98" i="15"/>
  <c r="F78" i="15"/>
  <c r="I78" i="15" s="1"/>
  <c r="K78" i="15" s="1"/>
  <c r="H78" i="15"/>
  <c r="I83" i="15"/>
  <c r="K83" i="15"/>
  <c r="I55" i="15"/>
  <c r="K55" i="15"/>
  <c r="C38" i="15"/>
  <c r="I39" i="15"/>
  <c r="K39" i="15" s="1"/>
  <c r="D13" i="15"/>
  <c r="J39" i="15"/>
  <c r="I313" i="15"/>
  <c r="C309" i="15"/>
  <c r="E140" i="15"/>
  <c r="F309" i="15"/>
  <c r="J141" i="15"/>
  <c r="D328" i="15"/>
  <c r="H310" i="15"/>
  <c r="H83" i="15"/>
  <c r="E141" i="15"/>
  <c r="E112" i="15"/>
  <c r="E99" i="15"/>
  <c r="E39" i="15"/>
  <c r="E288" i="15"/>
  <c r="E271" i="15"/>
  <c r="H171" i="15"/>
  <c r="H148" i="15"/>
  <c r="K100" i="15"/>
  <c r="K102" i="15"/>
  <c r="I104" i="15"/>
  <c r="K104" i="15"/>
  <c r="F307" i="15"/>
  <c r="I307" i="15" s="1"/>
  <c r="I303" i="15"/>
  <c r="H303" i="15"/>
  <c r="F140" i="15"/>
  <c r="I141" i="15"/>
  <c r="K141" i="15"/>
  <c r="F98" i="15"/>
  <c r="G43" i="15"/>
  <c r="J43" i="15"/>
  <c r="K143" i="15"/>
  <c r="K145" i="15"/>
  <c r="K152" i="15"/>
  <c r="K154" i="15"/>
  <c r="K156" i="15"/>
  <c r="K158" i="15"/>
  <c r="K160" i="15"/>
  <c r="K162" i="15"/>
  <c r="K164" i="15"/>
  <c r="K216" i="15"/>
  <c r="K220" i="15"/>
  <c r="K255" i="15"/>
  <c r="K298" i="15"/>
  <c r="C257" i="15"/>
  <c r="C127" i="15"/>
  <c r="E127" i="15" s="1"/>
  <c r="I128" i="15"/>
  <c r="K128" i="15" s="1"/>
  <c r="I112" i="15"/>
  <c r="K112" i="15"/>
  <c r="C87" i="15"/>
  <c r="I91" i="15"/>
  <c r="K91" i="15"/>
  <c r="C43" i="15"/>
  <c r="E43" i="15" s="1"/>
  <c r="C26" i="15"/>
  <c r="I26" i="15" s="1"/>
  <c r="I30" i="15"/>
  <c r="K30" i="15"/>
  <c r="C333" i="15"/>
  <c r="C343" i="15" s="1"/>
  <c r="I43" i="15"/>
  <c r="C296" i="15"/>
  <c r="I257" i="15"/>
  <c r="E257" i="15"/>
  <c r="F139" i="15"/>
  <c r="H140" i="15"/>
  <c r="I140" i="15"/>
  <c r="K140" i="15" s="1"/>
  <c r="I309" i="15"/>
  <c r="H14" i="15"/>
  <c r="F13" i="15"/>
  <c r="F296" i="15"/>
  <c r="F299" i="15" s="1"/>
  <c r="F302" i="15" s="1"/>
  <c r="I333" i="15"/>
  <c r="E26" i="15"/>
  <c r="C126" i="15"/>
  <c r="E126" i="15" s="1"/>
  <c r="I38" i="15"/>
  <c r="K38" i="15" s="1"/>
  <c r="E38" i="15"/>
  <c r="E132" i="15"/>
  <c r="I132" i="15"/>
  <c r="I126" i="15"/>
  <c r="K126" i="15" s="1"/>
  <c r="H139" i="15"/>
  <c r="D299" i="15" l="1"/>
  <c r="D343" i="15"/>
  <c r="J343" i="15" s="1"/>
  <c r="J333" i="15"/>
  <c r="I139" i="15"/>
  <c r="K139" i="15" s="1"/>
  <c r="H98" i="15"/>
  <c r="I98" i="15"/>
  <c r="E296" i="15"/>
  <c r="I296" i="15"/>
  <c r="K43" i="15"/>
  <c r="E87" i="15"/>
  <c r="I127" i="15"/>
  <c r="K127" i="15" s="1"/>
  <c r="C299" i="15"/>
  <c r="G26" i="15"/>
  <c r="K18" i="15"/>
  <c r="K192" i="15"/>
  <c r="K213" i="15"/>
  <c r="K225" i="15"/>
  <c r="K229" i="15"/>
  <c r="K276" i="15"/>
  <c r="H132" i="15"/>
  <c r="K29" i="15"/>
  <c r="K36" i="15"/>
  <c r="K115" i="15"/>
  <c r="K123" i="15"/>
  <c r="H126" i="15"/>
  <c r="K288" i="15"/>
  <c r="K99" i="15"/>
  <c r="J171" i="15"/>
  <c r="K171" i="15" s="1"/>
  <c r="D307" i="15"/>
  <c r="J303" i="15"/>
  <c r="K303" i="15" s="1"/>
  <c r="G257" i="15"/>
  <c r="J260" i="15"/>
  <c r="K260" i="15" s="1"/>
  <c r="G328" i="15"/>
  <c r="J328" i="15" s="1"/>
  <c r="I88" i="15"/>
  <c r="K88" i="15" s="1"/>
  <c r="F87" i="15"/>
  <c r="I244" i="15"/>
  <c r="K244" i="15" s="1"/>
  <c r="E244" i="15"/>
  <c r="I106" i="15"/>
  <c r="K106" i="15" s="1"/>
  <c r="I320" i="15"/>
  <c r="C328" i="15"/>
  <c r="I328" i="15" s="1"/>
  <c r="F343" i="15"/>
  <c r="I343" i="15" s="1"/>
  <c r="J313" i="15"/>
  <c r="D309" i="15"/>
  <c r="J309" i="15" s="1"/>
  <c r="D98" i="15"/>
  <c r="J98" i="15" s="1"/>
  <c r="E104" i="15"/>
  <c r="G98" i="15"/>
  <c r="G86" i="15" s="1"/>
  <c r="J27" i="15"/>
  <c r="K27" i="15" s="1"/>
  <c r="K184" i="15"/>
  <c r="K188" i="15"/>
  <c r="K280" i="15"/>
  <c r="K136" i="15"/>
  <c r="I271" i="15"/>
  <c r="K271" i="15" s="1"/>
  <c r="C111" i="15"/>
  <c r="E119" i="15"/>
  <c r="I15" i="15"/>
  <c r="K15" i="15" s="1"/>
  <c r="C14" i="15"/>
  <c r="I329" i="15"/>
  <c r="I111" i="15" l="1"/>
  <c r="K111" i="15" s="1"/>
  <c r="E111" i="15"/>
  <c r="E14" i="15"/>
  <c r="C13" i="15"/>
  <c r="I14" i="15"/>
  <c r="K14" i="15" s="1"/>
  <c r="I299" i="15"/>
  <c r="C302" i="15"/>
  <c r="E299" i="15"/>
  <c r="C86" i="15"/>
  <c r="D302" i="15"/>
  <c r="J307" i="15"/>
  <c r="K307" i="15" s="1"/>
  <c r="E307" i="15"/>
  <c r="K98" i="15"/>
  <c r="G13" i="15"/>
  <c r="J26" i="15"/>
  <c r="K26" i="15" s="1"/>
  <c r="E98" i="15"/>
  <c r="H87" i="15"/>
  <c r="F86" i="15"/>
  <c r="G296" i="15"/>
  <c r="H257" i="15"/>
  <c r="J257" i="15"/>
  <c r="K257" i="15" s="1"/>
  <c r="I87" i="15"/>
  <c r="K87" i="15" s="1"/>
  <c r="D86" i="15"/>
  <c r="H86" i="15" l="1"/>
  <c r="F138" i="15"/>
  <c r="C138" i="15"/>
  <c r="E13" i="15"/>
  <c r="I13" i="15"/>
  <c r="G138" i="15"/>
  <c r="G147" i="15" s="1"/>
  <c r="G167" i="15" s="1"/>
  <c r="J13" i="15"/>
  <c r="H13" i="15"/>
  <c r="E302" i="15"/>
  <c r="I302" i="15"/>
  <c r="J86" i="15"/>
  <c r="D138" i="15"/>
  <c r="G299" i="15"/>
  <c r="J296" i="15"/>
  <c r="K296" i="15" s="1"/>
  <c r="H296" i="15"/>
  <c r="I86" i="15"/>
  <c r="K86" i="15" s="1"/>
  <c r="E86" i="15"/>
  <c r="I138" i="15" l="1"/>
  <c r="C147" i="15"/>
  <c r="E138" i="15"/>
  <c r="J138" i="15"/>
  <c r="D147" i="15"/>
  <c r="G308" i="15"/>
  <c r="H138" i="15"/>
  <c r="F147" i="15"/>
  <c r="G302" i="15"/>
  <c r="H299" i="15"/>
  <c r="J299" i="15"/>
  <c r="K299" i="15" s="1"/>
  <c r="K13" i="15"/>
  <c r="E147" i="15" l="1"/>
  <c r="I147" i="15"/>
  <c r="K147" i="15" s="1"/>
  <c r="C167" i="15"/>
  <c r="H302" i="15"/>
  <c r="J302" i="15"/>
  <c r="K302" i="15" s="1"/>
  <c r="H147" i="15"/>
  <c r="F167" i="15"/>
  <c r="D167" i="15"/>
  <c r="J147" i="15"/>
  <c r="K138" i="15"/>
  <c r="H167" i="15" l="1"/>
  <c r="F308" i="15"/>
  <c r="I167" i="15"/>
  <c r="C308" i="15"/>
  <c r="I308" i="15" s="1"/>
  <c r="E167" i="15"/>
  <c r="D308" i="15"/>
  <c r="J308" i="15" s="1"/>
  <c r="J167" i="15"/>
  <c r="K167" i="15" l="1"/>
</calcChain>
</file>

<file path=xl/sharedStrings.xml><?xml version="1.0" encoding="utf-8"?>
<sst xmlns="http://schemas.openxmlformats.org/spreadsheetml/2006/main" count="491" uniqueCount="471">
  <si>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</si>
  <si>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</si>
  <si>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</si>
  <si>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</si>
  <si>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</si>
  <si>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</si>
  <si>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</si>
  <si>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</si>
  <si>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</si>
  <si>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</si>
  <si>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</si>
  <si>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</si>
  <si>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</si>
  <si>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</si>
  <si>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</si>
  <si>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</si>
  <si>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</si>
  <si>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</si>
  <si>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</si>
  <si>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</si>
  <si>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</si>
  <si>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</si>
  <si>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</si>
  <si>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</si>
  <si>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</si>
  <si>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</si>
  <si>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</si>
  <si>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</si>
  <si>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</si>
  <si>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</si>
  <si>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</si>
  <si>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</si>
  <si>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</si>
  <si>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</si>
  <si>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</si>
  <si>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</si>
  <si>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</si>
  <si>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</si>
  <si>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</si>
  <si>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</si>
  <si>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</si>
  <si>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</si>
  <si>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</si>
  <si>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</si>
  <si>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</si>
  <si>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</si>
  <si>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</si>
  <si>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</si>
  <si>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</si>
  <si>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</si>
  <si>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</si>
  <si>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</si>
  <si>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</si>
  <si>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</si>
  <si>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</si>
  <si>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</si>
  <si>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</si>
  <si>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</si>
  <si>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</si>
  <si>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</si>
  <si>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</si>
  <si>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</si>
  <si>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</si>
  <si>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</si>
  <si>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</si>
  <si>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</si>
  <si>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</si>
  <si>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</si>
  <si>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3222</t>
  </si>
  <si>
    <t>6083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</si>
  <si>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</si>
  <si>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</si>
  <si>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</si>
  <si>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</si>
  <si>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</si>
  <si>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</si>
  <si>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</si>
  <si>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</si>
  <si>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</si>
  <si>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</si>
  <si>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</si>
  <si>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</si>
  <si>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</si>
  <si>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</si>
  <si>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</si>
  <si>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</si>
  <si>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</si>
  <si>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</si>
  <si>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</si>
  <si>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</si>
  <si>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</si>
  <si>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</si>
  <si>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</si>
  <si>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</si>
  <si>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</si>
  <si>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</si>
  <si>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</si>
  <si>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</si>
  <si>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</si>
  <si>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</si>
  <si>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</si>
  <si>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</si>
  <si>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</si>
  <si>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</si>
  <si>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</si>
  <si>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</si>
  <si>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</si>
  <si>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</si>
  <si>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</si>
  <si>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</si>
  <si>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</si>
  <si>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</si>
  <si>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</si>
  <si>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</si>
  <si>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</si>
  <si>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</si>
  <si>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</si>
  <si>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</si>
  <si>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</si>
  <si>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</si>
  <si>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</si>
  <si>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</si>
  <si>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</si>
  <si>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</si>
  <si>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</si>
  <si>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</si>
  <si>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</si>
  <si>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</si>
  <si>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</si>
  <si>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</si>
  <si>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</si>
  <si>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</si>
  <si>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</si>
  <si>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</si>
  <si>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</si>
  <si>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</si>
  <si>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</si>
  <si>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</si>
  <si>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</si>
  <si>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</si>
  <si>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</si>
  <si>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</si>
  <si>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</si>
  <si>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</si>
  <si>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</si>
  <si>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</si>
  <si>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</si>
  <si>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</si>
  <si>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</si>
  <si>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</si>
  <si>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</si>
  <si>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</si>
  <si>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</si>
  <si>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</si>
  <si>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</si>
  <si>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</si>
  <si>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</si>
  <si>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</si>
  <si>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</si>
  <si>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</si>
  <si>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</si>
  <si>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</si>
  <si>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</si>
  <si>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</si>
  <si>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</si>
  <si>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</si>
  <si>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</si>
  <si>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</si>
  <si>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</si>
  <si>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</si>
  <si>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</si>
  <si>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</si>
  <si>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</si>
  <si>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</si>
  <si>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</si>
  <si>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</si>
  <si>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</si>
  <si>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</si>
  <si>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</si>
  <si>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</si>
  <si>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</si>
  <si>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</si>
  <si>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</si>
  <si>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</si>
  <si>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</si>
  <si>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</si>
  <si>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</si>
  <si>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</si>
  <si>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</si>
  <si>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</si>
  <si>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</si>
  <si>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</si>
  <si>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</si>
  <si>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</si>
  <si>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</si>
  <si>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</si>
  <si>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</si>
  <si>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</si>
  <si>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</si>
  <si>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</si>
  <si>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3133</t>
  </si>
  <si>
    <t>Інші заходи та заклади молодіжної політики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</si>
  <si>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</si>
  <si>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</si>
  <si>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</si>
  <si>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</si>
  <si>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</si>
  <si>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</si>
  <si>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</si>
  <si>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</si>
  <si>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3087</t>
  </si>
  <si>
    <t>Надання допомоги на дітей, які виховуються у багатодітних сім`ях</t>
  </si>
  <si>
    <t>8330</t>
  </si>
  <si>
    <t>Інша діяльність у сфері екології та охорони природних ресурсів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</si>
  <si>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</si>
  <si>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</si>
  <si>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</si>
  <si>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</si>
  <si>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</si>
  <si>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</si>
  <si>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</si>
  <si>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</si>
  <si>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</si>
  <si>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</si>
  <si>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</si>
  <si>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</si>
  <si>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</si>
  <si>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</si>
  <si>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</si>
  <si>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</si>
  <si>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</si>
  <si>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</si>
  <si>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</si>
  <si>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</si>
  <si>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</si>
  <si>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</si>
  <si>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Уточнений план на 2019 рік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</si>
  <si>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</si>
  <si>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</si>
  <si>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</si>
  <si>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</si>
  <si>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</si>
  <si>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</si>
  <si>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</si>
  <si>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</si>
  <si>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</si>
  <si>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</si>
  <si>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</si>
  <si>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5045</t>
  </si>
  <si>
    <t>Загальний фонд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</si>
  <si>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</si>
  <si>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Будівництво мультифункціональних майданчиків для занять ігровими видами спорту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</si>
  <si>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</si>
  <si>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</si>
  <si>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</si>
  <si>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</si>
  <si>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</si>
  <si>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</si>
  <si>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</si>
  <si>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</si>
  <si>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</si>
  <si>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</si>
  <si>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</si>
  <si>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</si>
  <si>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</si>
  <si>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</si>
  <si>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</si>
  <si>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</si>
  <si>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</si>
  <si>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</si>
  <si>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</si>
  <si>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</si>
  <si>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</si>
  <si>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</si>
  <si>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</si>
  <si>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</si>
  <si>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</si>
  <si>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</si>
  <si>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</si>
  <si>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</si>
  <si>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</si>
  <si>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</si>
  <si>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</si>
  <si>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</si>
  <si>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</si>
  <si>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</si>
  <si>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</si>
  <si>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</si>
  <si>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</si>
  <si>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</si>
  <si>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</si>
  <si>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</si>
  <si>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</si>
  <si>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</si>
  <si>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</si>
  <si>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</si>
  <si>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</si>
  <si>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</si>
  <si>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</si>
  <si>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</si>
  <si>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</si>
  <si>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</si>
  <si>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</si>
  <si>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</si>
  <si>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</si>
  <si>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</si>
  <si>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</si>
  <si>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</si>
  <si>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</si>
  <si>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</si>
  <si>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</si>
  <si>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</si>
  <si>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</si>
  <si>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</si>
  <si>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</si>
  <si>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</si>
  <si>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</si>
  <si>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</si>
  <si>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</si>
  <si>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</si>
  <si>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</si>
  <si>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</si>
  <si>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</si>
  <si>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</si>
  <si>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</si>
  <si>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</si>
  <si>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</si>
  <si>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</si>
  <si>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</si>
  <si>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</si>
  <si>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</si>
  <si>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</si>
  <si>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</si>
  <si>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</si>
  <si>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</si>
  <si>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</si>
  <si>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</si>
  <si>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</si>
  <si>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</si>
  <si>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</si>
  <si>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</si>
  <si>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</si>
  <si>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</si>
  <si>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</si>
  <si>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</si>
  <si>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</si>
  <si>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</si>
  <si>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</si>
  <si>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</si>
  <si>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</si>
  <si>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</si>
  <si>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</si>
  <si>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</si>
  <si>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</si>
  <si>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</si>
  <si>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</si>
  <si>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</si>
  <si>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</si>
  <si>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</si>
  <si>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</si>
  <si>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</si>
  <si>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</si>
  <si>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</si>
  <si>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</si>
  <si>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</si>
  <si>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</si>
  <si>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</si>
  <si>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</si>
  <si>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</si>
  <si>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</si>
  <si>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</si>
  <si>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</si>
  <si>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</si>
  <si>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</si>
  <si>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</si>
  <si>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</si>
  <si>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</si>
  <si>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</si>
  <si>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</si>
  <si>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</si>
  <si>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</si>
  <si>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</si>
  <si>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</si>
  <si>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</si>
  <si>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</si>
  <si>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</si>
  <si>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</si>
  <si>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</si>
  <si>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</si>
  <si>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</si>
  <si>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</si>
  <si>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</si>
  <si>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</si>
  <si>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</si>
  <si>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</si>
  <si>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</si>
  <si>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</si>
  <si>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</si>
  <si>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</si>
  <si>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</si>
  <si>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</si>
  <si>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</si>
  <si>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</si>
  <si>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</si>
  <si>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</si>
  <si>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</si>
  <si>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</si>
  <si>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</si>
  <si>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за 2019 рік</t>
  </si>
  <si>
    <t>Виконано 
за 2019 рік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</si>
  <si>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</si>
  <si>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</si>
  <si>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</si>
  <si>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</si>
  <si>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</si>
  <si>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</si>
  <si>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</si>
  <si>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</si>
  <si>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</si>
  <si>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</si>
  <si>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</si>
  <si>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</si>
  <si>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</si>
  <si>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</si>
  <si>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</si>
  <si>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</si>
  <si>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</si>
  <si>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</si>
  <si>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</si>
  <si>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</si>
  <si>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</si>
  <si>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</si>
  <si>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</si>
  <si>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</si>
  <si>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</si>
  <si>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</si>
  <si>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</si>
  <si>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</si>
  <si>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</si>
  <si>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</si>
  <si>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</si>
  <si>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</si>
  <si>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</si>
  <si>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</si>
  <si>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</si>
  <si>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</si>
  <si>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</si>
  <si>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</si>
  <si>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</si>
  <si>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</si>
  <si>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</si>
  <si>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</si>
  <si>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Секретар Чернівецької міської ради</t>
  </si>
  <si>
    <t>В. Продан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</si>
  <si>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проведення...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</si>
  <si>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державах...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</si>
  <si>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заходів...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</si>
  <si>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</si>
  <si>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</si>
  <si>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</si>
  <si>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</si>
  <si>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</si>
  <si>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</si>
  <si>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</si>
  <si>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</si>
  <si>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</si>
  <si>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</si>
  <si>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</si>
  <si>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</si>
  <si>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</si>
  <si>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r>
      <rPr>
        <u/>
        <sz val="16"/>
        <rFont val="Times New Roman Cyr"/>
        <charset val="204"/>
      </rPr>
      <t xml:space="preserve">11.06.2020 </t>
    </r>
    <r>
      <rPr>
        <sz val="16"/>
        <rFont val="Times New Roman Cyr"/>
        <family val="1"/>
        <charset val="204"/>
      </rPr>
      <t xml:space="preserve">№ </t>
    </r>
    <r>
      <rPr>
        <u/>
        <sz val="16"/>
        <rFont val="Times New Roman Cyr"/>
        <charset val="204"/>
      </rPr>
      <t>2176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</si>
</sst>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1"/>
    </font>
    <font>
      <u/>
      <sz val="16"/>
      <name val="Times New Roman Cyr"/>
      <charset val="204"/>
    </font>
    <font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1" fillId="0" borderId="0"/>
  </cellStyleXfs>
  <cellXfs count="136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right" vertical="center" wrapText="1"/>
    </xf>
    <xf numFmtId="188" fontId="13" fillId="0" borderId="1" xfId="0" applyNumberFormat="1" applyFont="1" applyFill="1" applyBorder="1" applyAlignment="1" applyProtection="1">
      <alignment horizontal="right" vertical="center"/>
    </xf>
    <xf numFmtId="188" fontId="8" fillId="0" borderId="1" xfId="0" applyNumberFormat="1" applyFont="1" applyFill="1" applyBorder="1" applyAlignment="1">
      <alignment vertical="center" wrapText="1"/>
    </xf>
    <xf numFmtId="188" fontId="9" fillId="0" borderId="1" xfId="0" applyNumberFormat="1" applyFont="1" applyFill="1" applyBorder="1" applyAlignment="1">
      <alignment vertical="center" wrapText="1"/>
    </xf>
    <xf numFmtId="188" fontId="8" fillId="0" borderId="1" xfId="0" applyNumberFormat="1" applyFont="1" applyFill="1" applyBorder="1" applyAlignment="1">
      <alignment horizontal="right" vertical="center"/>
    </xf>
    <xf numFmtId="181" fontId="13" fillId="0" borderId="1" xfId="0" applyNumberFormat="1" applyFont="1" applyFill="1" applyBorder="1" applyAlignment="1" applyProtection="1">
      <alignment horizontal="right" vertical="center"/>
    </xf>
    <xf numFmtId="181" fontId="8" fillId="0" borderId="1" xfId="0" applyNumberFormat="1" applyFont="1" applyFill="1" applyBorder="1" applyAlignment="1">
      <alignment vertical="center" wrapText="1"/>
    </xf>
    <xf numFmtId="181" fontId="9" fillId="0" borderId="1" xfId="0" applyNumberFormat="1" applyFont="1" applyFill="1" applyBorder="1" applyAlignment="1">
      <alignment vertical="center" wrapText="1"/>
    </xf>
    <xf numFmtId="181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>
      <alignment horizontal="right" vertical="center" wrapText="1"/>
    </xf>
    <xf numFmtId="4" fontId="29" fillId="0" borderId="3" xfId="0" applyNumberFormat="1" applyFont="1" applyFill="1" applyBorder="1" applyAlignment="1" applyProtection="1">
      <alignment horizontal="right"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4" fontId="8" fillId="0" borderId="3" xfId="0" applyNumberFormat="1" applyFont="1" applyFill="1" applyBorder="1" applyAlignment="1" applyProtection="1">
      <alignment horizontal="right" vertical="center"/>
    </xf>
    <xf numFmtId="0" fontId="8" fillId="0" borderId="4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center"/>
    </xf>
    <xf numFmtId="4" fontId="29" fillId="0" borderId="5" xfId="0" applyNumberFormat="1" applyFont="1" applyFill="1" applyBorder="1" applyAlignment="1" applyProtection="1">
      <alignment horizontal="right" vertical="center"/>
    </xf>
    <xf numFmtId="181" fontId="8" fillId="0" borderId="4" xfId="0" applyNumberFormat="1" applyFont="1" applyFill="1" applyBorder="1" applyAlignment="1">
      <alignment vertical="center" wrapText="1"/>
    </xf>
    <xf numFmtId="4" fontId="8" fillId="0" borderId="5" xfId="0" applyNumberFormat="1" applyFont="1" applyFill="1" applyBorder="1" applyAlignment="1" applyProtection="1">
      <alignment horizontal="right" vertical="center"/>
    </xf>
    <xf numFmtId="4" fontId="29" fillId="0" borderId="1" xfId="0" applyNumberFormat="1" applyFont="1" applyFill="1" applyBorder="1" applyAlignment="1" applyProtection="1">
      <alignment horizontal="right" vertical="center"/>
    </xf>
    <xf numFmtId="0" fontId="31" fillId="0" borderId="0" xfId="1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167" name="Text Box 1"/>
        <xdr:cNvSpPr txBox="1">
          <a:spLocks noChangeArrowheads="1"/>
        </xdr:cNvSpPr>
      </xdr:nvSpPr>
      <xdr:spPr bwMode="auto">
        <a:xfrm>
          <a:off x="3076575" y="1345501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3076575" y="1345501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169" name="Text Box 3"/>
        <xdr:cNvSpPr txBox="1">
          <a:spLocks noChangeArrowheads="1"/>
        </xdr:cNvSpPr>
      </xdr:nvSpPr>
      <xdr:spPr bwMode="auto">
        <a:xfrm>
          <a:off x="3076575" y="1345501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344</xdr:row>
      <xdr:rowOff>0</xdr:rowOff>
    </xdr:from>
    <xdr:to>
      <xdr:col>0</xdr:col>
      <xdr:colOff>3476625</xdr:colOff>
      <xdr:row>344</xdr:row>
      <xdr:rowOff>38100</xdr:rowOff>
    </xdr:to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3076575" y="1345501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171" name="Text Box 1"/>
        <xdr:cNvSpPr txBox="1">
          <a:spLocks noChangeArrowheads="1"/>
        </xdr:cNvSpPr>
      </xdr:nvSpPr>
      <xdr:spPr bwMode="auto">
        <a:xfrm>
          <a:off x="3076575" y="1347501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3076575" y="1347501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173" name="Text Box 3"/>
        <xdr:cNvSpPr txBox="1">
          <a:spLocks noChangeArrowheads="1"/>
        </xdr:cNvSpPr>
      </xdr:nvSpPr>
      <xdr:spPr bwMode="auto">
        <a:xfrm>
          <a:off x="3076575" y="1347501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345</xdr:row>
      <xdr:rowOff>0</xdr:rowOff>
    </xdr:from>
    <xdr:to>
      <xdr:col>0</xdr:col>
      <xdr:colOff>3476625</xdr:colOff>
      <xdr:row>345</xdr:row>
      <xdr:rowOff>38100</xdr:rowOff>
    </xdr:to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3076575" y="1347501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7"/>
  <sheetViews>
    <sheetView showZeros="0" tabSelected="1" zoomScale="80" zoomScaleNormal="80" zoomScaleSheetLayoutView="82" workbookViewId="0">
      <selection activeCell="I4" sqref="I4"/>
    </sheetView>
  </sheetViews>
  <sheetFormatPr defaultRowHeight="12.75" x14ac:dyDescent="0.2"/>
  <cols>
    <col min="1" max="1" width="54.140625" style="28" customWidth="1"/>
    <col min="2" max="2" width="12.140625" style="64" customWidth="1"/>
    <col min="3" max="3" width="20.28515625" customWidth="1"/>
    <col min="4" max="4" width="21.5703125" customWidth="1"/>
    <col min="5" max="5" width="10.85546875" style="6" customWidth="1"/>
    <col min="6" max="6" width="19.140625" customWidth="1"/>
    <col min="7" max="7" width="18.85546875" customWidth="1"/>
    <col min="8" max="8" width="10.85546875" customWidth="1"/>
    <col min="9" max="9" width="20.42578125" customWidth="1"/>
    <col min="10" max="10" width="19.7109375" customWidth="1"/>
    <col min="11" max="11" width="10.85546875" customWidth="1"/>
  </cols>
  <sheetData>
    <row r="1" spans="1:11" ht="20.25" x14ac:dyDescent="0.2">
      <c r="A1" s="83"/>
      <c r="B1" s="83"/>
      <c r="C1" s="83"/>
      <c r="D1" s="83"/>
      <c r="E1" s="84"/>
      <c r="F1" s="83"/>
      <c r="G1" s="85"/>
      <c r="H1" s="85"/>
      <c r="I1" s="86" t="s">
        <v>192</v>
      </c>
      <c r="J1" s="86"/>
      <c r="K1" s="86"/>
    </row>
    <row r="2" spans="1:11" ht="20.25" x14ac:dyDescent="0.2">
      <c r="A2" s="3"/>
      <c r="B2" s="3"/>
      <c r="C2" s="3"/>
      <c r="D2" s="3"/>
      <c r="E2" s="5"/>
      <c r="F2" s="83"/>
      <c r="G2" s="87"/>
      <c r="H2" s="87"/>
      <c r="I2" s="86" t="s">
        <v>193</v>
      </c>
      <c r="J2" s="86"/>
      <c r="K2" s="86"/>
    </row>
    <row r="3" spans="1:11" ht="20.25" x14ac:dyDescent="0.2">
      <c r="A3" s="3"/>
      <c r="B3" s="3"/>
      <c r="C3" s="3"/>
      <c r="D3" s="3"/>
      <c r="E3" s="5"/>
      <c r="F3" s="83"/>
      <c r="G3" s="88"/>
      <c r="H3" s="88"/>
      <c r="I3" s="86" t="s">
        <v>194</v>
      </c>
      <c r="J3" s="86"/>
      <c r="K3" s="86"/>
    </row>
    <row r="4" spans="1:11" ht="20.25" x14ac:dyDescent="0.2">
      <c r="A4" s="3"/>
      <c r="B4" s="3"/>
      <c r="C4" s="3"/>
      <c r="D4" s="3"/>
      <c r="E4" s="5"/>
      <c r="F4" s="83"/>
      <c r="G4" s="89"/>
      <c r="H4" s="89"/>
      <c r="I4" s="129" t="s">
        <v>470</v>
      </c>
      <c r="J4" s="86"/>
      <c r="K4" s="86"/>
    </row>
    <row r="5" spans="1:11" ht="18.75" x14ac:dyDescent="0.2">
      <c r="A5" s="3"/>
      <c r="B5" s="3"/>
      <c r="C5" s="3"/>
      <c r="D5" s="3"/>
      <c r="E5" s="5"/>
      <c r="F5" s="83"/>
      <c r="G5" s="89"/>
      <c r="H5" s="89"/>
      <c r="I5" s="89"/>
      <c r="J5" s="89"/>
      <c r="K5" s="89"/>
    </row>
    <row r="6" spans="1:11" ht="23.25" x14ac:dyDescent="0.2">
      <c r="A6" s="131" t="s">
        <v>195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3.25" x14ac:dyDescent="0.2">
      <c r="A7" s="131" t="s">
        <v>450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</row>
    <row r="8" spans="1:11" ht="23.25" x14ac:dyDescent="0.2">
      <c r="A8" s="131" t="s">
        <v>408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5" x14ac:dyDescent="0.2">
      <c r="A9" s="2"/>
      <c r="B9" s="3"/>
      <c r="C9" s="3"/>
      <c r="D9" s="3"/>
      <c r="E9" s="5"/>
      <c r="F9" s="3"/>
      <c r="G9" s="1"/>
      <c r="H9" s="1"/>
      <c r="I9" s="1"/>
      <c r="J9" s="1"/>
      <c r="K9" s="1"/>
    </row>
    <row r="10" spans="1:11" ht="15.75" x14ac:dyDescent="0.2">
      <c r="A10" s="132" t="s">
        <v>384</v>
      </c>
      <c r="B10" s="133" t="s">
        <v>24</v>
      </c>
      <c r="C10" s="134" t="s">
        <v>249</v>
      </c>
      <c r="D10" s="134"/>
      <c r="E10" s="134"/>
      <c r="F10" s="135" t="s">
        <v>385</v>
      </c>
      <c r="G10" s="135"/>
      <c r="H10" s="135"/>
      <c r="I10" s="135" t="s">
        <v>196</v>
      </c>
      <c r="J10" s="135"/>
      <c r="K10" s="135"/>
    </row>
    <row r="11" spans="1:11" ht="47.25" x14ac:dyDescent="0.2">
      <c r="A11" s="132"/>
      <c r="B11" s="133"/>
      <c r="C11" s="91" t="s">
        <v>236</v>
      </c>
      <c r="D11" s="90" t="s">
        <v>409</v>
      </c>
      <c r="E11" s="92" t="s">
        <v>197</v>
      </c>
      <c r="F11" s="91" t="s">
        <v>236</v>
      </c>
      <c r="G11" s="90" t="s">
        <v>409</v>
      </c>
      <c r="H11" s="92" t="s">
        <v>197</v>
      </c>
      <c r="I11" s="91" t="s">
        <v>236</v>
      </c>
      <c r="J11" s="90" t="s">
        <v>409</v>
      </c>
      <c r="K11" s="92" t="s">
        <v>197</v>
      </c>
    </row>
    <row r="12" spans="1:11" ht="15" x14ac:dyDescent="0.2">
      <c r="A12" s="4">
        <v>1</v>
      </c>
      <c r="B12" s="4">
        <v>2</v>
      </c>
      <c r="C12" s="4">
        <v>3</v>
      </c>
      <c r="D12" s="4">
        <v>4</v>
      </c>
      <c r="E12" s="7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1" s="8" customFormat="1" ht="15.75" x14ac:dyDescent="0.2">
      <c r="A13" s="10" t="s">
        <v>49</v>
      </c>
      <c r="B13" s="9">
        <v>10000000</v>
      </c>
      <c r="C13" s="13">
        <f>C14+C26+C38+C43+C78+C32</f>
        <v>1502996400</v>
      </c>
      <c r="D13" s="13">
        <f>D14+D26+D38+D43+D78+D32</f>
        <v>1516650630.9300001</v>
      </c>
      <c r="E13" s="29">
        <f>IF(C13=0,"",IF(D13/C13&gt;1.5, "зв.100",D13/C13*100))</f>
        <v>100.90846730770613</v>
      </c>
      <c r="F13" s="13">
        <f>F14+F26+F38+F43+F78+F32+F24</f>
        <v>441000</v>
      </c>
      <c r="G13" s="13">
        <f>G14+G26+G38+G43+G78+G32+G24</f>
        <v>325560.20999999996</v>
      </c>
      <c r="H13" s="14">
        <f t="shared" ref="H13:H81" si="0">IF(F13=0,"",IF(G13/F13&gt;1.5, "зв.100",G13/F13*100))</f>
        <v>73.823176870748284</v>
      </c>
      <c r="I13" s="13">
        <f>C13+F13</f>
        <v>1503437400</v>
      </c>
      <c r="J13" s="13">
        <f>D13+G13</f>
        <v>1516976191.1400001</v>
      </c>
      <c r="K13" s="14">
        <f t="shared" ref="K13:K75" si="1">IF(I13=0,"",IF(J13/I13&gt;1.5, "зв.100",J13/I13*100))</f>
        <v>100.90052243877929</v>
      </c>
    </row>
    <row r="14" spans="1:11" s="8" customFormat="1" ht="31.5" x14ac:dyDescent="0.2">
      <c r="A14" s="10" t="s">
        <v>428</v>
      </c>
      <c r="B14" s="9">
        <v>11000000</v>
      </c>
      <c r="C14" s="13">
        <f>C15+C21</f>
        <v>928329600</v>
      </c>
      <c r="D14" s="13">
        <f>D15+D21</f>
        <v>934081697.74000013</v>
      </c>
      <c r="E14" s="29">
        <f t="shared" ref="E14:E82" si="2">IF(C14=0,"",IF(D14/C14&gt;1.5, "зв.100",D14/C14*100))</f>
        <v>100.619618047297</v>
      </c>
      <c r="F14" s="13">
        <f>F15+F21</f>
        <v>0</v>
      </c>
      <c r="G14" s="13">
        <f>G15+G21</f>
        <v>0</v>
      </c>
      <c r="H14" s="14" t="str">
        <f t="shared" si="0"/>
        <v/>
      </c>
      <c r="I14" s="13">
        <f t="shared" ref="I14:I77" si="3">C14+F14</f>
        <v>928329600</v>
      </c>
      <c r="J14" s="13">
        <f t="shared" ref="J14:J76" si="4">D14+G14</f>
        <v>934081697.74000013</v>
      </c>
      <c r="K14" s="14">
        <f t="shared" si="1"/>
        <v>100.619618047297</v>
      </c>
    </row>
    <row r="15" spans="1:11" s="8" customFormat="1" ht="15.75" x14ac:dyDescent="0.2">
      <c r="A15" s="10" t="s">
        <v>274</v>
      </c>
      <c r="B15" s="9">
        <v>11010000</v>
      </c>
      <c r="C15" s="13">
        <f>SUM(C16:C20)</f>
        <v>924929600</v>
      </c>
      <c r="D15" s="13">
        <f>SUM(D16:D20)</f>
        <v>930112066.78000009</v>
      </c>
      <c r="E15" s="29">
        <f t="shared" si="2"/>
        <v>100.56030932300146</v>
      </c>
      <c r="F15" s="13">
        <f>SUM(F16:F20)</f>
        <v>0</v>
      </c>
      <c r="G15" s="13">
        <f>SUM(G16:G20)</f>
        <v>0</v>
      </c>
      <c r="H15" s="14" t="str">
        <f t="shared" si="0"/>
        <v/>
      </c>
      <c r="I15" s="13">
        <f t="shared" si="3"/>
        <v>924929600</v>
      </c>
      <c r="J15" s="13">
        <f t="shared" si="4"/>
        <v>930112066.78000009</v>
      </c>
      <c r="K15" s="14">
        <f t="shared" si="1"/>
        <v>100.56030932300146</v>
      </c>
    </row>
    <row r="16" spans="1:11" ht="47.25" x14ac:dyDescent="0.2">
      <c r="A16" s="11" t="s">
        <v>429</v>
      </c>
      <c r="B16" s="39">
        <v>11010100</v>
      </c>
      <c r="C16" s="120">
        <v>828969600</v>
      </c>
      <c r="D16" s="120">
        <v>828561529.83000004</v>
      </c>
      <c r="E16" s="33">
        <f>IF(C16=0,"",IF(D16/C16&gt;1.5, "зв.100",D16/C16*100))</f>
        <v>99.950773807628181</v>
      </c>
      <c r="F16" s="30">
        <v>0</v>
      </c>
      <c r="G16" s="30">
        <v>0</v>
      </c>
      <c r="H16" s="14" t="str">
        <f t="shared" si="0"/>
        <v/>
      </c>
      <c r="I16" s="30">
        <f t="shared" si="3"/>
        <v>828969600</v>
      </c>
      <c r="J16" s="30">
        <f t="shared" si="4"/>
        <v>828561529.83000004</v>
      </c>
      <c r="K16" s="50">
        <f t="shared" si="1"/>
        <v>99.950773807628181</v>
      </c>
    </row>
    <row r="17" spans="1:11" ht="78.75" x14ac:dyDescent="0.2">
      <c r="A17" s="11" t="s">
        <v>386</v>
      </c>
      <c r="B17" s="39">
        <v>11010200</v>
      </c>
      <c r="C17" s="120">
        <v>64632000</v>
      </c>
      <c r="D17" s="120">
        <v>67308196.650000006</v>
      </c>
      <c r="E17" s="33">
        <f>IF(C17=0,"",IF(D17/C17&gt;1.5, "зв.100",D17/C17*100))</f>
        <v>104.14066816747123</v>
      </c>
      <c r="F17" s="30">
        <v>0</v>
      </c>
      <c r="G17" s="30">
        <v>0</v>
      </c>
      <c r="H17" s="14" t="str">
        <f t="shared" si="0"/>
        <v/>
      </c>
      <c r="I17" s="30">
        <f t="shared" si="3"/>
        <v>64632000</v>
      </c>
      <c r="J17" s="30">
        <f t="shared" si="4"/>
        <v>67308196.650000006</v>
      </c>
      <c r="K17" s="50">
        <f t="shared" si="1"/>
        <v>104.14066816747123</v>
      </c>
    </row>
    <row r="18" spans="1:11" ht="47.25" x14ac:dyDescent="0.2">
      <c r="A18" s="11" t="s">
        <v>387</v>
      </c>
      <c r="B18" s="39">
        <v>11010400</v>
      </c>
      <c r="C18" s="120">
        <v>13148000</v>
      </c>
      <c r="D18" s="120">
        <v>13725006.210000001</v>
      </c>
      <c r="E18" s="33">
        <f t="shared" si="2"/>
        <v>104.3885473836325</v>
      </c>
      <c r="F18" s="30">
        <v>0</v>
      </c>
      <c r="G18" s="30">
        <v>0</v>
      </c>
      <c r="H18" s="14" t="str">
        <f t="shared" si="0"/>
        <v/>
      </c>
      <c r="I18" s="30">
        <f t="shared" si="3"/>
        <v>13148000</v>
      </c>
      <c r="J18" s="30">
        <f t="shared" si="4"/>
        <v>13725006.210000001</v>
      </c>
      <c r="K18" s="50">
        <f t="shared" si="1"/>
        <v>104.3885473836325</v>
      </c>
    </row>
    <row r="19" spans="1:11" ht="47.25" x14ac:dyDescent="0.2">
      <c r="A19" s="11" t="s">
        <v>388</v>
      </c>
      <c r="B19" s="39">
        <v>11010500</v>
      </c>
      <c r="C19" s="120">
        <v>18180000</v>
      </c>
      <c r="D19" s="120">
        <v>20517101.239999998</v>
      </c>
      <c r="E19" s="33">
        <f t="shared" si="2"/>
        <v>112.85534235423542</v>
      </c>
      <c r="F19" s="30">
        <v>0</v>
      </c>
      <c r="G19" s="30">
        <v>0</v>
      </c>
      <c r="H19" s="14" t="str">
        <f t="shared" si="0"/>
        <v/>
      </c>
      <c r="I19" s="30">
        <f t="shared" si="3"/>
        <v>18180000</v>
      </c>
      <c r="J19" s="30">
        <f t="shared" si="4"/>
        <v>20517101.239999998</v>
      </c>
      <c r="K19" s="50">
        <f t="shared" si="1"/>
        <v>112.85534235423542</v>
      </c>
    </row>
    <row r="20" spans="1:11" ht="66" customHeight="1" x14ac:dyDescent="0.2">
      <c r="A20" s="11" t="s">
        <v>275</v>
      </c>
      <c r="B20" s="39">
        <v>11010900</v>
      </c>
      <c r="C20" s="120">
        <v>0</v>
      </c>
      <c r="D20" s="120">
        <v>232.85</v>
      </c>
      <c r="E20" s="33" t="str">
        <f t="shared" si="2"/>
        <v/>
      </c>
      <c r="F20" s="30">
        <v>0</v>
      </c>
      <c r="G20" s="30">
        <v>0</v>
      </c>
      <c r="H20" s="14" t="str">
        <f t="shared" si="0"/>
        <v/>
      </c>
      <c r="I20" s="30">
        <f t="shared" si="3"/>
        <v>0</v>
      </c>
      <c r="J20" s="30">
        <f t="shared" si="4"/>
        <v>232.85</v>
      </c>
      <c r="K20" s="50" t="str">
        <f t="shared" si="1"/>
        <v/>
      </c>
    </row>
    <row r="21" spans="1:11" s="8" customFormat="1" ht="15.75" x14ac:dyDescent="0.2">
      <c r="A21" s="10" t="s">
        <v>389</v>
      </c>
      <c r="B21" s="9">
        <v>11020000</v>
      </c>
      <c r="C21" s="13">
        <f>SUM(C22:C23)</f>
        <v>3400000</v>
      </c>
      <c r="D21" s="13">
        <f>SUM(D22:D23)</f>
        <v>3969630.96</v>
      </c>
      <c r="E21" s="29">
        <f t="shared" si="2"/>
        <v>116.75385176470587</v>
      </c>
      <c r="F21" s="13">
        <f>SUM(F22:F23)</f>
        <v>0</v>
      </c>
      <c r="G21" s="13">
        <f>SUM(G22:G23)</f>
        <v>0</v>
      </c>
      <c r="H21" s="14" t="str">
        <f t="shared" si="0"/>
        <v/>
      </c>
      <c r="I21" s="13">
        <f t="shared" si="3"/>
        <v>3400000</v>
      </c>
      <c r="J21" s="13">
        <f t="shared" si="4"/>
        <v>3969630.96</v>
      </c>
      <c r="K21" s="14">
        <f t="shared" si="1"/>
        <v>116.75385176470587</v>
      </c>
    </row>
    <row r="22" spans="1:11" ht="31.5" x14ac:dyDescent="0.2">
      <c r="A22" s="11" t="s">
        <v>374</v>
      </c>
      <c r="B22" s="39">
        <v>11020200</v>
      </c>
      <c r="C22" s="120">
        <v>3400000</v>
      </c>
      <c r="D22" s="120">
        <v>3969630.96</v>
      </c>
      <c r="E22" s="33">
        <f t="shared" si="2"/>
        <v>116.75385176470587</v>
      </c>
      <c r="F22" s="30">
        <v>0</v>
      </c>
      <c r="G22" s="30">
        <v>0</v>
      </c>
      <c r="H22" s="14" t="str">
        <f t="shared" si="0"/>
        <v/>
      </c>
      <c r="I22" s="30">
        <f t="shared" si="3"/>
        <v>3400000</v>
      </c>
      <c r="J22" s="30">
        <f t="shared" si="4"/>
        <v>3969630.96</v>
      </c>
      <c r="K22" s="50">
        <f t="shared" si="1"/>
        <v>116.75385176470587</v>
      </c>
    </row>
    <row r="23" spans="1:11" ht="31.5" hidden="1" x14ac:dyDescent="0.2">
      <c r="A23" s="11" t="s">
        <v>375</v>
      </c>
      <c r="B23" s="39">
        <v>11023200</v>
      </c>
      <c r="C23" s="31"/>
      <c r="D23" s="36"/>
      <c r="E23" s="33" t="str">
        <f t="shared" si="2"/>
        <v/>
      </c>
      <c r="F23" s="30">
        <v>0</v>
      </c>
      <c r="G23" s="30">
        <v>0</v>
      </c>
      <c r="H23" s="14" t="str">
        <f t="shared" si="0"/>
        <v/>
      </c>
      <c r="I23" s="30">
        <f t="shared" si="3"/>
        <v>0</v>
      </c>
      <c r="J23" s="30">
        <f t="shared" si="4"/>
        <v>0</v>
      </c>
      <c r="K23" s="50" t="str">
        <f t="shared" si="1"/>
        <v/>
      </c>
    </row>
    <row r="24" spans="1:11" s="23" customFormat="1" ht="15.75" hidden="1" x14ac:dyDescent="0.2">
      <c r="A24" s="71" t="s">
        <v>61</v>
      </c>
      <c r="B24" s="48">
        <v>12000000</v>
      </c>
      <c r="C24" s="106"/>
      <c r="D24" s="107"/>
      <c r="E24" s="29" t="str">
        <f t="shared" si="2"/>
        <v/>
      </c>
      <c r="F24" s="13">
        <f>F25</f>
        <v>0</v>
      </c>
      <c r="G24" s="13">
        <f>G25</f>
        <v>0</v>
      </c>
      <c r="H24" s="14" t="str">
        <f t="shared" si="0"/>
        <v/>
      </c>
      <c r="I24" s="13">
        <f t="shared" si="3"/>
        <v>0</v>
      </c>
      <c r="J24" s="13">
        <f t="shared" si="4"/>
        <v>0</v>
      </c>
      <c r="K24" s="14" t="str">
        <f t="shared" si="1"/>
        <v/>
      </c>
    </row>
    <row r="25" spans="1:11" s="22" customFormat="1" ht="31.5" hidden="1" x14ac:dyDescent="0.2">
      <c r="A25" s="71" t="s">
        <v>62</v>
      </c>
      <c r="B25" s="48">
        <v>12020000</v>
      </c>
      <c r="C25" s="31"/>
      <c r="D25" s="36"/>
      <c r="E25" s="33" t="str">
        <f t="shared" si="2"/>
        <v/>
      </c>
      <c r="F25" s="105">
        <v>0</v>
      </c>
      <c r="G25" s="105"/>
      <c r="H25" s="14" t="str">
        <f t="shared" si="0"/>
        <v/>
      </c>
      <c r="I25" s="13">
        <f t="shared" si="3"/>
        <v>0</v>
      </c>
      <c r="J25" s="13">
        <f t="shared" si="4"/>
        <v>0</v>
      </c>
      <c r="K25" s="14" t="str">
        <f t="shared" si="1"/>
        <v/>
      </c>
    </row>
    <row r="26" spans="1:11" s="8" customFormat="1" ht="31.5" x14ac:dyDescent="0.2">
      <c r="A26" s="10" t="s">
        <v>457</v>
      </c>
      <c r="B26" s="9">
        <v>13000000</v>
      </c>
      <c r="C26" s="13">
        <f>C27+C30</f>
        <v>241400</v>
      </c>
      <c r="D26" s="13">
        <f>D27+D30</f>
        <v>451145.45</v>
      </c>
      <c r="E26" s="29" t="str">
        <f t="shared" si="2"/>
        <v>зв.100</v>
      </c>
      <c r="F26" s="13">
        <f>F27+F30</f>
        <v>0</v>
      </c>
      <c r="G26" s="13">
        <f>G27+G30</f>
        <v>0</v>
      </c>
      <c r="H26" s="14" t="str">
        <f t="shared" si="0"/>
        <v/>
      </c>
      <c r="I26" s="13">
        <f t="shared" si="3"/>
        <v>241400</v>
      </c>
      <c r="J26" s="13">
        <f t="shared" si="4"/>
        <v>451145.45</v>
      </c>
      <c r="K26" s="14" t="str">
        <f t="shared" si="1"/>
        <v>зв.100</v>
      </c>
    </row>
    <row r="27" spans="1:11" s="8" customFormat="1" ht="31.5" x14ac:dyDescent="0.2">
      <c r="A27" s="10" t="s">
        <v>458</v>
      </c>
      <c r="B27" s="9">
        <v>13010000</v>
      </c>
      <c r="C27" s="13">
        <f>C29+C28</f>
        <v>195600</v>
      </c>
      <c r="D27" s="13">
        <f>D29+D28</f>
        <v>371283.88</v>
      </c>
      <c r="E27" s="29" t="str">
        <f t="shared" si="2"/>
        <v>зв.100</v>
      </c>
      <c r="F27" s="13">
        <f>F29+F28</f>
        <v>0</v>
      </c>
      <c r="G27" s="13">
        <f>G29+G28</f>
        <v>0</v>
      </c>
      <c r="H27" s="14" t="str">
        <f t="shared" si="0"/>
        <v/>
      </c>
      <c r="I27" s="13">
        <f t="shared" si="3"/>
        <v>195600</v>
      </c>
      <c r="J27" s="13">
        <f t="shared" si="4"/>
        <v>371283.88</v>
      </c>
      <c r="K27" s="14" t="str">
        <f t="shared" si="1"/>
        <v>зв.100</v>
      </c>
    </row>
    <row r="28" spans="1:11" s="23" customFormat="1" ht="47.25" hidden="1" x14ac:dyDescent="0.2">
      <c r="A28" s="11" t="s">
        <v>237</v>
      </c>
      <c r="B28" s="39">
        <v>13010100</v>
      </c>
      <c r="C28" s="120">
        <v>31700</v>
      </c>
      <c r="D28" s="120">
        <v>70777.75</v>
      </c>
      <c r="E28" s="33" t="str">
        <f t="shared" si="2"/>
        <v>зв.100</v>
      </c>
      <c r="F28" s="13"/>
      <c r="G28" s="13"/>
      <c r="H28" s="14" t="str">
        <f t="shared" si="0"/>
        <v/>
      </c>
      <c r="I28" s="30">
        <f t="shared" si="3"/>
        <v>31700</v>
      </c>
      <c r="J28" s="30">
        <f>D28+G28</f>
        <v>70777.75</v>
      </c>
      <c r="K28" s="50" t="str">
        <f>IF(I28=0,"",IF(J28/I28&gt;1.5, "зв.100",J28/I28*100))</f>
        <v>зв.100</v>
      </c>
    </row>
    <row r="29" spans="1:11" ht="66" hidden="1" customHeight="1" x14ac:dyDescent="0.2">
      <c r="A29" s="11" t="s">
        <v>42</v>
      </c>
      <c r="B29" s="39">
        <v>13010200</v>
      </c>
      <c r="C29" s="120">
        <v>163900</v>
      </c>
      <c r="D29" s="120">
        <v>300506.13</v>
      </c>
      <c r="E29" s="33" t="str">
        <f t="shared" si="2"/>
        <v>зв.100</v>
      </c>
      <c r="F29" s="30">
        <v>0</v>
      </c>
      <c r="G29" s="30">
        <v>0</v>
      </c>
      <c r="H29" s="14" t="str">
        <f t="shared" si="0"/>
        <v/>
      </c>
      <c r="I29" s="30">
        <f t="shared" si="3"/>
        <v>163900</v>
      </c>
      <c r="J29" s="30">
        <f t="shared" si="4"/>
        <v>300506.13</v>
      </c>
      <c r="K29" s="50" t="str">
        <f t="shared" si="1"/>
        <v>зв.100</v>
      </c>
    </row>
    <row r="30" spans="1:11" s="8" customFormat="1" ht="15.75" x14ac:dyDescent="0.2">
      <c r="A30" s="10" t="s">
        <v>459</v>
      </c>
      <c r="B30" s="9">
        <v>13030000</v>
      </c>
      <c r="C30" s="13">
        <f>C31</f>
        <v>45800</v>
      </c>
      <c r="D30" s="13">
        <f>D31</f>
        <v>79861.570000000007</v>
      </c>
      <c r="E30" s="29" t="str">
        <f t="shared" si="2"/>
        <v>зв.100</v>
      </c>
      <c r="F30" s="13">
        <f>F31</f>
        <v>0</v>
      </c>
      <c r="G30" s="13">
        <f>G31</f>
        <v>0</v>
      </c>
      <c r="H30" s="14" t="str">
        <f t="shared" si="0"/>
        <v/>
      </c>
      <c r="I30" s="13">
        <f t="shared" si="3"/>
        <v>45800</v>
      </c>
      <c r="J30" s="13">
        <f t="shared" si="4"/>
        <v>79861.570000000007</v>
      </c>
      <c r="K30" s="14" t="str">
        <f t="shared" si="1"/>
        <v>зв.100</v>
      </c>
    </row>
    <row r="31" spans="1:11" ht="31.5" hidden="1" x14ac:dyDescent="0.2">
      <c r="A31" s="11" t="s">
        <v>460</v>
      </c>
      <c r="B31" s="39">
        <v>13030200</v>
      </c>
      <c r="C31" s="120">
        <v>45800</v>
      </c>
      <c r="D31" s="120">
        <v>79861.570000000007</v>
      </c>
      <c r="E31" s="33" t="str">
        <f t="shared" si="2"/>
        <v>зв.100</v>
      </c>
      <c r="F31" s="30">
        <v>0</v>
      </c>
      <c r="G31" s="30">
        <v>0</v>
      </c>
      <c r="H31" s="14" t="str">
        <f t="shared" si="0"/>
        <v/>
      </c>
      <c r="I31" s="30">
        <f t="shared" si="3"/>
        <v>45800</v>
      </c>
      <c r="J31" s="30">
        <f t="shared" si="4"/>
        <v>79861.570000000007</v>
      </c>
      <c r="K31" s="50" t="str">
        <f t="shared" si="1"/>
        <v>зв.100</v>
      </c>
    </row>
    <row r="32" spans="1:11" s="8" customFormat="1" ht="15.75" x14ac:dyDescent="0.2">
      <c r="A32" s="10" t="s">
        <v>461</v>
      </c>
      <c r="B32" s="9">
        <v>14000000</v>
      </c>
      <c r="C32" s="13">
        <f>C33+C35+C37</f>
        <v>154842400</v>
      </c>
      <c r="D32" s="13">
        <f>D33+D35+D37</f>
        <v>137242771.93000001</v>
      </c>
      <c r="E32" s="29">
        <f t="shared" si="2"/>
        <v>88.633844431499384</v>
      </c>
      <c r="F32" s="13">
        <f>F33+F35+F37</f>
        <v>0</v>
      </c>
      <c r="G32" s="13">
        <f>G33+G35+G37</f>
        <v>0</v>
      </c>
      <c r="H32" s="14" t="str">
        <f t="shared" si="0"/>
        <v/>
      </c>
      <c r="I32" s="13">
        <f t="shared" si="3"/>
        <v>154842400</v>
      </c>
      <c r="J32" s="13">
        <f t="shared" si="4"/>
        <v>137242771.93000001</v>
      </c>
      <c r="K32" s="14">
        <f t="shared" si="1"/>
        <v>88.633844431499384</v>
      </c>
    </row>
    <row r="33" spans="1:11" s="23" customFormat="1" ht="31.5" x14ac:dyDescent="0.2">
      <c r="A33" s="10" t="s">
        <v>123</v>
      </c>
      <c r="B33" s="66">
        <v>14020000</v>
      </c>
      <c r="C33" s="13">
        <f>C34</f>
        <v>10600000</v>
      </c>
      <c r="D33" s="13">
        <f>D34</f>
        <v>9532240.3300000001</v>
      </c>
      <c r="E33" s="29">
        <f t="shared" si="2"/>
        <v>89.926795566037725</v>
      </c>
      <c r="F33" s="13"/>
      <c r="G33" s="13"/>
      <c r="H33" s="14" t="str">
        <f>IF(F33=0,"",IF(G33/F33&gt;1.5, "зв.100",G33/F33*100))</f>
        <v/>
      </c>
      <c r="I33" s="13">
        <f t="shared" si="3"/>
        <v>10600000</v>
      </c>
      <c r="J33" s="13">
        <f t="shared" si="4"/>
        <v>9532240.3300000001</v>
      </c>
      <c r="K33" s="14">
        <f t="shared" si="1"/>
        <v>89.926795566037725</v>
      </c>
    </row>
    <row r="34" spans="1:11" s="23" customFormat="1" ht="15.75" x14ac:dyDescent="0.2">
      <c r="A34" s="11" t="s">
        <v>124</v>
      </c>
      <c r="B34" s="67">
        <v>14021900</v>
      </c>
      <c r="C34" s="120">
        <v>10600000</v>
      </c>
      <c r="D34" s="120">
        <v>9532240.3300000001</v>
      </c>
      <c r="E34" s="33">
        <f t="shared" si="2"/>
        <v>89.926795566037725</v>
      </c>
      <c r="F34" s="13"/>
      <c r="G34" s="13"/>
      <c r="H34" s="14" t="str">
        <f>IF(F34=0,"",IF(G34/F34&gt;1.5, "зв.100",G34/F34*100))</f>
        <v/>
      </c>
      <c r="I34" s="30">
        <f t="shared" si="3"/>
        <v>10600000</v>
      </c>
      <c r="J34" s="30">
        <f t="shared" si="4"/>
        <v>9532240.3300000001</v>
      </c>
      <c r="K34" s="50">
        <f t="shared" si="1"/>
        <v>89.926795566037725</v>
      </c>
    </row>
    <row r="35" spans="1:11" s="23" customFormat="1" ht="31.5" x14ac:dyDescent="0.2">
      <c r="A35" s="10" t="s">
        <v>125</v>
      </c>
      <c r="B35" s="66">
        <v>14030000</v>
      </c>
      <c r="C35" s="13">
        <f>C36</f>
        <v>43900000</v>
      </c>
      <c r="D35" s="13">
        <f>D36</f>
        <v>39181602.159999996</v>
      </c>
      <c r="E35" s="29">
        <f t="shared" si="2"/>
        <v>89.251941138952148</v>
      </c>
      <c r="F35" s="13"/>
      <c r="G35" s="13"/>
      <c r="H35" s="14" t="str">
        <f>IF(F35=0,"",IF(G35/F35&gt;1.5, "зв.100",G35/F35*100))</f>
        <v/>
      </c>
      <c r="I35" s="13">
        <f t="shared" si="3"/>
        <v>43900000</v>
      </c>
      <c r="J35" s="13">
        <f t="shared" si="4"/>
        <v>39181602.159999996</v>
      </c>
      <c r="K35" s="14">
        <f t="shared" si="1"/>
        <v>89.251941138952148</v>
      </c>
    </row>
    <row r="36" spans="1:11" s="23" customFormat="1" ht="15.75" x14ac:dyDescent="0.2">
      <c r="A36" s="11" t="s">
        <v>124</v>
      </c>
      <c r="B36" s="67">
        <v>14031900</v>
      </c>
      <c r="C36" s="120">
        <v>43900000</v>
      </c>
      <c r="D36" s="120">
        <v>39181602.159999996</v>
      </c>
      <c r="E36" s="33">
        <f t="shared" si="2"/>
        <v>89.251941138952148</v>
      </c>
      <c r="F36" s="13"/>
      <c r="G36" s="13"/>
      <c r="H36" s="14" t="str">
        <f>IF(F36=0,"",IF(G36/F36&gt;1.5, "зв.100",G36/F36*100))</f>
        <v/>
      </c>
      <c r="I36" s="30">
        <f t="shared" si="3"/>
        <v>43900000</v>
      </c>
      <c r="J36" s="30">
        <f t="shared" si="4"/>
        <v>39181602.159999996</v>
      </c>
      <c r="K36" s="50">
        <f t="shared" si="1"/>
        <v>89.251941138952148</v>
      </c>
    </row>
    <row r="37" spans="1:11" s="8" customFormat="1" ht="47.25" x14ac:dyDescent="0.2">
      <c r="A37" s="10" t="s">
        <v>43</v>
      </c>
      <c r="B37" s="9">
        <v>14040000</v>
      </c>
      <c r="C37" s="121">
        <v>100342400</v>
      </c>
      <c r="D37" s="121">
        <v>88528929.439999998</v>
      </c>
      <c r="E37" s="29">
        <f t="shared" si="2"/>
        <v>88.226840737315428</v>
      </c>
      <c r="F37" s="13">
        <v>0</v>
      </c>
      <c r="G37" s="13">
        <v>0</v>
      </c>
      <c r="H37" s="14" t="str">
        <f t="shared" si="0"/>
        <v/>
      </c>
      <c r="I37" s="13">
        <f t="shared" si="3"/>
        <v>100342400</v>
      </c>
      <c r="J37" s="13">
        <f t="shared" si="4"/>
        <v>88528929.439999998</v>
      </c>
      <c r="K37" s="14">
        <f t="shared" si="1"/>
        <v>88.226840737315428</v>
      </c>
    </row>
    <row r="38" spans="1:11" s="8" customFormat="1" ht="31.5" hidden="1" x14ac:dyDescent="0.2">
      <c r="A38" s="10" t="s">
        <v>390</v>
      </c>
      <c r="B38" s="9">
        <v>16000000</v>
      </c>
      <c r="C38" s="13">
        <f>C39</f>
        <v>0</v>
      </c>
      <c r="D38" s="13">
        <f>D39</f>
        <v>0</v>
      </c>
      <c r="E38" s="29" t="str">
        <f t="shared" si="2"/>
        <v/>
      </c>
      <c r="F38" s="13">
        <f>F39</f>
        <v>0</v>
      </c>
      <c r="G38" s="13">
        <f>G39</f>
        <v>0</v>
      </c>
      <c r="H38" s="14" t="str">
        <f t="shared" si="0"/>
        <v/>
      </c>
      <c r="I38" s="13">
        <f t="shared" si="3"/>
        <v>0</v>
      </c>
      <c r="J38" s="13">
        <f t="shared" si="4"/>
        <v>0</v>
      </c>
      <c r="K38" s="14" t="str">
        <f t="shared" si="1"/>
        <v/>
      </c>
    </row>
    <row r="39" spans="1:11" s="8" customFormat="1" ht="31.5" hidden="1" x14ac:dyDescent="0.2">
      <c r="A39" s="10" t="s">
        <v>391</v>
      </c>
      <c r="B39" s="9">
        <v>16010000</v>
      </c>
      <c r="C39" s="13">
        <f>SUM(C40:C42)</f>
        <v>0</v>
      </c>
      <c r="D39" s="13">
        <f>SUM(D40:D42)</f>
        <v>0</v>
      </c>
      <c r="E39" s="29" t="str">
        <f t="shared" si="2"/>
        <v/>
      </c>
      <c r="F39" s="13">
        <f>SUM(F40:F42)</f>
        <v>0</v>
      </c>
      <c r="G39" s="13">
        <f>SUM(G40:G42)</f>
        <v>0</v>
      </c>
      <c r="H39" s="14" t="str">
        <f t="shared" si="0"/>
        <v/>
      </c>
      <c r="I39" s="13">
        <f t="shared" si="3"/>
        <v>0</v>
      </c>
      <c r="J39" s="13">
        <f t="shared" si="4"/>
        <v>0</v>
      </c>
      <c r="K39" s="14" t="str">
        <f t="shared" si="1"/>
        <v/>
      </c>
    </row>
    <row r="40" spans="1:11" s="17" customFormat="1" ht="15.75" hidden="1" x14ac:dyDescent="0.2">
      <c r="A40" s="25" t="s">
        <v>26</v>
      </c>
      <c r="B40" s="40">
        <v>16010100</v>
      </c>
      <c r="C40" s="51">
        <v>0</v>
      </c>
      <c r="D40" s="51"/>
      <c r="E40" s="29" t="str">
        <f t="shared" si="2"/>
        <v/>
      </c>
      <c r="F40" s="30"/>
      <c r="G40" s="30"/>
      <c r="H40" s="14" t="str">
        <f t="shared" si="0"/>
        <v/>
      </c>
      <c r="I40" s="30">
        <f t="shared" si="3"/>
        <v>0</v>
      </c>
      <c r="J40" s="30">
        <f t="shared" si="4"/>
        <v>0</v>
      </c>
      <c r="K40" s="50" t="str">
        <f t="shared" si="1"/>
        <v/>
      </c>
    </row>
    <row r="41" spans="1:11" s="8" customFormat="1" ht="15.75" hidden="1" x14ac:dyDescent="0.2">
      <c r="A41" s="25" t="s">
        <v>25</v>
      </c>
      <c r="B41" s="40">
        <v>16010200</v>
      </c>
      <c r="C41" s="13"/>
      <c r="D41" s="104"/>
      <c r="E41" s="29" t="str">
        <f t="shared" si="2"/>
        <v/>
      </c>
      <c r="F41" s="13"/>
      <c r="G41" s="13"/>
      <c r="H41" s="14" t="str">
        <f t="shared" si="0"/>
        <v/>
      </c>
      <c r="I41" s="30">
        <f t="shared" si="3"/>
        <v>0</v>
      </c>
      <c r="J41" s="30">
        <f t="shared" si="4"/>
        <v>0</v>
      </c>
      <c r="K41" s="50" t="str">
        <f t="shared" si="1"/>
        <v/>
      </c>
    </row>
    <row r="42" spans="1:11" ht="15.75" hidden="1" x14ac:dyDescent="0.2">
      <c r="A42" s="11" t="s">
        <v>392</v>
      </c>
      <c r="B42" s="39">
        <v>16010600</v>
      </c>
      <c r="C42" s="30">
        <v>0</v>
      </c>
      <c r="D42" s="36"/>
      <c r="E42" s="29" t="str">
        <f t="shared" si="2"/>
        <v/>
      </c>
      <c r="F42" s="30">
        <v>0</v>
      </c>
      <c r="G42" s="30">
        <v>0</v>
      </c>
      <c r="H42" s="14" t="str">
        <f t="shared" si="0"/>
        <v/>
      </c>
      <c r="I42" s="30">
        <f t="shared" si="3"/>
        <v>0</v>
      </c>
      <c r="J42" s="30">
        <f t="shared" si="4"/>
        <v>0</v>
      </c>
      <c r="K42" s="50" t="str">
        <f t="shared" si="1"/>
        <v/>
      </c>
    </row>
    <row r="43" spans="1:11" s="8" customFormat="1" ht="15.75" x14ac:dyDescent="0.2">
      <c r="A43" s="10" t="s">
        <v>244</v>
      </c>
      <c r="B43" s="9">
        <v>18000000</v>
      </c>
      <c r="C43" s="13">
        <f>C44+C55+C58+C61+C73</f>
        <v>419583000</v>
      </c>
      <c r="D43" s="13">
        <f>D44+D55+D58+D61+D73</f>
        <v>444875015.80999994</v>
      </c>
      <c r="E43" s="29">
        <f t="shared" si="2"/>
        <v>106.02789336317247</v>
      </c>
      <c r="F43" s="13">
        <f>F44+F55+F58+F61+F73</f>
        <v>0</v>
      </c>
      <c r="G43" s="13">
        <f>G44+G55+G58+G61+G73</f>
        <v>0</v>
      </c>
      <c r="H43" s="14" t="str">
        <f t="shared" si="0"/>
        <v/>
      </c>
      <c r="I43" s="13">
        <f t="shared" si="3"/>
        <v>419583000</v>
      </c>
      <c r="J43" s="13">
        <f t="shared" si="4"/>
        <v>444875015.80999994</v>
      </c>
      <c r="K43" s="14">
        <f t="shared" si="1"/>
        <v>106.02789336317247</v>
      </c>
    </row>
    <row r="44" spans="1:11" s="8" customFormat="1" ht="15.75" x14ac:dyDescent="0.2">
      <c r="A44" s="10" t="s">
        <v>462</v>
      </c>
      <c r="B44" s="9">
        <v>18010000</v>
      </c>
      <c r="C44" s="13">
        <f>SUM(C45:C54)</f>
        <v>190969400</v>
      </c>
      <c r="D44" s="13">
        <f>SUM(D45:D54)</f>
        <v>200678288.65999994</v>
      </c>
      <c r="E44" s="29">
        <f t="shared" si="2"/>
        <v>105.08400228518282</v>
      </c>
      <c r="F44" s="13">
        <f>SUM(F45:F54)</f>
        <v>0</v>
      </c>
      <c r="G44" s="13">
        <f>SUM(G45:G54)</f>
        <v>0</v>
      </c>
      <c r="H44" s="14" t="str">
        <f t="shared" si="0"/>
        <v/>
      </c>
      <c r="I44" s="13">
        <f t="shared" si="3"/>
        <v>190969400</v>
      </c>
      <c r="J44" s="13">
        <f t="shared" si="4"/>
        <v>200678288.65999994</v>
      </c>
      <c r="K44" s="14">
        <f t="shared" si="1"/>
        <v>105.08400228518282</v>
      </c>
    </row>
    <row r="45" spans="1:11" ht="47.25" x14ac:dyDescent="0.2">
      <c r="A45" s="11" t="s">
        <v>463</v>
      </c>
      <c r="B45" s="39">
        <v>18010100</v>
      </c>
      <c r="C45" s="120">
        <v>637600</v>
      </c>
      <c r="D45" s="120">
        <v>641218.71</v>
      </c>
      <c r="E45" s="33">
        <f t="shared" si="2"/>
        <v>100.56755175658721</v>
      </c>
      <c r="F45" s="30"/>
      <c r="G45" s="30"/>
      <c r="H45" s="14" t="str">
        <f t="shared" si="0"/>
        <v/>
      </c>
      <c r="I45" s="30">
        <f t="shared" si="3"/>
        <v>637600</v>
      </c>
      <c r="J45" s="30">
        <f t="shared" si="4"/>
        <v>641218.71</v>
      </c>
      <c r="K45" s="50">
        <f t="shared" si="1"/>
        <v>100.56755175658721</v>
      </c>
    </row>
    <row r="46" spans="1:11" ht="47.25" x14ac:dyDescent="0.2">
      <c r="A46" s="11" t="s">
        <v>464</v>
      </c>
      <c r="B46" s="39">
        <v>18010200</v>
      </c>
      <c r="C46" s="120">
        <v>4800000</v>
      </c>
      <c r="D46" s="120">
        <v>3970897.42</v>
      </c>
      <c r="E46" s="33">
        <f t="shared" si="2"/>
        <v>82.727029583333334</v>
      </c>
      <c r="F46" s="30">
        <v>0</v>
      </c>
      <c r="G46" s="30"/>
      <c r="H46" s="14" t="str">
        <f t="shared" si="0"/>
        <v/>
      </c>
      <c r="I46" s="30">
        <f t="shared" si="3"/>
        <v>4800000</v>
      </c>
      <c r="J46" s="30">
        <f t="shared" si="4"/>
        <v>3970897.42</v>
      </c>
      <c r="K46" s="50">
        <f t="shared" si="1"/>
        <v>82.727029583333334</v>
      </c>
    </row>
    <row r="47" spans="1:11" ht="47.25" x14ac:dyDescent="0.2">
      <c r="A47" s="11" t="s">
        <v>0</v>
      </c>
      <c r="B47" s="39">
        <v>18010300</v>
      </c>
      <c r="C47" s="120">
        <v>2690400</v>
      </c>
      <c r="D47" s="120">
        <v>4199957.83</v>
      </c>
      <c r="E47" s="33" t="str">
        <f t="shared" si="2"/>
        <v>зв.100</v>
      </c>
      <c r="F47" s="30"/>
      <c r="G47" s="30"/>
      <c r="H47" s="14" t="str">
        <f t="shared" si="0"/>
        <v/>
      </c>
      <c r="I47" s="30">
        <f t="shared" si="3"/>
        <v>2690400</v>
      </c>
      <c r="J47" s="30">
        <f t="shared" si="4"/>
        <v>4199957.83</v>
      </c>
      <c r="K47" s="50" t="str">
        <f t="shared" si="1"/>
        <v>зв.100</v>
      </c>
    </row>
    <row r="48" spans="1:11" ht="47.25" x14ac:dyDescent="0.2">
      <c r="A48" s="11" t="s">
        <v>1</v>
      </c>
      <c r="B48" s="39">
        <v>18010400</v>
      </c>
      <c r="C48" s="120">
        <v>13100000</v>
      </c>
      <c r="D48" s="120">
        <v>14485993.43</v>
      </c>
      <c r="E48" s="33">
        <f t="shared" si="2"/>
        <v>110.58010251908397</v>
      </c>
      <c r="F48" s="30"/>
      <c r="G48" s="30"/>
      <c r="H48" s="14" t="str">
        <f t="shared" si="0"/>
        <v/>
      </c>
      <c r="I48" s="30">
        <f t="shared" si="3"/>
        <v>13100000</v>
      </c>
      <c r="J48" s="30">
        <f t="shared" si="4"/>
        <v>14485993.43</v>
      </c>
      <c r="K48" s="50">
        <f t="shared" si="1"/>
        <v>110.58010251908397</v>
      </c>
    </row>
    <row r="49" spans="1:11" ht="15.75" x14ac:dyDescent="0.2">
      <c r="A49" s="11" t="s">
        <v>465</v>
      </c>
      <c r="B49" s="39">
        <v>18010500</v>
      </c>
      <c r="C49" s="120">
        <v>65250000</v>
      </c>
      <c r="D49" s="120">
        <v>66747089.960000001</v>
      </c>
      <c r="E49" s="33">
        <f t="shared" si="2"/>
        <v>102.29439074329503</v>
      </c>
      <c r="F49" s="30"/>
      <c r="G49" s="30"/>
      <c r="H49" s="14" t="str">
        <f t="shared" si="0"/>
        <v/>
      </c>
      <c r="I49" s="30">
        <f t="shared" si="3"/>
        <v>65250000</v>
      </c>
      <c r="J49" s="30">
        <f t="shared" si="4"/>
        <v>66747089.960000001</v>
      </c>
      <c r="K49" s="50">
        <f t="shared" si="1"/>
        <v>102.29439074329503</v>
      </c>
    </row>
    <row r="50" spans="1:11" ht="15.75" x14ac:dyDescent="0.2">
      <c r="A50" s="11" t="s">
        <v>466</v>
      </c>
      <c r="B50" s="39">
        <v>18010600</v>
      </c>
      <c r="C50" s="120">
        <v>77100000</v>
      </c>
      <c r="D50" s="120">
        <v>81462534.170000002</v>
      </c>
      <c r="E50" s="33">
        <f t="shared" si="2"/>
        <v>105.6582803761349</v>
      </c>
      <c r="F50" s="30"/>
      <c r="G50" s="30"/>
      <c r="H50" s="14" t="str">
        <f t="shared" si="0"/>
        <v/>
      </c>
      <c r="I50" s="30">
        <f t="shared" si="3"/>
        <v>77100000</v>
      </c>
      <c r="J50" s="30">
        <f t="shared" si="4"/>
        <v>81462534.170000002</v>
      </c>
      <c r="K50" s="50">
        <f t="shared" si="1"/>
        <v>105.6582803761349</v>
      </c>
    </row>
    <row r="51" spans="1:11" s="22" customFormat="1" ht="15.75" x14ac:dyDescent="0.2">
      <c r="A51" s="72" t="s">
        <v>48</v>
      </c>
      <c r="B51" s="39">
        <v>18010700</v>
      </c>
      <c r="C51" s="120">
        <v>1500000</v>
      </c>
      <c r="D51" s="120">
        <v>1890835.88</v>
      </c>
      <c r="E51" s="33">
        <f t="shared" si="2"/>
        <v>126.05572533333333</v>
      </c>
      <c r="F51" s="30"/>
      <c r="G51" s="30"/>
      <c r="H51" s="14" t="str">
        <f t="shared" si="0"/>
        <v/>
      </c>
      <c r="I51" s="30">
        <f t="shared" si="3"/>
        <v>1500000</v>
      </c>
      <c r="J51" s="30">
        <f t="shared" si="4"/>
        <v>1890835.88</v>
      </c>
      <c r="K51" s="50">
        <f t="shared" si="1"/>
        <v>126.05572533333333</v>
      </c>
    </row>
    <row r="52" spans="1:11" ht="15.75" x14ac:dyDescent="0.2">
      <c r="A52" s="11" t="s">
        <v>467</v>
      </c>
      <c r="B52" s="39">
        <v>18010900</v>
      </c>
      <c r="C52" s="120">
        <v>25000000</v>
      </c>
      <c r="D52" s="120">
        <v>25769603.579999998</v>
      </c>
      <c r="E52" s="33">
        <f t="shared" si="2"/>
        <v>103.07841432000001</v>
      </c>
      <c r="F52" s="30"/>
      <c r="G52" s="30"/>
      <c r="H52" s="14" t="str">
        <f t="shared" si="0"/>
        <v/>
      </c>
      <c r="I52" s="30">
        <f t="shared" si="3"/>
        <v>25000000</v>
      </c>
      <c r="J52" s="30">
        <f t="shared" si="4"/>
        <v>25769603.579999998</v>
      </c>
      <c r="K52" s="50">
        <f t="shared" si="1"/>
        <v>103.07841432000001</v>
      </c>
    </row>
    <row r="53" spans="1:11" ht="15.75" x14ac:dyDescent="0.2">
      <c r="A53" s="11" t="s">
        <v>468</v>
      </c>
      <c r="B53" s="39">
        <v>18011000</v>
      </c>
      <c r="C53" s="120">
        <v>600000</v>
      </c>
      <c r="D53" s="120">
        <v>1082837.67</v>
      </c>
      <c r="E53" s="33" t="str">
        <f t="shared" si="2"/>
        <v>зв.100</v>
      </c>
      <c r="F53" s="30"/>
      <c r="G53" s="30"/>
      <c r="H53" s="14" t="str">
        <f t="shared" si="0"/>
        <v/>
      </c>
      <c r="I53" s="30">
        <f t="shared" si="3"/>
        <v>600000</v>
      </c>
      <c r="J53" s="30">
        <f t="shared" si="4"/>
        <v>1082837.67</v>
      </c>
      <c r="K53" s="50" t="str">
        <f t="shared" si="1"/>
        <v>зв.100</v>
      </c>
    </row>
    <row r="54" spans="1:11" ht="15.75" x14ac:dyDescent="0.2">
      <c r="A54" s="11" t="s">
        <v>469</v>
      </c>
      <c r="B54" s="39">
        <v>18011100</v>
      </c>
      <c r="C54" s="120">
        <v>291400</v>
      </c>
      <c r="D54" s="120">
        <v>427320.01</v>
      </c>
      <c r="E54" s="33">
        <f t="shared" si="2"/>
        <v>146.64379203843515</v>
      </c>
      <c r="F54" s="30"/>
      <c r="G54" s="30"/>
      <c r="H54" s="14" t="str">
        <f t="shared" si="0"/>
        <v/>
      </c>
      <c r="I54" s="30">
        <f t="shared" si="3"/>
        <v>291400</v>
      </c>
      <c r="J54" s="30">
        <f t="shared" si="4"/>
        <v>427320.01</v>
      </c>
      <c r="K54" s="50">
        <f t="shared" si="1"/>
        <v>146.64379203843515</v>
      </c>
    </row>
    <row r="55" spans="1:11" s="8" customFormat="1" ht="18" customHeight="1" x14ac:dyDescent="0.2">
      <c r="A55" s="10" t="s">
        <v>393</v>
      </c>
      <c r="B55" s="9">
        <v>18020000</v>
      </c>
      <c r="C55" s="13">
        <f>SUM(C56:C57)</f>
        <v>1066500</v>
      </c>
      <c r="D55" s="13">
        <f>SUM(D56:D57)</f>
        <v>1057937.3999999999</v>
      </c>
      <c r="E55" s="29">
        <f t="shared" si="2"/>
        <v>99.197130801687749</v>
      </c>
      <c r="F55" s="13">
        <f>SUM(F56:F57)</f>
        <v>0</v>
      </c>
      <c r="G55" s="13">
        <f>SUM(G56:G57)</f>
        <v>0</v>
      </c>
      <c r="H55" s="14" t="str">
        <f t="shared" si="0"/>
        <v/>
      </c>
      <c r="I55" s="13">
        <f t="shared" si="3"/>
        <v>1066500</v>
      </c>
      <c r="J55" s="13">
        <f t="shared" si="4"/>
        <v>1057937.3999999999</v>
      </c>
      <c r="K55" s="14">
        <f t="shared" si="1"/>
        <v>99.197130801687749</v>
      </c>
    </row>
    <row r="56" spans="1:11" ht="31.5" x14ac:dyDescent="0.2">
      <c r="A56" s="11" t="s">
        <v>394</v>
      </c>
      <c r="B56" s="39">
        <v>18020100</v>
      </c>
      <c r="C56" s="120">
        <v>623300</v>
      </c>
      <c r="D56" s="120">
        <v>642840</v>
      </c>
      <c r="E56" s="33">
        <f t="shared" si="2"/>
        <v>103.13492700144393</v>
      </c>
      <c r="F56" s="30">
        <v>0</v>
      </c>
      <c r="G56" s="30">
        <v>0</v>
      </c>
      <c r="H56" s="14" t="str">
        <f t="shared" si="0"/>
        <v/>
      </c>
      <c r="I56" s="30">
        <f t="shared" si="3"/>
        <v>623300</v>
      </c>
      <c r="J56" s="30">
        <f t="shared" si="4"/>
        <v>642840</v>
      </c>
      <c r="K56" s="50">
        <f t="shared" si="1"/>
        <v>103.13492700144393</v>
      </c>
    </row>
    <row r="57" spans="1:11" ht="31.5" x14ac:dyDescent="0.2">
      <c r="A57" s="11" t="s">
        <v>395</v>
      </c>
      <c r="B57" s="39">
        <v>18020200</v>
      </c>
      <c r="C57" s="120">
        <v>443200</v>
      </c>
      <c r="D57" s="120">
        <v>415097.4</v>
      </c>
      <c r="E57" s="33">
        <f t="shared" si="2"/>
        <v>93.659160649819498</v>
      </c>
      <c r="F57" s="30">
        <v>0</v>
      </c>
      <c r="G57" s="30">
        <v>0</v>
      </c>
      <c r="H57" s="14" t="str">
        <f t="shared" si="0"/>
        <v/>
      </c>
      <c r="I57" s="30">
        <f t="shared" si="3"/>
        <v>443200</v>
      </c>
      <c r="J57" s="30">
        <f t="shared" si="4"/>
        <v>415097.4</v>
      </c>
      <c r="K57" s="50">
        <f t="shared" si="1"/>
        <v>93.659160649819498</v>
      </c>
    </row>
    <row r="58" spans="1:11" s="8" customFormat="1" ht="15.75" x14ac:dyDescent="0.2">
      <c r="A58" s="10" t="s">
        <v>396</v>
      </c>
      <c r="B58" s="9">
        <v>18030000</v>
      </c>
      <c r="C58" s="13">
        <f>SUM(C59:C60)</f>
        <v>434500</v>
      </c>
      <c r="D58" s="13">
        <f>SUM(D59:D60)</f>
        <v>770114.34000000008</v>
      </c>
      <c r="E58" s="29" t="str">
        <f t="shared" si="2"/>
        <v>зв.100</v>
      </c>
      <c r="F58" s="13">
        <f>SUM(F59:F60)</f>
        <v>0</v>
      </c>
      <c r="G58" s="13">
        <f>SUM(G59:G60)</f>
        <v>0</v>
      </c>
      <c r="H58" s="14" t="str">
        <f t="shared" si="0"/>
        <v/>
      </c>
      <c r="I58" s="13">
        <f t="shared" si="3"/>
        <v>434500</v>
      </c>
      <c r="J58" s="13">
        <f t="shared" si="4"/>
        <v>770114.34000000008</v>
      </c>
      <c r="K58" s="14" t="str">
        <f t="shared" si="1"/>
        <v>зв.100</v>
      </c>
    </row>
    <row r="59" spans="1:11" ht="17.25" customHeight="1" x14ac:dyDescent="0.2">
      <c r="A59" s="11" t="s">
        <v>397</v>
      </c>
      <c r="B59" s="39">
        <v>18030100</v>
      </c>
      <c r="C59" s="120">
        <v>204900</v>
      </c>
      <c r="D59" s="120">
        <v>440920.51</v>
      </c>
      <c r="E59" s="33" t="str">
        <f t="shared" si="2"/>
        <v>зв.100</v>
      </c>
      <c r="F59" s="30">
        <v>0</v>
      </c>
      <c r="G59" s="30">
        <v>0</v>
      </c>
      <c r="H59" s="14" t="str">
        <f t="shared" si="0"/>
        <v/>
      </c>
      <c r="I59" s="30">
        <f t="shared" si="3"/>
        <v>204900</v>
      </c>
      <c r="J59" s="30">
        <f t="shared" si="4"/>
        <v>440920.51</v>
      </c>
      <c r="K59" s="50" t="str">
        <f t="shared" si="1"/>
        <v>зв.100</v>
      </c>
    </row>
    <row r="60" spans="1:11" ht="15.75" x14ac:dyDescent="0.2">
      <c r="A60" s="11" t="s">
        <v>398</v>
      </c>
      <c r="B60" s="39">
        <v>18030200</v>
      </c>
      <c r="C60" s="120">
        <v>229600</v>
      </c>
      <c r="D60" s="120">
        <v>329193.83</v>
      </c>
      <c r="E60" s="33">
        <f t="shared" si="2"/>
        <v>143.37710365853661</v>
      </c>
      <c r="F60" s="30">
        <v>0</v>
      </c>
      <c r="G60" s="30">
        <v>0</v>
      </c>
      <c r="H60" s="14" t="str">
        <f t="shared" si="0"/>
        <v/>
      </c>
      <c r="I60" s="30">
        <f t="shared" si="3"/>
        <v>229600</v>
      </c>
      <c r="J60" s="30">
        <f t="shared" si="4"/>
        <v>329193.83</v>
      </c>
      <c r="K60" s="50">
        <f t="shared" si="1"/>
        <v>143.37710365853661</v>
      </c>
    </row>
    <row r="61" spans="1:11" s="8" customFormat="1" ht="33.75" hidden="1" customHeight="1" x14ac:dyDescent="0.2">
      <c r="A61" s="10" t="s">
        <v>3</v>
      </c>
      <c r="B61" s="9">
        <v>18040000</v>
      </c>
      <c r="C61" s="13">
        <f>SUM(C62:C72)</f>
        <v>0</v>
      </c>
      <c r="D61" s="13">
        <f>SUM(D62:D72)</f>
        <v>0</v>
      </c>
      <c r="E61" s="29" t="str">
        <f t="shared" si="2"/>
        <v/>
      </c>
      <c r="F61" s="13">
        <f>SUM(F62:F72)</f>
        <v>0</v>
      </c>
      <c r="G61" s="13">
        <f>SUM(G62:G72)</f>
        <v>0</v>
      </c>
      <c r="H61" s="14" t="str">
        <f t="shared" si="0"/>
        <v/>
      </c>
      <c r="I61" s="13">
        <f t="shared" si="3"/>
        <v>0</v>
      </c>
      <c r="J61" s="13">
        <f t="shared" si="4"/>
        <v>0</v>
      </c>
      <c r="K61" s="14" t="str">
        <f t="shared" si="1"/>
        <v/>
      </c>
    </row>
    <row r="62" spans="1:11" ht="47.25" hidden="1" x14ac:dyDescent="0.2">
      <c r="A62" s="11" t="s">
        <v>4</v>
      </c>
      <c r="B62" s="39">
        <v>18040100</v>
      </c>
      <c r="C62" s="76">
        <v>0</v>
      </c>
      <c r="D62" s="104"/>
      <c r="E62" s="29" t="str">
        <f t="shared" si="2"/>
        <v/>
      </c>
      <c r="F62" s="30">
        <v>0</v>
      </c>
      <c r="G62" s="30">
        <v>0</v>
      </c>
      <c r="H62" s="14" t="str">
        <f t="shared" si="0"/>
        <v/>
      </c>
      <c r="I62" s="30">
        <f t="shared" si="3"/>
        <v>0</v>
      </c>
      <c r="J62" s="30">
        <f t="shared" si="4"/>
        <v>0</v>
      </c>
      <c r="K62" s="50" t="str">
        <f t="shared" si="1"/>
        <v/>
      </c>
    </row>
    <row r="63" spans="1:11" ht="47.25" hidden="1" x14ac:dyDescent="0.2">
      <c r="A63" s="11" t="s">
        <v>5</v>
      </c>
      <c r="B63" s="39">
        <v>18040200</v>
      </c>
      <c r="C63" s="104">
        <v>0</v>
      </c>
      <c r="D63" s="104"/>
      <c r="E63" s="29" t="str">
        <f t="shared" si="2"/>
        <v/>
      </c>
      <c r="F63" s="30">
        <v>0</v>
      </c>
      <c r="G63" s="30">
        <v>0</v>
      </c>
      <c r="H63" s="14" t="str">
        <f t="shared" si="0"/>
        <v/>
      </c>
      <c r="I63" s="30">
        <f t="shared" si="3"/>
        <v>0</v>
      </c>
      <c r="J63" s="30">
        <f t="shared" si="4"/>
        <v>0</v>
      </c>
      <c r="K63" s="50" t="str">
        <f t="shared" si="1"/>
        <v/>
      </c>
    </row>
    <row r="64" spans="1:11" ht="47.25" hidden="1" x14ac:dyDescent="0.2">
      <c r="A64" s="11" t="s">
        <v>6</v>
      </c>
      <c r="B64" s="39">
        <v>18040500</v>
      </c>
      <c r="C64" s="51">
        <v>0</v>
      </c>
      <c r="D64" s="76"/>
      <c r="E64" s="29" t="str">
        <f t="shared" si="2"/>
        <v/>
      </c>
      <c r="F64" s="30">
        <v>0</v>
      </c>
      <c r="G64" s="30">
        <v>0</v>
      </c>
      <c r="H64" s="14" t="str">
        <f t="shared" si="0"/>
        <v/>
      </c>
      <c r="I64" s="30">
        <f t="shared" si="3"/>
        <v>0</v>
      </c>
      <c r="J64" s="30">
        <f t="shared" si="4"/>
        <v>0</v>
      </c>
      <c r="K64" s="50" t="str">
        <f t="shared" si="1"/>
        <v/>
      </c>
    </row>
    <row r="65" spans="1:11" ht="47.25" hidden="1" x14ac:dyDescent="0.2">
      <c r="A65" s="11" t="s">
        <v>7</v>
      </c>
      <c r="B65" s="39">
        <v>18040600</v>
      </c>
      <c r="C65" s="51">
        <v>0</v>
      </c>
      <c r="D65" s="76"/>
      <c r="E65" s="29" t="str">
        <f t="shared" si="2"/>
        <v/>
      </c>
      <c r="F65" s="30">
        <v>0</v>
      </c>
      <c r="G65" s="30">
        <v>0</v>
      </c>
      <c r="H65" s="14" t="str">
        <f t="shared" si="0"/>
        <v/>
      </c>
      <c r="I65" s="30">
        <f t="shared" si="3"/>
        <v>0</v>
      </c>
      <c r="J65" s="30">
        <f t="shared" si="4"/>
        <v>0</v>
      </c>
      <c r="K65" s="50" t="str">
        <f t="shared" si="1"/>
        <v/>
      </c>
    </row>
    <row r="66" spans="1:11" ht="47.25" hidden="1" x14ac:dyDescent="0.2">
      <c r="A66" s="11" t="s">
        <v>12</v>
      </c>
      <c r="B66" s="39">
        <v>18040700</v>
      </c>
      <c r="C66" s="76">
        <v>0</v>
      </c>
      <c r="D66" s="76"/>
      <c r="E66" s="29" t="str">
        <f t="shared" si="2"/>
        <v/>
      </c>
      <c r="F66" s="30">
        <v>0</v>
      </c>
      <c r="G66" s="30">
        <v>0</v>
      </c>
      <c r="H66" s="14" t="str">
        <f t="shared" si="0"/>
        <v/>
      </c>
      <c r="I66" s="30">
        <f t="shared" si="3"/>
        <v>0</v>
      </c>
      <c r="J66" s="30">
        <f t="shared" si="4"/>
        <v>0</v>
      </c>
      <c r="K66" s="50" t="str">
        <f t="shared" si="1"/>
        <v/>
      </c>
    </row>
    <row r="67" spans="1:11" ht="47.25" hidden="1" x14ac:dyDescent="0.2">
      <c r="A67" s="11" t="s">
        <v>13</v>
      </c>
      <c r="B67" s="39">
        <v>18040800</v>
      </c>
      <c r="C67" s="30"/>
      <c r="D67" s="30"/>
      <c r="E67" s="29" t="str">
        <f t="shared" si="2"/>
        <v/>
      </c>
      <c r="F67" s="30">
        <v>0</v>
      </c>
      <c r="G67" s="30">
        <v>0</v>
      </c>
      <c r="H67" s="14" t="str">
        <f t="shared" si="0"/>
        <v/>
      </c>
      <c r="I67" s="30">
        <f t="shared" si="3"/>
        <v>0</v>
      </c>
      <c r="J67" s="30">
        <f t="shared" si="4"/>
        <v>0</v>
      </c>
      <c r="K67" s="50" t="str">
        <f t="shared" si="1"/>
        <v/>
      </c>
    </row>
    <row r="68" spans="1:11" ht="47.25" hidden="1" x14ac:dyDescent="0.2">
      <c r="A68" s="11" t="s">
        <v>14</v>
      </c>
      <c r="B68" s="39">
        <v>18041300</v>
      </c>
      <c r="C68" s="30"/>
      <c r="D68" s="36"/>
      <c r="E68" s="29" t="str">
        <f t="shared" si="2"/>
        <v/>
      </c>
      <c r="F68" s="30">
        <v>0</v>
      </c>
      <c r="G68" s="30">
        <v>0</v>
      </c>
      <c r="H68" s="14" t="str">
        <f t="shared" si="0"/>
        <v/>
      </c>
      <c r="I68" s="30">
        <f t="shared" si="3"/>
        <v>0</v>
      </c>
      <c r="J68" s="30">
        <f t="shared" si="4"/>
        <v>0</v>
      </c>
      <c r="K68" s="50" t="str">
        <f t="shared" si="1"/>
        <v/>
      </c>
    </row>
    <row r="69" spans="1:11" ht="47.25" hidden="1" x14ac:dyDescent="0.2">
      <c r="A69" s="11" t="s">
        <v>15</v>
      </c>
      <c r="B69" s="39">
        <v>18041400</v>
      </c>
      <c r="C69" s="76">
        <v>0</v>
      </c>
      <c r="D69" s="76"/>
      <c r="E69" s="29" t="str">
        <f t="shared" si="2"/>
        <v/>
      </c>
      <c r="F69" s="30">
        <v>0</v>
      </c>
      <c r="G69" s="30">
        <v>0</v>
      </c>
      <c r="H69" s="14" t="str">
        <f t="shared" si="0"/>
        <v/>
      </c>
      <c r="I69" s="30">
        <f t="shared" si="3"/>
        <v>0</v>
      </c>
      <c r="J69" s="30">
        <f t="shared" si="4"/>
        <v>0</v>
      </c>
      <c r="K69" s="50" t="str">
        <f t="shared" si="1"/>
        <v/>
      </c>
    </row>
    <row r="70" spans="1:11" ht="78.75" hidden="1" x14ac:dyDescent="0.2">
      <c r="A70" s="11" t="s">
        <v>2</v>
      </c>
      <c r="B70" s="39">
        <v>18041500</v>
      </c>
      <c r="C70" s="30"/>
      <c r="D70" s="36">
        <v>0</v>
      </c>
      <c r="E70" s="29" t="str">
        <f t="shared" si="2"/>
        <v/>
      </c>
      <c r="F70" s="51">
        <v>0</v>
      </c>
      <c r="G70" s="51"/>
      <c r="H70" s="14" t="str">
        <f t="shared" si="0"/>
        <v/>
      </c>
      <c r="I70" s="30">
        <f t="shared" si="3"/>
        <v>0</v>
      </c>
      <c r="J70" s="30">
        <f t="shared" si="4"/>
        <v>0</v>
      </c>
      <c r="K70" s="50" t="str">
        <f t="shared" si="1"/>
        <v/>
      </c>
    </row>
    <row r="71" spans="1:11" ht="47.25" hidden="1" x14ac:dyDescent="0.2">
      <c r="A71" s="11" t="s">
        <v>55</v>
      </c>
      <c r="B71" s="39">
        <v>18041700</v>
      </c>
      <c r="C71" s="30"/>
      <c r="D71" s="30"/>
      <c r="E71" s="29" t="str">
        <f t="shared" si="2"/>
        <v/>
      </c>
      <c r="F71" s="30"/>
      <c r="G71" s="32"/>
      <c r="H71" s="14" t="str">
        <f t="shared" si="0"/>
        <v/>
      </c>
      <c r="I71" s="30">
        <f t="shared" si="3"/>
        <v>0</v>
      </c>
      <c r="J71" s="30">
        <f t="shared" si="4"/>
        <v>0</v>
      </c>
      <c r="K71" s="50" t="str">
        <f t="shared" si="1"/>
        <v/>
      </c>
    </row>
    <row r="72" spans="1:11" ht="47.25" hidden="1" x14ac:dyDescent="0.2">
      <c r="A72" s="11" t="s">
        <v>136</v>
      </c>
      <c r="B72" s="39">
        <v>18041800</v>
      </c>
      <c r="C72" s="30"/>
      <c r="D72" s="30"/>
      <c r="E72" s="29" t="str">
        <f t="shared" si="2"/>
        <v/>
      </c>
      <c r="F72" s="30"/>
      <c r="G72" s="32"/>
      <c r="H72" s="14" t="str">
        <f t="shared" si="0"/>
        <v/>
      </c>
      <c r="I72" s="30">
        <f t="shared" si="3"/>
        <v>0</v>
      </c>
      <c r="J72" s="30">
        <f t="shared" si="4"/>
        <v>0</v>
      </c>
      <c r="K72" s="50" t="str">
        <f t="shared" si="1"/>
        <v/>
      </c>
    </row>
    <row r="73" spans="1:11" s="8" customFormat="1" ht="15.75" x14ac:dyDescent="0.2">
      <c r="A73" s="10" t="s">
        <v>44</v>
      </c>
      <c r="B73" s="9">
        <v>18050000</v>
      </c>
      <c r="C73" s="13">
        <f>SUM(C74:C77)</f>
        <v>227112600</v>
      </c>
      <c r="D73" s="13">
        <f>SUM(D74:D77)</f>
        <v>242368675.41</v>
      </c>
      <c r="E73" s="29">
        <f t="shared" si="2"/>
        <v>106.71740599596853</v>
      </c>
      <c r="F73" s="13">
        <f>SUM(F74:F77)</f>
        <v>0</v>
      </c>
      <c r="G73" s="13">
        <f>SUM(G74:G77)</f>
        <v>0</v>
      </c>
      <c r="H73" s="14" t="str">
        <f t="shared" si="0"/>
        <v/>
      </c>
      <c r="I73" s="13">
        <f t="shared" si="3"/>
        <v>227112600</v>
      </c>
      <c r="J73" s="13">
        <f t="shared" si="4"/>
        <v>242368675.41</v>
      </c>
      <c r="K73" s="14">
        <f t="shared" si="1"/>
        <v>106.71740599596853</v>
      </c>
    </row>
    <row r="74" spans="1:11" ht="31.5" hidden="1" x14ac:dyDescent="0.2">
      <c r="A74" s="11" t="s">
        <v>45</v>
      </c>
      <c r="B74" s="39">
        <v>18050200</v>
      </c>
      <c r="C74" s="104">
        <v>0</v>
      </c>
      <c r="D74" s="104"/>
      <c r="E74" s="29" t="str">
        <f t="shared" si="2"/>
        <v/>
      </c>
      <c r="F74" s="30"/>
      <c r="G74" s="30"/>
      <c r="H74" s="14" t="str">
        <f t="shared" si="0"/>
        <v/>
      </c>
      <c r="I74" s="30">
        <f t="shared" si="3"/>
        <v>0</v>
      </c>
      <c r="J74" s="30">
        <f t="shared" si="4"/>
        <v>0</v>
      </c>
      <c r="K74" s="50" t="str">
        <f t="shared" si="1"/>
        <v/>
      </c>
    </row>
    <row r="75" spans="1:11" ht="15.75" x14ac:dyDescent="0.2">
      <c r="A75" s="11" t="s">
        <v>46</v>
      </c>
      <c r="B75" s="39">
        <v>18050300</v>
      </c>
      <c r="C75" s="120">
        <v>39067400</v>
      </c>
      <c r="D75" s="120">
        <v>42694064.039999999</v>
      </c>
      <c r="E75" s="33">
        <f t="shared" si="2"/>
        <v>109.28309547090413</v>
      </c>
      <c r="F75" s="30"/>
      <c r="G75" s="30"/>
      <c r="H75" s="14" t="str">
        <f t="shared" si="0"/>
        <v/>
      </c>
      <c r="I75" s="30">
        <f t="shared" si="3"/>
        <v>39067400</v>
      </c>
      <c r="J75" s="30">
        <f t="shared" si="4"/>
        <v>42694064.039999999</v>
      </c>
      <c r="K75" s="50">
        <f t="shared" si="1"/>
        <v>109.28309547090413</v>
      </c>
    </row>
    <row r="76" spans="1:11" ht="15.75" x14ac:dyDescent="0.2">
      <c r="A76" s="11" t="s">
        <v>47</v>
      </c>
      <c r="B76" s="39">
        <v>18050400</v>
      </c>
      <c r="C76" s="120">
        <v>188045200</v>
      </c>
      <c r="D76" s="120">
        <v>199685271.37</v>
      </c>
      <c r="E76" s="33">
        <f t="shared" si="2"/>
        <v>106.19003908102947</v>
      </c>
      <c r="F76" s="30"/>
      <c r="G76" s="30"/>
      <c r="H76" s="14" t="str">
        <f t="shared" si="0"/>
        <v/>
      </c>
      <c r="I76" s="30">
        <f t="shared" si="3"/>
        <v>188045200</v>
      </c>
      <c r="J76" s="30">
        <f t="shared" si="4"/>
        <v>199685271.37</v>
      </c>
      <c r="K76" s="50">
        <f t="shared" ref="K76:K141" si="5">IF(I76=0,"",IF(J76/I76&gt;1.5, "зв.100",J76/I76*100))</f>
        <v>106.19003908102947</v>
      </c>
    </row>
    <row r="77" spans="1:11" ht="63" hidden="1" x14ac:dyDescent="0.2">
      <c r="A77" s="11" t="s">
        <v>253</v>
      </c>
      <c r="B77" s="39">
        <v>18050500</v>
      </c>
      <c r="C77" s="120">
        <v>0</v>
      </c>
      <c r="D77" s="120">
        <v>-10660</v>
      </c>
      <c r="E77" s="33" t="str">
        <f t="shared" si="2"/>
        <v/>
      </c>
      <c r="F77" s="30"/>
      <c r="G77" s="30"/>
      <c r="H77" s="14" t="str">
        <f t="shared" si="0"/>
        <v/>
      </c>
      <c r="I77" s="30">
        <f t="shared" si="3"/>
        <v>0</v>
      </c>
      <c r="J77" s="30">
        <f t="shared" ref="J77:J146" si="6">D77+G77</f>
        <v>-10660</v>
      </c>
      <c r="K77" s="50" t="str">
        <f t="shared" si="5"/>
        <v/>
      </c>
    </row>
    <row r="78" spans="1:11" s="8" customFormat="1" ht="15.75" x14ac:dyDescent="0.2">
      <c r="A78" s="10" t="s">
        <v>451</v>
      </c>
      <c r="B78" s="9">
        <v>19000000</v>
      </c>
      <c r="C78" s="13">
        <f>C79+C83</f>
        <v>0</v>
      </c>
      <c r="D78" s="13">
        <f>D79+D83</f>
        <v>0</v>
      </c>
      <c r="E78" s="29" t="str">
        <f t="shared" si="2"/>
        <v/>
      </c>
      <c r="F78" s="13">
        <f>F79+F83</f>
        <v>441000</v>
      </c>
      <c r="G78" s="13">
        <f>G79+G83</f>
        <v>325560.20999999996</v>
      </c>
      <c r="H78" s="14">
        <f t="shared" si="0"/>
        <v>73.823176870748284</v>
      </c>
      <c r="I78" s="13">
        <f t="shared" ref="I78:I141" si="7">C78+F78</f>
        <v>441000</v>
      </c>
      <c r="J78" s="13">
        <f t="shared" si="6"/>
        <v>325560.20999999996</v>
      </c>
      <c r="K78" s="14">
        <f t="shared" si="5"/>
        <v>73.823176870748284</v>
      </c>
    </row>
    <row r="79" spans="1:11" s="8" customFormat="1" ht="15.75" x14ac:dyDescent="0.2">
      <c r="A79" s="10" t="s">
        <v>399</v>
      </c>
      <c r="B79" s="9">
        <v>19010000</v>
      </c>
      <c r="C79" s="13">
        <f>SUM(C80:C82)</f>
        <v>0</v>
      </c>
      <c r="D79" s="13">
        <f>SUM(D80:D82)</f>
        <v>0</v>
      </c>
      <c r="E79" s="29" t="str">
        <f t="shared" si="2"/>
        <v/>
      </c>
      <c r="F79" s="13">
        <f>SUM(F80:F82)</f>
        <v>441000</v>
      </c>
      <c r="G79" s="13">
        <f>SUM(G80:G82)</f>
        <v>325539.13999999996</v>
      </c>
      <c r="H79" s="14">
        <f t="shared" si="0"/>
        <v>73.818399092970509</v>
      </c>
      <c r="I79" s="13">
        <f t="shared" si="7"/>
        <v>441000</v>
      </c>
      <c r="J79" s="13">
        <f t="shared" si="6"/>
        <v>325539.13999999996</v>
      </c>
      <c r="K79" s="14">
        <f t="shared" si="5"/>
        <v>73.818399092970509</v>
      </c>
    </row>
    <row r="80" spans="1:11" ht="62.25" hidden="1" customHeight="1" x14ac:dyDescent="0.2">
      <c r="A80" s="11" t="s">
        <v>271</v>
      </c>
      <c r="B80" s="39">
        <v>19010100</v>
      </c>
      <c r="C80" s="37"/>
      <c r="D80" s="36"/>
      <c r="E80" s="29" t="str">
        <f t="shared" si="2"/>
        <v/>
      </c>
      <c r="F80" s="104">
        <v>410000</v>
      </c>
      <c r="G80" s="104">
        <v>280194.09999999998</v>
      </c>
      <c r="H80" s="50">
        <f t="shared" si="0"/>
        <v>68.340024390243897</v>
      </c>
      <c r="I80" s="30">
        <f t="shared" si="7"/>
        <v>410000</v>
      </c>
      <c r="J80" s="30">
        <f t="shared" si="6"/>
        <v>280194.09999999998</v>
      </c>
      <c r="K80" s="50">
        <f t="shared" si="5"/>
        <v>68.340024390243897</v>
      </c>
    </row>
    <row r="81" spans="1:11" ht="31.5" hidden="1" x14ac:dyDescent="0.2">
      <c r="A81" s="11" t="s">
        <v>446</v>
      </c>
      <c r="B81" s="39">
        <v>19010200</v>
      </c>
      <c r="C81" s="37"/>
      <c r="D81" s="36"/>
      <c r="E81" s="29" t="str">
        <f t="shared" si="2"/>
        <v/>
      </c>
      <c r="F81" s="104">
        <v>18000</v>
      </c>
      <c r="G81" s="104">
        <v>17171.8</v>
      </c>
      <c r="H81" s="50">
        <f t="shared" si="0"/>
        <v>95.398888888888891</v>
      </c>
      <c r="I81" s="30">
        <f t="shared" si="7"/>
        <v>18000</v>
      </c>
      <c r="J81" s="30">
        <f t="shared" si="6"/>
        <v>17171.8</v>
      </c>
      <c r="K81" s="50">
        <f t="shared" si="5"/>
        <v>95.398888888888891</v>
      </c>
    </row>
    <row r="82" spans="1:11" ht="63" hidden="1" x14ac:dyDescent="0.2">
      <c r="A82" s="11" t="s">
        <v>447</v>
      </c>
      <c r="B82" s="39">
        <v>19010300</v>
      </c>
      <c r="C82" s="37"/>
      <c r="D82" s="36"/>
      <c r="E82" s="29" t="str">
        <f t="shared" si="2"/>
        <v/>
      </c>
      <c r="F82" s="104">
        <v>13000</v>
      </c>
      <c r="G82" s="104">
        <v>28173.24</v>
      </c>
      <c r="H82" s="50" t="str">
        <f t="shared" ref="H82:H167" si="8">IF(F82=0,"",IF(G82/F82&gt;1.5, "зв.100",G82/F82*100))</f>
        <v>зв.100</v>
      </c>
      <c r="I82" s="30">
        <f t="shared" si="7"/>
        <v>13000</v>
      </c>
      <c r="J82" s="30">
        <f t="shared" si="6"/>
        <v>28173.24</v>
      </c>
      <c r="K82" s="50" t="str">
        <f t="shared" si="5"/>
        <v>зв.100</v>
      </c>
    </row>
    <row r="83" spans="1:11" ht="31.5" x14ac:dyDescent="0.2">
      <c r="A83" s="10" t="s">
        <v>57</v>
      </c>
      <c r="B83" s="9">
        <v>19050000</v>
      </c>
      <c r="C83" s="13">
        <f>C85</f>
        <v>0</v>
      </c>
      <c r="D83" s="13">
        <f>D85</f>
        <v>0</v>
      </c>
      <c r="E83" s="29" t="str">
        <f t="shared" ref="E83:E169" si="9">IF(C83=0,"",IF(D83/C83&gt;1.5, "зв.100",D83/C83*100))</f>
        <v/>
      </c>
      <c r="F83" s="13">
        <f>SUM(F84:F85)</f>
        <v>0</v>
      </c>
      <c r="G83" s="13">
        <f>SUM(G84:G85)</f>
        <v>21.07</v>
      </c>
      <c r="H83" s="14" t="str">
        <f t="shared" si="8"/>
        <v/>
      </c>
      <c r="I83" s="13">
        <f t="shared" si="7"/>
        <v>0</v>
      </c>
      <c r="J83" s="13">
        <f t="shared" si="6"/>
        <v>21.07</v>
      </c>
      <c r="K83" s="14" t="str">
        <f t="shared" si="5"/>
        <v/>
      </c>
    </row>
    <row r="84" spans="1:11" s="22" customFormat="1" ht="47.25" hidden="1" x14ac:dyDescent="0.2">
      <c r="A84" s="11" t="s">
        <v>230</v>
      </c>
      <c r="B84" s="39">
        <v>19050200</v>
      </c>
      <c r="C84" s="37"/>
      <c r="D84" s="36"/>
      <c r="E84" s="29" t="str">
        <f>IF(C84=0,"",IF(D84/C84&gt;1.5, "зв.100",D84/C84*100))</f>
        <v/>
      </c>
      <c r="F84" s="51">
        <v>0</v>
      </c>
      <c r="G84" s="51"/>
      <c r="H84" s="14" t="str">
        <f>IF(F84=0,"",IF(G84/F84&gt;1.5, "зв.100",G84/F84*100))</f>
        <v/>
      </c>
      <c r="I84" s="13">
        <f t="shared" si="7"/>
        <v>0</v>
      </c>
      <c r="J84" s="30">
        <f>D84+G84</f>
        <v>0</v>
      </c>
      <c r="K84" s="14" t="str">
        <f>IF(I84=0,"",IF(J84/I84&gt;1.5, "зв.100",J84/I84*100))</f>
        <v/>
      </c>
    </row>
    <row r="85" spans="1:11" ht="47.25" hidden="1" x14ac:dyDescent="0.2">
      <c r="A85" s="11" t="s">
        <v>58</v>
      </c>
      <c r="B85" s="39">
        <v>19050300</v>
      </c>
      <c r="C85" s="37"/>
      <c r="D85" s="36"/>
      <c r="E85" s="29" t="str">
        <f t="shared" si="9"/>
        <v/>
      </c>
      <c r="F85" s="104">
        <v>0</v>
      </c>
      <c r="G85" s="104">
        <v>21.07</v>
      </c>
      <c r="H85" s="14" t="str">
        <f t="shared" si="8"/>
        <v/>
      </c>
      <c r="I85" s="13">
        <f t="shared" si="7"/>
        <v>0</v>
      </c>
      <c r="J85" s="30">
        <f t="shared" si="6"/>
        <v>21.07</v>
      </c>
      <c r="K85" s="14" t="str">
        <f t="shared" si="5"/>
        <v/>
      </c>
    </row>
    <row r="86" spans="1:11" s="8" customFormat="1" ht="15.75" x14ac:dyDescent="0.2">
      <c r="A86" s="10" t="s">
        <v>400</v>
      </c>
      <c r="B86" s="9">
        <v>20000000</v>
      </c>
      <c r="C86" s="13">
        <f>C87+C98+C111+C123</f>
        <v>74574600</v>
      </c>
      <c r="D86" s="13">
        <f>D87+D98+D111+D123</f>
        <v>85020405.599999994</v>
      </c>
      <c r="E86" s="29">
        <f t="shared" si="9"/>
        <v>114.00718957929374</v>
      </c>
      <c r="F86" s="13">
        <f>F87+F98+F111+F123+F97</f>
        <v>117917400.56999999</v>
      </c>
      <c r="G86" s="13">
        <f>G87+G98+G111+G123+G97</f>
        <v>116618306.69999999</v>
      </c>
      <c r="H86" s="14">
        <f t="shared" si="8"/>
        <v>98.898301808112862</v>
      </c>
      <c r="I86" s="13">
        <f t="shared" si="7"/>
        <v>192492000.56999999</v>
      </c>
      <c r="J86" s="13">
        <f t="shared" si="6"/>
        <v>201638712.29999998</v>
      </c>
      <c r="K86" s="14">
        <f t="shared" si="5"/>
        <v>104.75173602171265</v>
      </c>
    </row>
    <row r="87" spans="1:11" s="8" customFormat="1" ht="19.5" customHeight="1" x14ac:dyDescent="0.2">
      <c r="A87" s="10" t="s">
        <v>376</v>
      </c>
      <c r="B87" s="9">
        <v>21000000</v>
      </c>
      <c r="C87" s="13">
        <f>C88+C91+C90</f>
        <v>12860500</v>
      </c>
      <c r="D87" s="13">
        <f>D88+D91+D90</f>
        <v>22708036.849999998</v>
      </c>
      <c r="E87" s="29" t="str">
        <f t="shared" si="9"/>
        <v>зв.100</v>
      </c>
      <c r="F87" s="13">
        <f>F88+F91+F90</f>
        <v>0</v>
      </c>
      <c r="G87" s="13">
        <f>G88+G91+G90</f>
        <v>0</v>
      </c>
      <c r="H87" s="14" t="str">
        <f t="shared" si="8"/>
        <v/>
      </c>
      <c r="I87" s="13">
        <f t="shared" si="7"/>
        <v>12860500</v>
      </c>
      <c r="J87" s="13">
        <f t="shared" si="6"/>
        <v>22708036.849999998</v>
      </c>
      <c r="K87" s="14" t="str">
        <f t="shared" si="5"/>
        <v>зв.100</v>
      </c>
    </row>
    <row r="88" spans="1:11" s="8" customFormat="1" ht="94.5" customHeight="1" x14ac:dyDescent="0.2">
      <c r="A88" s="10" t="s">
        <v>245</v>
      </c>
      <c r="B88" s="9">
        <v>21010000</v>
      </c>
      <c r="C88" s="13">
        <f>C89</f>
        <v>2160000</v>
      </c>
      <c r="D88" s="13">
        <f>D89</f>
        <v>2233776.59</v>
      </c>
      <c r="E88" s="29">
        <f t="shared" si="9"/>
        <v>103.41558287037036</v>
      </c>
      <c r="F88" s="13">
        <f>F89</f>
        <v>0</v>
      </c>
      <c r="G88" s="13">
        <f>G89</f>
        <v>0</v>
      </c>
      <c r="H88" s="14" t="str">
        <f t="shared" si="8"/>
        <v/>
      </c>
      <c r="I88" s="13">
        <f t="shared" si="7"/>
        <v>2160000</v>
      </c>
      <c r="J88" s="13">
        <f t="shared" si="6"/>
        <v>2233776.59</v>
      </c>
      <c r="K88" s="14">
        <f t="shared" si="5"/>
        <v>103.41558287037036</v>
      </c>
    </row>
    <row r="89" spans="1:11" ht="47.25" hidden="1" x14ac:dyDescent="0.2">
      <c r="A89" s="11" t="s">
        <v>377</v>
      </c>
      <c r="B89" s="39">
        <v>21010300</v>
      </c>
      <c r="C89" s="120">
        <v>2160000</v>
      </c>
      <c r="D89" s="120">
        <v>2233776.59</v>
      </c>
      <c r="E89" s="33">
        <f t="shared" si="9"/>
        <v>103.41558287037036</v>
      </c>
      <c r="F89" s="30">
        <v>0</v>
      </c>
      <c r="G89" s="30">
        <v>0</v>
      </c>
      <c r="H89" s="14" t="str">
        <f t="shared" si="8"/>
        <v/>
      </c>
      <c r="I89" s="30">
        <f t="shared" si="7"/>
        <v>2160000</v>
      </c>
      <c r="J89" s="30">
        <f t="shared" si="6"/>
        <v>2233776.59</v>
      </c>
      <c r="K89" s="50">
        <f t="shared" si="5"/>
        <v>103.41558287037036</v>
      </c>
    </row>
    <row r="90" spans="1:11" ht="31.5" x14ac:dyDescent="0.2">
      <c r="A90" s="10" t="s">
        <v>28</v>
      </c>
      <c r="B90" s="9">
        <v>21050000</v>
      </c>
      <c r="C90" s="121">
        <v>8542300</v>
      </c>
      <c r="D90" s="121">
        <v>17291833.399999999</v>
      </c>
      <c r="E90" s="29" t="str">
        <f t="shared" si="9"/>
        <v>зв.100</v>
      </c>
      <c r="F90" s="30"/>
      <c r="G90" s="30"/>
      <c r="H90" s="14" t="str">
        <f t="shared" si="8"/>
        <v/>
      </c>
      <c r="I90" s="13">
        <f t="shared" si="7"/>
        <v>8542300</v>
      </c>
      <c r="J90" s="13">
        <f t="shared" si="6"/>
        <v>17291833.399999999</v>
      </c>
      <c r="K90" s="14" t="str">
        <f t="shared" si="5"/>
        <v>зв.100</v>
      </c>
    </row>
    <row r="91" spans="1:11" s="8" customFormat="1" ht="15.75" x14ac:dyDescent="0.2">
      <c r="A91" s="10" t="s">
        <v>128</v>
      </c>
      <c r="B91" s="9">
        <v>21080000</v>
      </c>
      <c r="C91" s="13">
        <f>SUM(C92:C96)</f>
        <v>2158200</v>
      </c>
      <c r="D91" s="13">
        <f>SUM(D92:D96)</f>
        <v>3182426.86</v>
      </c>
      <c r="E91" s="29">
        <f t="shared" si="9"/>
        <v>147.45745806690761</v>
      </c>
      <c r="F91" s="13">
        <f>SUM(F92:F96)</f>
        <v>0</v>
      </c>
      <c r="G91" s="13">
        <f>SUM(G92:G96)</f>
        <v>0</v>
      </c>
      <c r="H91" s="14" t="str">
        <f t="shared" si="8"/>
        <v/>
      </c>
      <c r="I91" s="13">
        <f t="shared" si="7"/>
        <v>2158200</v>
      </c>
      <c r="J91" s="13">
        <f t="shared" si="6"/>
        <v>3182426.86</v>
      </c>
      <c r="K91" s="14">
        <f t="shared" si="5"/>
        <v>147.45745806690761</v>
      </c>
    </row>
    <row r="92" spans="1:11" ht="15.75" x14ac:dyDescent="0.2">
      <c r="A92" s="11" t="s">
        <v>246</v>
      </c>
      <c r="B92" s="39">
        <v>21080500</v>
      </c>
      <c r="C92" s="120">
        <v>6000</v>
      </c>
      <c r="D92" s="120">
        <v>111879.44</v>
      </c>
      <c r="E92" s="33" t="str">
        <f t="shared" si="9"/>
        <v>зв.100</v>
      </c>
      <c r="F92" s="30">
        <v>0</v>
      </c>
      <c r="G92" s="30">
        <v>0</v>
      </c>
      <c r="H92" s="14" t="str">
        <f t="shared" si="8"/>
        <v/>
      </c>
      <c r="I92" s="30">
        <f t="shared" si="7"/>
        <v>6000</v>
      </c>
      <c r="J92" s="30">
        <f t="shared" si="6"/>
        <v>111879.44</v>
      </c>
      <c r="K92" s="50" t="str">
        <f t="shared" si="5"/>
        <v>зв.100</v>
      </c>
    </row>
    <row r="93" spans="1:11" ht="78.75" hidden="1" x14ac:dyDescent="0.2">
      <c r="A93" s="11" t="s">
        <v>378</v>
      </c>
      <c r="B93" s="39">
        <v>21080900</v>
      </c>
      <c r="C93" s="104"/>
      <c r="D93" s="104"/>
      <c r="E93" s="33" t="str">
        <f t="shared" si="9"/>
        <v/>
      </c>
      <c r="F93" s="30">
        <v>0</v>
      </c>
      <c r="G93" s="30">
        <v>0</v>
      </c>
      <c r="H93" s="14" t="str">
        <f t="shared" si="8"/>
        <v/>
      </c>
      <c r="I93" s="30">
        <f t="shared" si="7"/>
        <v>0</v>
      </c>
      <c r="J93" s="30">
        <f t="shared" si="6"/>
        <v>0</v>
      </c>
      <c r="K93" s="50" t="str">
        <f t="shared" si="5"/>
        <v/>
      </c>
    </row>
    <row r="94" spans="1:11" ht="15.75" x14ac:dyDescent="0.2">
      <c r="A94" s="11" t="s">
        <v>431</v>
      </c>
      <c r="B94" s="39">
        <v>21081100</v>
      </c>
      <c r="C94" s="120">
        <v>1170000</v>
      </c>
      <c r="D94" s="120">
        <v>2051176.53</v>
      </c>
      <c r="E94" s="33" t="str">
        <f t="shared" si="9"/>
        <v>зв.100</v>
      </c>
      <c r="F94" s="30">
        <v>0</v>
      </c>
      <c r="G94" s="30">
        <v>0</v>
      </c>
      <c r="H94" s="14" t="str">
        <f t="shared" si="8"/>
        <v/>
      </c>
      <c r="I94" s="30">
        <f t="shared" si="7"/>
        <v>1170000</v>
      </c>
      <c r="J94" s="30">
        <f t="shared" si="6"/>
        <v>2051176.53</v>
      </c>
      <c r="K94" s="50" t="str">
        <f t="shared" si="5"/>
        <v>зв.100</v>
      </c>
    </row>
    <row r="95" spans="1:11" ht="47.25" x14ac:dyDescent="0.2">
      <c r="A95" s="11" t="s">
        <v>16</v>
      </c>
      <c r="B95" s="39">
        <v>21081500</v>
      </c>
      <c r="C95" s="120">
        <v>981400</v>
      </c>
      <c r="D95" s="120">
        <v>1018503.07</v>
      </c>
      <c r="E95" s="33">
        <f>IF(C95=0,"",IF(D95/C95&gt;1.5, "зв.100",D95/C95*100))</f>
        <v>103.78062665579783</v>
      </c>
      <c r="F95" s="30"/>
      <c r="G95" s="30"/>
      <c r="H95" s="14" t="str">
        <f>IF(F95=0,"",IF(G95/F95&gt;1.5, "зв.100",G95/F95*100))</f>
        <v/>
      </c>
      <c r="I95" s="30">
        <f t="shared" si="7"/>
        <v>981400</v>
      </c>
      <c r="J95" s="30">
        <f>D95+G95</f>
        <v>1018503.07</v>
      </c>
      <c r="K95" s="50">
        <f>IF(I95=0,"",IF(J95/I95&gt;1.5, "зв.100",J95/I95*100))</f>
        <v>103.78062665579783</v>
      </c>
    </row>
    <row r="96" spans="1:11" s="22" customFormat="1" ht="15.75" x14ac:dyDescent="0.2">
      <c r="A96" s="11" t="s">
        <v>232</v>
      </c>
      <c r="B96" s="39">
        <v>21081700</v>
      </c>
      <c r="C96" s="120">
        <v>800</v>
      </c>
      <c r="D96" s="120">
        <v>867.82</v>
      </c>
      <c r="E96" s="33">
        <f t="shared" si="9"/>
        <v>108.47750000000001</v>
      </c>
      <c r="F96" s="30"/>
      <c r="G96" s="30"/>
      <c r="H96" s="14" t="str">
        <f t="shared" si="8"/>
        <v/>
      </c>
      <c r="I96" s="30">
        <f t="shared" si="7"/>
        <v>800</v>
      </c>
      <c r="J96" s="30">
        <f t="shared" si="6"/>
        <v>867.82</v>
      </c>
      <c r="K96" s="50">
        <f t="shared" si="5"/>
        <v>108.47750000000001</v>
      </c>
    </row>
    <row r="97" spans="1:11" s="22" customFormat="1" ht="47.25" x14ac:dyDescent="0.2">
      <c r="A97" s="10" t="s">
        <v>59</v>
      </c>
      <c r="B97" s="9">
        <v>21110000</v>
      </c>
      <c r="C97" s="110"/>
      <c r="D97" s="13"/>
      <c r="E97" s="29" t="str">
        <f>IF(C97=0,"",IF(D97/C97&gt;1.5, "зв.100",D97/C97*100))</f>
        <v/>
      </c>
      <c r="F97" s="105">
        <v>0</v>
      </c>
      <c r="G97" s="105">
        <v>4742.59</v>
      </c>
      <c r="H97" s="14" t="str">
        <f>IF(F97=0,"",IF(G97/F97&gt;1.5, "зв.100",G97/F97*100))</f>
        <v/>
      </c>
      <c r="I97" s="13">
        <f t="shared" si="7"/>
        <v>0</v>
      </c>
      <c r="J97" s="13">
        <f t="shared" si="6"/>
        <v>4742.59</v>
      </c>
      <c r="K97" s="14" t="str">
        <f t="shared" si="5"/>
        <v/>
      </c>
    </row>
    <row r="98" spans="1:11" s="8" customFormat="1" ht="31.5" x14ac:dyDescent="0.2">
      <c r="A98" s="10" t="s">
        <v>432</v>
      </c>
      <c r="B98" s="9">
        <v>22000000</v>
      </c>
      <c r="C98" s="13">
        <f>C104+C106+C99</f>
        <v>60786600</v>
      </c>
      <c r="D98" s="13">
        <f>D104+D106+D99</f>
        <v>60593983.859999999</v>
      </c>
      <c r="E98" s="29">
        <f t="shared" si="9"/>
        <v>99.683127301082806</v>
      </c>
      <c r="F98" s="13">
        <f>F104+F106+F99</f>
        <v>0</v>
      </c>
      <c r="G98" s="13">
        <f>G104+G106+G99</f>
        <v>0</v>
      </c>
      <c r="H98" s="14" t="str">
        <f t="shared" si="8"/>
        <v/>
      </c>
      <c r="I98" s="13">
        <f t="shared" si="7"/>
        <v>60786600</v>
      </c>
      <c r="J98" s="13">
        <f t="shared" si="6"/>
        <v>60593983.859999999</v>
      </c>
      <c r="K98" s="14">
        <f t="shared" si="5"/>
        <v>99.683127301082806</v>
      </c>
    </row>
    <row r="99" spans="1:11" s="8" customFormat="1" ht="15.75" x14ac:dyDescent="0.2">
      <c r="A99" s="10" t="s">
        <v>17</v>
      </c>
      <c r="B99" s="9">
        <v>22010000</v>
      </c>
      <c r="C99" s="13">
        <f>SUM(C100:C103)</f>
        <v>29375000</v>
      </c>
      <c r="D99" s="13">
        <f>SUM(D100:D103)</f>
        <v>28837808.539999999</v>
      </c>
      <c r="E99" s="29">
        <f t="shared" si="9"/>
        <v>98.17126311489362</v>
      </c>
      <c r="F99" s="13">
        <f>SUM(F100:F103)</f>
        <v>0</v>
      </c>
      <c r="G99" s="13">
        <f>SUM(G100:G103)</f>
        <v>0</v>
      </c>
      <c r="H99" s="14" t="str">
        <f t="shared" si="8"/>
        <v/>
      </c>
      <c r="I99" s="13">
        <f t="shared" si="7"/>
        <v>29375000</v>
      </c>
      <c r="J99" s="13">
        <f t="shared" si="6"/>
        <v>28837808.539999999</v>
      </c>
      <c r="K99" s="14">
        <f t="shared" si="5"/>
        <v>98.17126311489362</v>
      </c>
    </row>
    <row r="100" spans="1:11" s="24" customFormat="1" ht="47.25" x14ac:dyDescent="0.2">
      <c r="A100" s="11" t="s">
        <v>247</v>
      </c>
      <c r="B100" s="39">
        <v>22010300</v>
      </c>
      <c r="C100" s="120">
        <v>663900</v>
      </c>
      <c r="D100" s="120">
        <v>695772.77</v>
      </c>
      <c r="E100" s="33">
        <f t="shared" si="9"/>
        <v>104.80083898177438</v>
      </c>
      <c r="F100" s="30"/>
      <c r="G100" s="30"/>
      <c r="H100" s="14" t="str">
        <f t="shared" si="8"/>
        <v/>
      </c>
      <c r="I100" s="30">
        <f t="shared" si="7"/>
        <v>663900</v>
      </c>
      <c r="J100" s="30">
        <f t="shared" si="6"/>
        <v>695772.77</v>
      </c>
      <c r="K100" s="50">
        <f t="shared" si="5"/>
        <v>104.80083898177438</v>
      </c>
    </row>
    <row r="101" spans="1:11" s="8" customFormat="1" ht="15.75" x14ac:dyDescent="0.2">
      <c r="A101" s="11" t="s">
        <v>18</v>
      </c>
      <c r="B101" s="39">
        <v>22012500</v>
      </c>
      <c r="C101" s="120">
        <v>27656100</v>
      </c>
      <c r="D101" s="120">
        <v>26601000.16</v>
      </c>
      <c r="E101" s="33">
        <f t="shared" si="9"/>
        <v>96.184929039163151</v>
      </c>
      <c r="F101" s="30"/>
      <c r="G101" s="30"/>
      <c r="H101" s="14" t="str">
        <f t="shared" si="8"/>
        <v/>
      </c>
      <c r="I101" s="30">
        <f t="shared" si="7"/>
        <v>27656100</v>
      </c>
      <c r="J101" s="30">
        <f t="shared" si="6"/>
        <v>26601000.16</v>
      </c>
      <c r="K101" s="50">
        <f t="shared" si="5"/>
        <v>96.184929039163151</v>
      </c>
    </row>
    <row r="102" spans="1:11" s="23" customFormat="1" ht="31.5" x14ac:dyDescent="0.2">
      <c r="A102" s="11" t="s">
        <v>53</v>
      </c>
      <c r="B102" s="39">
        <v>22012600</v>
      </c>
      <c r="C102" s="120">
        <v>1000000</v>
      </c>
      <c r="D102" s="120">
        <v>1453519.61</v>
      </c>
      <c r="E102" s="33">
        <f t="shared" si="9"/>
        <v>145.35196100000002</v>
      </c>
      <c r="F102" s="30"/>
      <c r="G102" s="30"/>
      <c r="H102" s="14" t="str">
        <f t="shared" si="8"/>
        <v/>
      </c>
      <c r="I102" s="30">
        <f t="shared" si="7"/>
        <v>1000000</v>
      </c>
      <c r="J102" s="30">
        <f t="shared" si="6"/>
        <v>1453519.61</v>
      </c>
      <c r="K102" s="50">
        <f t="shared" si="5"/>
        <v>145.35196100000002</v>
      </c>
    </row>
    <row r="103" spans="1:11" s="23" customFormat="1" ht="81.75" customHeight="1" x14ac:dyDescent="0.2">
      <c r="A103" s="11" t="s">
        <v>56</v>
      </c>
      <c r="B103" s="39">
        <v>22012900</v>
      </c>
      <c r="C103" s="120">
        <v>55000</v>
      </c>
      <c r="D103" s="120">
        <v>87516</v>
      </c>
      <c r="E103" s="33" t="str">
        <f t="shared" si="9"/>
        <v>зв.100</v>
      </c>
      <c r="F103" s="30"/>
      <c r="G103" s="30"/>
      <c r="H103" s="14" t="str">
        <f t="shared" si="8"/>
        <v/>
      </c>
      <c r="I103" s="30">
        <f t="shared" si="7"/>
        <v>55000</v>
      </c>
      <c r="J103" s="30">
        <f t="shared" si="6"/>
        <v>87516</v>
      </c>
      <c r="K103" s="50" t="str">
        <f t="shared" si="5"/>
        <v>зв.100</v>
      </c>
    </row>
    <row r="104" spans="1:11" s="8" customFormat="1" ht="47.25" x14ac:dyDescent="0.2">
      <c r="A104" s="10" t="s">
        <v>433</v>
      </c>
      <c r="B104" s="9">
        <v>22080000</v>
      </c>
      <c r="C104" s="13">
        <f>C105</f>
        <v>31000000</v>
      </c>
      <c r="D104" s="13">
        <f>D105</f>
        <v>31393677.920000002</v>
      </c>
      <c r="E104" s="29">
        <f t="shared" si="9"/>
        <v>101.26992877419356</v>
      </c>
      <c r="F104" s="13">
        <f>F105</f>
        <v>0</v>
      </c>
      <c r="G104" s="13">
        <f>G105</f>
        <v>0</v>
      </c>
      <c r="H104" s="14" t="str">
        <f t="shared" si="8"/>
        <v/>
      </c>
      <c r="I104" s="13">
        <f t="shared" si="7"/>
        <v>31000000</v>
      </c>
      <c r="J104" s="13">
        <f t="shared" si="6"/>
        <v>31393677.920000002</v>
      </c>
      <c r="K104" s="14">
        <f t="shared" si="5"/>
        <v>101.26992877419356</v>
      </c>
    </row>
    <row r="105" spans="1:11" ht="47.25" hidden="1" x14ac:dyDescent="0.2">
      <c r="A105" s="11" t="s">
        <v>448</v>
      </c>
      <c r="B105" s="39">
        <v>22080400</v>
      </c>
      <c r="C105" s="120">
        <v>31000000</v>
      </c>
      <c r="D105" s="120">
        <v>31393677.920000002</v>
      </c>
      <c r="E105" s="33">
        <f t="shared" si="9"/>
        <v>101.26992877419356</v>
      </c>
      <c r="F105" s="30">
        <v>0</v>
      </c>
      <c r="G105" s="30">
        <v>0</v>
      </c>
      <c r="H105" s="14" t="str">
        <f t="shared" si="8"/>
        <v/>
      </c>
      <c r="I105" s="30">
        <f t="shared" si="7"/>
        <v>31000000</v>
      </c>
      <c r="J105" s="30">
        <f t="shared" si="6"/>
        <v>31393677.920000002</v>
      </c>
      <c r="K105" s="50">
        <f t="shared" si="5"/>
        <v>101.26992877419356</v>
      </c>
    </row>
    <row r="106" spans="1:11" s="8" customFormat="1" ht="15.75" x14ac:dyDescent="0.2">
      <c r="A106" s="10" t="s">
        <v>401</v>
      </c>
      <c r="B106" s="9">
        <v>22090000</v>
      </c>
      <c r="C106" s="13">
        <f>SUM(C107:C110)</f>
        <v>411600</v>
      </c>
      <c r="D106" s="13">
        <f>SUM(D107:D110)</f>
        <v>362497.4</v>
      </c>
      <c r="E106" s="29">
        <f t="shared" si="9"/>
        <v>88.070310981535485</v>
      </c>
      <c r="F106" s="13">
        <f>SUM(F107:F110)</f>
        <v>0</v>
      </c>
      <c r="G106" s="13">
        <f>SUM(G107:G110)</f>
        <v>0</v>
      </c>
      <c r="H106" s="14" t="str">
        <f t="shared" si="8"/>
        <v/>
      </c>
      <c r="I106" s="13">
        <f t="shared" si="7"/>
        <v>411600</v>
      </c>
      <c r="J106" s="13">
        <f t="shared" si="6"/>
        <v>362497.4</v>
      </c>
      <c r="K106" s="14">
        <f t="shared" si="5"/>
        <v>88.070310981535485</v>
      </c>
    </row>
    <row r="107" spans="1:11" ht="47.25" hidden="1" x14ac:dyDescent="0.2">
      <c r="A107" s="11" t="s">
        <v>373</v>
      </c>
      <c r="B107" s="39">
        <v>22090100</v>
      </c>
      <c r="C107" s="120">
        <v>253800</v>
      </c>
      <c r="D107" s="120">
        <v>238369.19</v>
      </c>
      <c r="E107" s="33">
        <f t="shared" si="9"/>
        <v>93.92009062253743</v>
      </c>
      <c r="F107" s="30">
        <v>0</v>
      </c>
      <c r="G107" s="30">
        <v>0</v>
      </c>
      <c r="H107" s="14" t="str">
        <f t="shared" si="8"/>
        <v/>
      </c>
      <c r="I107" s="30">
        <f t="shared" si="7"/>
        <v>253800</v>
      </c>
      <c r="J107" s="30">
        <f t="shared" si="6"/>
        <v>238369.19</v>
      </c>
      <c r="K107" s="50">
        <f t="shared" si="5"/>
        <v>93.92009062253743</v>
      </c>
    </row>
    <row r="108" spans="1:11" ht="15.75" hidden="1" x14ac:dyDescent="0.2">
      <c r="A108" s="11" t="s">
        <v>19</v>
      </c>
      <c r="B108" s="39">
        <v>22090200</v>
      </c>
      <c r="C108" s="120">
        <v>0</v>
      </c>
      <c r="D108" s="120">
        <v>17</v>
      </c>
      <c r="E108" s="33" t="str">
        <f t="shared" si="9"/>
        <v/>
      </c>
      <c r="F108" s="30"/>
      <c r="G108" s="30"/>
      <c r="H108" s="14" t="str">
        <f t="shared" si="8"/>
        <v/>
      </c>
      <c r="I108" s="30">
        <f t="shared" si="7"/>
        <v>0</v>
      </c>
      <c r="J108" s="30">
        <f t="shared" si="6"/>
        <v>17</v>
      </c>
      <c r="K108" s="50" t="str">
        <f t="shared" si="5"/>
        <v/>
      </c>
    </row>
    <row r="109" spans="1:11" ht="63" hidden="1" x14ac:dyDescent="0.2">
      <c r="A109" s="11" t="s">
        <v>20</v>
      </c>
      <c r="B109" s="39">
        <v>22090300</v>
      </c>
      <c r="C109" s="37"/>
      <c r="D109" s="30"/>
      <c r="E109" s="33" t="str">
        <f t="shared" si="9"/>
        <v/>
      </c>
      <c r="F109" s="30"/>
      <c r="G109" s="30"/>
      <c r="H109" s="14" t="str">
        <f t="shared" si="8"/>
        <v/>
      </c>
      <c r="I109" s="30">
        <f t="shared" si="7"/>
        <v>0</v>
      </c>
      <c r="J109" s="30">
        <f t="shared" si="6"/>
        <v>0</v>
      </c>
      <c r="K109" s="50" t="str">
        <f t="shared" si="5"/>
        <v/>
      </c>
    </row>
    <row r="110" spans="1:11" ht="47.25" hidden="1" x14ac:dyDescent="0.2">
      <c r="A110" s="11" t="s">
        <v>434</v>
      </c>
      <c r="B110" s="39">
        <v>22090400</v>
      </c>
      <c r="C110" s="120">
        <v>157800</v>
      </c>
      <c r="D110" s="120">
        <v>124111.21</v>
      </c>
      <c r="E110" s="33">
        <f t="shared" si="9"/>
        <v>78.65095690747782</v>
      </c>
      <c r="F110" s="30">
        <v>0</v>
      </c>
      <c r="G110" s="30">
        <v>0</v>
      </c>
      <c r="H110" s="14" t="str">
        <f t="shared" si="8"/>
        <v/>
      </c>
      <c r="I110" s="30">
        <f t="shared" si="7"/>
        <v>157800</v>
      </c>
      <c r="J110" s="30">
        <f t="shared" si="6"/>
        <v>124111.21</v>
      </c>
      <c r="K110" s="50">
        <f t="shared" si="5"/>
        <v>78.65095690747782</v>
      </c>
    </row>
    <row r="111" spans="1:11" s="8" customFormat="1" ht="15.75" x14ac:dyDescent="0.2">
      <c r="A111" s="10" t="s">
        <v>129</v>
      </c>
      <c r="B111" s="9">
        <v>24000000</v>
      </c>
      <c r="C111" s="13">
        <f>C112+C119+C122</f>
        <v>927500</v>
      </c>
      <c r="D111" s="13">
        <f>D112+D119+D122</f>
        <v>1718384.8900000001</v>
      </c>
      <c r="E111" s="29" t="str">
        <f t="shared" si="9"/>
        <v>зв.100</v>
      </c>
      <c r="F111" s="13">
        <f>F112+F119+F122</f>
        <v>17622513</v>
      </c>
      <c r="G111" s="13">
        <f>G112+G119+G122</f>
        <v>18643305.039999999</v>
      </c>
      <c r="H111" s="14">
        <f t="shared" si="8"/>
        <v>105.79254525163351</v>
      </c>
      <c r="I111" s="13">
        <f t="shared" si="7"/>
        <v>18550013</v>
      </c>
      <c r="J111" s="13">
        <f t="shared" si="6"/>
        <v>20361689.93</v>
      </c>
      <c r="K111" s="14">
        <f t="shared" si="5"/>
        <v>109.76644560842087</v>
      </c>
    </row>
    <row r="112" spans="1:11" s="8" customFormat="1" ht="15.75" x14ac:dyDescent="0.2">
      <c r="A112" s="10" t="s">
        <v>128</v>
      </c>
      <c r="B112" s="9">
        <v>24060000</v>
      </c>
      <c r="C112" s="13">
        <f>SUM(C113:C118)</f>
        <v>927500</v>
      </c>
      <c r="D112" s="13">
        <f>SUM(D113:D118)</f>
        <v>1718384.8900000001</v>
      </c>
      <c r="E112" s="29" t="str">
        <f t="shared" si="9"/>
        <v>зв.100</v>
      </c>
      <c r="F112" s="13">
        <f>SUM(F113:F118)</f>
        <v>550000</v>
      </c>
      <c r="G112" s="13">
        <f>SUM(G113:G118)</f>
        <v>565744.16</v>
      </c>
      <c r="H112" s="14">
        <f t="shared" si="8"/>
        <v>102.86257454545455</v>
      </c>
      <c r="I112" s="13">
        <f t="shared" si="7"/>
        <v>1477500</v>
      </c>
      <c r="J112" s="13">
        <f t="shared" si="6"/>
        <v>2284129.0500000003</v>
      </c>
      <c r="K112" s="14" t="str">
        <f t="shared" si="5"/>
        <v>зв.100</v>
      </c>
    </row>
    <row r="113" spans="1:11" ht="15.75" x14ac:dyDescent="0.2">
      <c r="A113" s="11" t="s">
        <v>402</v>
      </c>
      <c r="B113" s="39">
        <v>24060300</v>
      </c>
      <c r="C113" s="120">
        <v>877200</v>
      </c>
      <c r="D113" s="120">
        <v>1290337.07</v>
      </c>
      <c r="E113" s="29">
        <f t="shared" si="9"/>
        <v>147.0972492020064</v>
      </c>
      <c r="F113" s="30">
        <v>0</v>
      </c>
      <c r="G113" s="30">
        <v>0</v>
      </c>
      <c r="H113" s="14" t="str">
        <f t="shared" si="8"/>
        <v/>
      </c>
      <c r="I113" s="30">
        <f t="shared" si="7"/>
        <v>877200</v>
      </c>
      <c r="J113" s="30">
        <f t="shared" si="6"/>
        <v>1290337.07</v>
      </c>
      <c r="K113" s="50">
        <f t="shared" si="5"/>
        <v>147.0972492020064</v>
      </c>
    </row>
    <row r="114" spans="1:11" ht="15.75" hidden="1" x14ac:dyDescent="0.2">
      <c r="A114" s="11" t="s">
        <v>27</v>
      </c>
      <c r="B114" s="39">
        <v>24060600</v>
      </c>
      <c r="C114" s="120">
        <v>0</v>
      </c>
      <c r="D114" s="120">
        <v>7.32</v>
      </c>
      <c r="E114" s="33" t="str">
        <f t="shared" si="9"/>
        <v/>
      </c>
      <c r="F114" s="30">
        <v>0</v>
      </c>
      <c r="G114" s="30">
        <v>0</v>
      </c>
      <c r="H114" s="14" t="str">
        <f t="shared" si="8"/>
        <v/>
      </c>
      <c r="I114" s="30">
        <f t="shared" si="7"/>
        <v>0</v>
      </c>
      <c r="J114" s="30">
        <f t="shared" si="6"/>
        <v>7.32</v>
      </c>
      <c r="K114" s="50" t="str">
        <f t="shared" si="5"/>
        <v/>
      </c>
    </row>
    <row r="115" spans="1:11" s="22" customFormat="1" ht="63" hidden="1" x14ac:dyDescent="0.2">
      <c r="A115" s="11" t="s">
        <v>238</v>
      </c>
      <c r="B115" s="39">
        <v>24061900</v>
      </c>
      <c r="C115" s="120">
        <v>26300</v>
      </c>
      <c r="D115" s="120">
        <v>38873</v>
      </c>
      <c r="E115" s="33">
        <f t="shared" si="9"/>
        <v>147.80608365019012</v>
      </c>
      <c r="F115" s="30"/>
      <c r="G115" s="30"/>
      <c r="H115" s="50" t="str">
        <f t="shared" si="8"/>
        <v/>
      </c>
      <c r="I115" s="30">
        <f t="shared" si="7"/>
        <v>26300</v>
      </c>
      <c r="J115" s="30">
        <f>D115+G115</f>
        <v>38873</v>
      </c>
      <c r="K115" s="50">
        <f>IF(I115=0,"",IF(J115/I115&gt;1.5, "зв.100",J115/I115*100))</f>
        <v>147.80608365019012</v>
      </c>
    </row>
    <row r="116" spans="1:11" ht="50.25" customHeight="1" x14ac:dyDescent="0.2">
      <c r="A116" s="11" t="s">
        <v>435</v>
      </c>
      <c r="B116" s="39">
        <v>24062100</v>
      </c>
      <c r="C116" s="30">
        <v>0</v>
      </c>
      <c r="D116" s="30">
        <v>0</v>
      </c>
      <c r="E116" s="29" t="str">
        <f t="shared" si="9"/>
        <v/>
      </c>
      <c r="F116" s="104">
        <v>550000</v>
      </c>
      <c r="G116" s="104">
        <v>565744.16</v>
      </c>
      <c r="H116" s="50">
        <f t="shared" si="8"/>
        <v>102.86257454545455</v>
      </c>
      <c r="I116" s="30">
        <f t="shared" si="7"/>
        <v>550000</v>
      </c>
      <c r="J116" s="30">
        <f t="shared" si="6"/>
        <v>565744.16</v>
      </c>
      <c r="K116" s="50">
        <f t="shared" si="5"/>
        <v>102.86257454545455</v>
      </c>
    </row>
    <row r="117" spans="1:11" s="22" customFormat="1" ht="63.75" hidden="1" customHeight="1" x14ac:dyDescent="0.2">
      <c r="A117" s="11" t="s">
        <v>126</v>
      </c>
      <c r="B117" s="68" t="s">
        <v>127</v>
      </c>
      <c r="C117" s="76"/>
      <c r="D117" s="76"/>
      <c r="E117" s="33" t="str">
        <f t="shared" si="9"/>
        <v/>
      </c>
      <c r="F117" s="69"/>
      <c r="G117" s="32"/>
      <c r="H117" s="14" t="str">
        <f t="shared" si="8"/>
        <v/>
      </c>
      <c r="I117" s="30">
        <f t="shared" si="7"/>
        <v>0</v>
      </c>
      <c r="J117" s="30">
        <f t="shared" si="6"/>
        <v>0</v>
      </c>
      <c r="K117" s="50" t="str">
        <f t="shared" si="5"/>
        <v/>
      </c>
    </row>
    <row r="118" spans="1:11" s="22" customFormat="1" ht="78.75" x14ac:dyDescent="0.2">
      <c r="A118" s="11" t="s">
        <v>134</v>
      </c>
      <c r="B118" s="68" t="s">
        <v>130</v>
      </c>
      <c r="C118" s="120">
        <v>24000</v>
      </c>
      <c r="D118" s="120">
        <v>389167.5</v>
      </c>
      <c r="E118" s="33" t="str">
        <f>IF(C118=0,"",IF(D118/C118&gt;1.5, "зв.100",D118/C118*100))</f>
        <v>зв.100</v>
      </c>
      <c r="F118" s="69"/>
      <c r="G118" s="32"/>
      <c r="H118" s="14" t="str">
        <f>IF(F118=0,"",IF(G118/F118&gt;1.5, "зв.100",G118/F118*100))</f>
        <v/>
      </c>
      <c r="I118" s="30">
        <f t="shared" si="7"/>
        <v>24000</v>
      </c>
      <c r="J118" s="30">
        <f t="shared" si="6"/>
        <v>389167.5</v>
      </c>
      <c r="K118" s="50" t="str">
        <f t="shared" si="5"/>
        <v>зв.100</v>
      </c>
    </row>
    <row r="119" spans="1:11" s="8" customFormat="1" ht="31.5" x14ac:dyDescent="0.2">
      <c r="A119" s="10" t="s">
        <v>403</v>
      </c>
      <c r="B119" s="9">
        <v>24110000</v>
      </c>
      <c r="C119" s="13">
        <f>C120+C121</f>
        <v>0</v>
      </c>
      <c r="D119" s="13">
        <f>D120+D121</f>
        <v>0</v>
      </c>
      <c r="E119" s="29" t="str">
        <f t="shared" si="9"/>
        <v/>
      </c>
      <c r="F119" s="13">
        <f>F121+F120</f>
        <v>8613</v>
      </c>
      <c r="G119" s="13">
        <f>G121+G120</f>
        <v>69613.31</v>
      </c>
      <c r="H119" s="14" t="str">
        <f t="shared" si="8"/>
        <v>зв.100</v>
      </c>
      <c r="I119" s="13">
        <f t="shared" si="7"/>
        <v>8613</v>
      </c>
      <c r="J119" s="13">
        <f t="shared" si="6"/>
        <v>69613.31</v>
      </c>
      <c r="K119" s="14" t="str">
        <f t="shared" si="5"/>
        <v>зв.100</v>
      </c>
    </row>
    <row r="120" spans="1:11" s="23" customFormat="1" ht="31.5" hidden="1" x14ac:dyDescent="0.2">
      <c r="A120" s="11" t="s">
        <v>135</v>
      </c>
      <c r="B120" s="39">
        <v>24110700</v>
      </c>
      <c r="C120" s="13"/>
      <c r="D120" s="13"/>
      <c r="E120" s="29" t="str">
        <f>IF(C120=0,"",IF(D120/C120&gt;1.5, "зв.100",D120/C120*100))</f>
        <v/>
      </c>
      <c r="F120" s="104">
        <v>13</v>
      </c>
      <c r="G120" s="104">
        <v>13</v>
      </c>
      <c r="H120" s="50">
        <f>IF(F120=0,"",IF(G120/F120&gt;1.5, "зв.100",G120/F120*100))</f>
        <v>100</v>
      </c>
      <c r="I120" s="13">
        <f t="shared" si="7"/>
        <v>13</v>
      </c>
      <c r="J120" s="13">
        <f t="shared" si="6"/>
        <v>13</v>
      </c>
      <c r="K120" s="14">
        <f t="shared" si="5"/>
        <v>100</v>
      </c>
    </row>
    <row r="121" spans="1:11" ht="63" hidden="1" x14ac:dyDescent="0.2">
      <c r="A121" s="11" t="s">
        <v>449</v>
      </c>
      <c r="B121" s="39">
        <v>24110900</v>
      </c>
      <c r="C121" s="30">
        <v>0</v>
      </c>
      <c r="D121" s="30">
        <v>0</v>
      </c>
      <c r="E121" s="29" t="str">
        <f t="shared" si="9"/>
        <v/>
      </c>
      <c r="F121" s="104">
        <v>8600</v>
      </c>
      <c r="G121" s="104">
        <v>69600.31</v>
      </c>
      <c r="H121" s="50" t="str">
        <f t="shared" si="8"/>
        <v>зв.100</v>
      </c>
      <c r="I121" s="30">
        <f t="shared" si="7"/>
        <v>8600</v>
      </c>
      <c r="J121" s="30">
        <f t="shared" si="6"/>
        <v>69600.31</v>
      </c>
      <c r="K121" s="50" t="str">
        <f t="shared" si="5"/>
        <v>зв.100</v>
      </c>
    </row>
    <row r="122" spans="1:11" s="8" customFormat="1" ht="31.5" x14ac:dyDescent="0.2">
      <c r="A122" s="10" t="s">
        <v>430</v>
      </c>
      <c r="B122" s="9">
        <v>24170000</v>
      </c>
      <c r="C122" s="13">
        <v>0</v>
      </c>
      <c r="D122" s="13">
        <v>0</v>
      </c>
      <c r="E122" s="29" t="str">
        <f t="shared" si="9"/>
        <v/>
      </c>
      <c r="F122" s="105">
        <v>17063900</v>
      </c>
      <c r="G122" s="105">
        <v>18007947.57</v>
      </c>
      <c r="H122" s="14">
        <f t="shared" si="8"/>
        <v>105.53242558852314</v>
      </c>
      <c r="I122" s="13">
        <f t="shared" si="7"/>
        <v>17063900</v>
      </c>
      <c r="J122" s="13">
        <f t="shared" si="6"/>
        <v>18007947.57</v>
      </c>
      <c r="K122" s="14">
        <f t="shared" si="5"/>
        <v>105.53242558852314</v>
      </c>
    </row>
    <row r="123" spans="1:11" s="8" customFormat="1" ht="15.75" x14ac:dyDescent="0.2">
      <c r="A123" s="10" t="s">
        <v>404</v>
      </c>
      <c r="B123" s="9">
        <v>25000000</v>
      </c>
      <c r="C123" s="13">
        <f>SUM(C124:C125)</f>
        <v>0</v>
      </c>
      <c r="D123" s="13">
        <f>SUM(D124:D125)</f>
        <v>0</v>
      </c>
      <c r="E123" s="29" t="str">
        <f t="shared" si="9"/>
        <v/>
      </c>
      <c r="F123" s="13">
        <f>SUM(F124:F125)</f>
        <v>100294887.56999999</v>
      </c>
      <c r="G123" s="13">
        <f>SUM(G124:G125)</f>
        <v>97970259.069999993</v>
      </c>
      <c r="H123" s="14">
        <f t="shared" si="8"/>
        <v>97.682206385268103</v>
      </c>
      <c r="I123" s="13">
        <f t="shared" si="7"/>
        <v>100294887.56999999</v>
      </c>
      <c r="J123" s="13">
        <f t="shared" si="6"/>
        <v>97970259.069999993</v>
      </c>
      <c r="K123" s="14">
        <f t="shared" si="5"/>
        <v>97.682206385268103</v>
      </c>
    </row>
    <row r="124" spans="1:11" s="8" customFormat="1" ht="34.5" customHeight="1" x14ac:dyDescent="0.2">
      <c r="A124" s="10" t="s">
        <v>405</v>
      </c>
      <c r="B124" s="9">
        <v>25010000</v>
      </c>
      <c r="C124" s="13">
        <v>0</v>
      </c>
      <c r="D124" s="13">
        <v>0</v>
      </c>
      <c r="E124" s="29" t="str">
        <f t="shared" si="9"/>
        <v/>
      </c>
      <c r="F124" s="105">
        <v>54799405.369999997</v>
      </c>
      <c r="G124" s="105">
        <v>55145456.979999997</v>
      </c>
      <c r="H124" s="14">
        <f t="shared" si="8"/>
        <v>100.6314878923658</v>
      </c>
      <c r="I124" s="13">
        <f t="shared" si="7"/>
        <v>54799405.369999997</v>
      </c>
      <c r="J124" s="13">
        <f t="shared" si="6"/>
        <v>55145456.979999997</v>
      </c>
      <c r="K124" s="14">
        <f t="shared" si="5"/>
        <v>100.6314878923658</v>
      </c>
    </row>
    <row r="125" spans="1:11" s="8" customFormat="1" ht="31.5" x14ac:dyDescent="0.2">
      <c r="A125" s="10" t="s">
        <v>254</v>
      </c>
      <c r="B125" s="9">
        <v>25020000</v>
      </c>
      <c r="C125" s="13">
        <v>0</v>
      </c>
      <c r="D125" s="13">
        <v>0</v>
      </c>
      <c r="E125" s="29" t="str">
        <f t="shared" si="9"/>
        <v/>
      </c>
      <c r="F125" s="105">
        <v>45495482.200000003</v>
      </c>
      <c r="G125" s="105">
        <v>42824802.090000004</v>
      </c>
      <c r="H125" s="14">
        <f t="shared" si="8"/>
        <v>94.129790517969283</v>
      </c>
      <c r="I125" s="13">
        <f t="shared" si="7"/>
        <v>45495482.200000003</v>
      </c>
      <c r="J125" s="13">
        <f t="shared" si="6"/>
        <v>42824802.090000004</v>
      </c>
      <c r="K125" s="14">
        <f t="shared" si="5"/>
        <v>94.129790517969283</v>
      </c>
    </row>
    <row r="126" spans="1:11" s="8" customFormat="1" ht="15.75" x14ac:dyDescent="0.2">
      <c r="A126" s="10" t="s">
        <v>406</v>
      </c>
      <c r="B126" s="9">
        <v>30000000</v>
      </c>
      <c r="C126" s="13">
        <f>C127+C132</f>
        <v>8500</v>
      </c>
      <c r="D126" s="13">
        <f>D127+D132</f>
        <v>21798.16</v>
      </c>
      <c r="E126" s="29" t="str">
        <f t="shared" si="9"/>
        <v>зв.100</v>
      </c>
      <c r="F126" s="13">
        <f>F127+F132</f>
        <v>27285800</v>
      </c>
      <c r="G126" s="13">
        <f>G127+G132</f>
        <v>29427396.780000001</v>
      </c>
      <c r="H126" s="14">
        <f t="shared" si="8"/>
        <v>107.84875935468266</v>
      </c>
      <c r="I126" s="13">
        <f t="shared" si="7"/>
        <v>27294300</v>
      </c>
      <c r="J126" s="13">
        <f t="shared" si="6"/>
        <v>29449194.940000001</v>
      </c>
      <c r="K126" s="14">
        <f t="shared" si="5"/>
        <v>107.89503647281666</v>
      </c>
    </row>
    <row r="127" spans="1:11" s="8" customFormat="1" ht="15.75" x14ac:dyDescent="0.2">
      <c r="A127" s="10" t="s">
        <v>407</v>
      </c>
      <c r="B127" s="9">
        <v>31000000</v>
      </c>
      <c r="C127" s="13">
        <f>C128+C130+C131</f>
        <v>8500</v>
      </c>
      <c r="D127" s="13">
        <f>D128+D130+D131</f>
        <v>21798.16</v>
      </c>
      <c r="E127" s="29" t="str">
        <f t="shared" si="9"/>
        <v>зв.100</v>
      </c>
      <c r="F127" s="13">
        <f>F128+F130+F131</f>
        <v>10476500</v>
      </c>
      <c r="G127" s="13">
        <f>G128+G130+G131</f>
        <v>10754596.869999999</v>
      </c>
      <c r="H127" s="14">
        <f t="shared" si="8"/>
        <v>102.65448260392304</v>
      </c>
      <c r="I127" s="13">
        <f t="shared" si="7"/>
        <v>10485000</v>
      </c>
      <c r="J127" s="13">
        <f t="shared" si="6"/>
        <v>10776395.029999999</v>
      </c>
      <c r="K127" s="14">
        <f t="shared" si="5"/>
        <v>102.77916099189316</v>
      </c>
    </row>
    <row r="128" spans="1:11" s="8" customFormat="1" ht="78.75" x14ac:dyDescent="0.2">
      <c r="A128" s="10" t="s">
        <v>436</v>
      </c>
      <c r="B128" s="9">
        <v>31010000</v>
      </c>
      <c r="C128" s="13">
        <f>C129</f>
        <v>8500</v>
      </c>
      <c r="D128" s="13">
        <f>D129</f>
        <v>21629.49</v>
      </c>
      <c r="E128" s="29" t="str">
        <f t="shared" si="9"/>
        <v>зв.100</v>
      </c>
      <c r="F128" s="13">
        <f>F129</f>
        <v>0</v>
      </c>
      <c r="G128" s="13">
        <f>G129</f>
        <v>0</v>
      </c>
      <c r="H128" s="14" t="str">
        <f t="shared" si="8"/>
        <v/>
      </c>
      <c r="I128" s="13">
        <f t="shared" si="7"/>
        <v>8500</v>
      </c>
      <c r="J128" s="13">
        <f t="shared" si="6"/>
        <v>21629.49</v>
      </c>
      <c r="K128" s="14" t="str">
        <f t="shared" si="5"/>
        <v>зв.100</v>
      </c>
    </row>
    <row r="129" spans="1:11" ht="78.75" hidden="1" x14ac:dyDescent="0.2">
      <c r="A129" s="11" t="s">
        <v>437</v>
      </c>
      <c r="B129" s="39">
        <v>31010200</v>
      </c>
      <c r="C129" s="120">
        <v>8500</v>
      </c>
      <c r="D129" s="120">
        <v>21629.49</v>
      </c>
      <c r="E129" s="33" t="str">
        <f t="shared" si="9"/>
        <v>зв.100</v>
      </c>
      <c r="F129" s="30">
        <v>0</v>
      </c>
      <c r="G129" s="30">
        <v>0</v>
      </c>
      <c r="H129" s="14" t="str">
        <f t="shared" si="8"/>
        <v/>
      </c>
      <c r="I129" s="30">
        <f t="shared" si="7"/>
        <v>8500</v>
      </c>
      <c r="J129" s="30">
        <f t="shared" si="6"/>
        <v>21629.49</v>
      </c>
      <c r="K129" s="50" t="str">
        <f t="shared" si="5"/>
        <v>зв.100</v>
      </c>
    </row>
    <row r="130" spans="1:11" s="8" customFormat="1" ht="31.5" x14ac:dyDescent="0.2">
      <c r="A130" s="10" t="s">
        <v>410</v>
      </c>
      <c r="B130" s="9">
        <v>31020000</v>
      </c>
      <c r="C130" s="105">
        <v>0</v>
      </c>
      <c r="D130" s="105">
        <v>168.67</v>
      </c>
      <c r="E130" s="29" t="str">
        <f t="shared" si="9"/>
        <v/>
      </c>
      <c r="F130" s="13">
        <v>0</v>
      </c>
      <c r="G130" s="13">
        <v>0</v>
      </c>
      <c r="H130" s="14" t="str">
        <f t="shared" si="8"/>
        <v/>
      </c>
      <c r="I130" s="13">
        <f t="shared" si="7"/>
        <v>0</v>
      </c>
      <c r="J130" s="13">
        <f t="shared" si="6"/>
        <v>168.67</v>
      </c>
      <c r="K130" s="14" t="str">
        <f t="shared" si="5"/>
        <v/>
      </c>
    </row>
    <row r="131" spans="1:11" s="8" customFormat="1" ht="47.25" x14ac:dyDescent="0.2">
      <c r="A131" s="10" t="s">
        <v>411</v>
      </c>
      <c r="B131" s="9">
        <v>31030000</v>
      </c>
      <c r="C131" s="13">
        <v>0</v>
      </c>
      <c r="D131" s="13">
        <v>0</v>
      </c>
      <c r="E131" s="29" t="str">
        <f t="shared" si="9"/>
        <v/>
      </c>
      <c r="F131" s="105">
        <v>10476500</v>
      </c>
      <c r="G131" s="105">
        <v>10754596.869999999</v>
      </c>
      <c r="H131" s="14">
        <f t="shared" si="8"/>
        <v>102.65448260392304</v>
      </c>
      <c r="I131" s="13">
        <f t="shared" si="7"/>
        <v>10476500</v>
      </c>
      <c r="J131" s="13">
        <f t="shared" si="6"/>
        <v>10754596.869999999</v>
      </c>
      <c r="K131" s="14">
        <f t="shared" si="5"/>
        <v>102.65448260392304</v>
      </c>
    </row>
    <row r="132" spans="1:11" s="8" customFormat="1" ht="18" customHeight="1" x14ac:dyDescent="0.2">
      <c r="A132" s="10" t="s">
        <v>412</v>
      </c>
      <c r="B132" s="9">
        <v>33000000</v>
      </c>
      <c r="C132" s="13">
        <f>C133</f>
        <v>0</v>
      </c>
      <c r="D132" s="13">
        <f>D133</f>
        <v>0</v>
      </c>
      <c r="E132" s="29" t="str">
        <f t="shared" si="9"/>
        <v/>
      </c>
      <c r="F132" s="13">
        <f>F133</f>
        <v>16809300</v>
      </c>
      <c r="G132" s="13">
        <f>G133</f>
        <v>18672799.91</v>
      </c>
      <c r="H132" s="14">
        <f t="shared" si="8"/>
        <v>111.08612440732213</v>
      </c>
      <c r="I132" s="13">
        <f t="shared" si="7"/>
        <v>16809300</v>
      </c>
      <c r="J132" s="13">
        <f t="shared" si="6"/>
        <v>18672799.91</v>
      </c>
      <c r="K132" s="14">
        <f t="shared" si="5"/>
        <v>111.08612440732213</v>
      </c>
    </row>
    <row r="133" spans="1:11" s="8" customFormat="1" ht="15.75" x14ac:dyDescent="0.2">
      <c r="A133" s="10" t="s">
        <v>413</v>
      </c>
      <c r="B133" s="9">
        <v>33010000</v>
      </c>
      <c r="C133" s="13">
        <f>SUM(C134:C135)</f>
        <v>0</v>
      </c>
      <c r="D133" s="13">
        <f>SUM(D134:D135)</f>
        <v>0</v>
      </c>
      <c r="E133" s="29" t="str">
        <f t="shared" si="9"/>
        <v/>
      </c>
      <c r="F133" s="13">
        <f>SUM(F134:F135)</f>
        <v>16809300</v>
      </c>
      <c r="G133" s="13">
        <f>SUM(G134:G135)</f>
        <v>18672799.91</v>
      </c>
      <c r="H133" s="14">
        <f t="shared" si="8"/>
        <v>111.08612440732213</v>
      </c>
      <c r="I133" s="13">
        <f t="shared" si="7"/>
        <v>16809300</v>
      </c>
      <c r="J133" s="13">
        <f t="shared" si="6"/>
        <v>18672799.91</v>
      </c>
      <c r="K133" s="14">
        <f t="shared" si="5"/>
        <v>111.08612440732213</v>
      </c>
    </row>
    <row r="134" spans="1:11" ht="78.75" hidden="1" x14ac:dyDescent="0.2">
      <c r="A134" s="11" t="s">
        <v>438</v>
      </c>
      <c r="B134" s="39">
        <v>33010100</v>
      </c>
      <c r="C134" s="30">
        <v>0</v>
      </c>
      <c r="D134" s="30">
        <v>0</v>
      </c>
      <c r="E134" s="29" t="str">
        <f t="shared" si="9"/>
        <v/>
      </c>
      <c r="F134" s="104">
        <v>16809300</v>
      </c>
      <c r="G134" s="104">
        <v>18672799.91</v>
      </c>
      <c r="H134" s="50">
        <f t="shared" si="8"/>
        <v>111.08612440732213</v>
      </c>
      <c r="I134" s="30">
        <f t="shared" si="7"/>
        <v>16809300</v>
      </c>
      <c r="J134" s="30">
        <f t="shared" si="6"/>
        <v>18672799.91</v>
      </c>
      <c r="K134" s="50">
        <f t="shared" si="5"/>
        <v>111.08612440732213</v>
      </c>
    </row>
    <row r="135" spans="1:11" ht="63" hidden="1" x14ac:dyDescent="0.2">
      <c r="A135" s="11" t="s">
        <v>439</v>
      </c>
      <c r="B135" s="39">
        <v>33010400</v>
      </c>
      <c r="C135" s="30">
        <v>0</v>
      </c>
      <c r="D135" s="30">
        <v>0</v>
      </c>
      <c r="E135" s="29" t="str">
        <f t="shared" si="9"/>
        <v/>
      </c>
      <c r="F135" s="77"/>
      <c r="G135" s="77">
        <v>0</v>
      </c>
      <c r="H135" s="50" t="str">
        <f t="shared" si="8"/>
        <v/>
      </c>
      <c r="I135" s="30">
        <f t="shared" si="7"/>
        <v>0</v>
      </c>
      <c r="J135" s="30">
        <f t="shared" si="6"/>
        <v>0</v>
      </c>
      <c r="K135" s="50" t="str">
        <f t="shared" si="5"/>
        <v/>
      </c>
    </row>
    <row r="136" spans="1:11" s="8" customFormat="1" ht="15.75" x14ac:dyDescent="0.2">
      <c r="A136" s="10" t="s">
        <v>414</v>
      </c>
      <c r="B136" s="9">
        <v>50000000</v>
      </c>
      <c r="C136" s="13">
        <f>C137</f>
        <v>0</v>
      </c>
      <c r="D136" s="13">
        <f>D137</f>
        <v>0</v>
      </c>
      <c r="E136" s="29" t="str">
        <f t="shared" si="9"/>
        <v/>
      </c>
      <c r="F136" s="13">
        <f>F137</f>
        <v>10282000</v>
      </c>
      <c r="G136" s="13">
        <f>G137</f>
        <v>11771459.91</v>
      </c>
      <c r="H136" s="14">
        <f t="shared" si="8"/>
        <v>114.48609132464502</v>
      </c>
      <c r="I136" s="13">
        <f t="shared" si="7"/>
        <v>10282000</v>
      </c>
      <c r="J136" s="13">
        <f t="shared" si="6"/>
        <v>11771459.91</v>
      </c>
      <c r="K136" s="14">
        <f t="shared" si="5"/>
        <v>114.48609132464502</v>
      </c>
    </row>
    <row r="137" spans="1:11" ht="47.25" hidden="1" x14ac:dyDescent="0.2">
      <c r="A137" s="11" t="s">
        <v>255</v>
      </c>
      <c r="B137" s="39">
        <v>50110000</v>
      </c>
      <c r="C137" s="30">
        <v>0</v>
      </c>
      <c r="D137" s="30">
        <v>0</v>
      </c>
      <c r="E137" s="29" t="str">
        <f t="shared" si="9"/>
        <v/>
      </c>
      <c r="F137" s="104">
        <v>10282000</v>
      </c>
      <c r="G137" s="104">
        <v>11771459.91</v>
      </c>
      <c r="H137" s="50">
        <f t="shared" si="8"/>
        <v>114.48609132464502</v>
      </c>
      <c r="I137" s="30">
        <f t="shared" si="7"/>
        <v>10282000</v>
      </c>
      <c r="J137" s="30">
        <f t="shared" si="6"/>
        <v>11771459.91</v>
      </c>
      <c r="K137" s="50">
        <f t="shared" si="5"/>
        <v>114.48609132464502</v>
      </c>
    </row>
    <row r="138" spans="1:11" s="8" customFormat="1" ht="15.75" x14ac:dyDescent="0.2">
      <c r="A138" s="10" t="s">
        <v>415</v>
      </c>
      <c r="B138" s="9">
        <v>90010100</v>
      </c>
      <c r="C138" s="13">
        <f>C13+C86+C126+C136</f>
        <v>1577579500</v>
      </c>
      <c r="D138" s="13">
        <f>D13+D86+D126+D136</f>
        <v>1601692834.6900001</v>
      </c>
      <c r="E138" s="29">
        <f t="shared" si="9"/>
        <v>101.52850203048405</v>
      </c>
      <c r="F138" s="13">
        <f>F13+F86+F126+F136</f>
        <v>155926200.56999999</v>
      </c>
      <c r="G138" s="13">
        <f>G13+G86+G126+G136</f>
        <v>158142723.59999999</v>
      </c>
      <c r="H138" s="14">
        <f t="shared" si="8"/>
        <v>101.42152057954168</v>
      </c>
      <c r="I138" s="13">
        <f t="shared" si="7"/>
        <v>1733505700.5699999</v>
      </c>
      <c r="J138" s="13">
        <f t="shared" si="6"/>
        <v>1759835558.29</v>
      </c>
      <c r="K138" s="14">
        <f t="shared" si="5"/>
        <v>101.51887921172353</v>
      </c>
    </row>
    <row r="139" spans="1:11" s="8" customFormat="1" ht="15.75" x14ac:dyDescent="0.2">
      <c r="A139" s="10" t="s">
        <v>416</v>
      </c>
      <c r="B139" s="9">
        <v>40000000</v>
      </c>
      <c r="C139" s="13">
        <f>C140</f>
        <v>515831272</v>
      </c>
      <c r="D139" s="13">
        <f>D140</f>
        <v>515631729</v>
      </c>
      <c r="E139" s="29">
        <f t="shared" si="9"/>
        <v>99.961316226674995</v>
      </c>
      <c r="F139" s="13">
        <f>F140</f>
        <v>0</v>
      </c>
      <c r="G139" s="13">
        <f>G140</f>
        <v>0</v>
      </c>
      <c r="H139" s="14" t="str">
        <f t="shared" si="8"/>
        <v/>
      </c>
      <c r="I139" s="13">
        <f t="shared" si="7"/>
        <v>515831272</v>
      </c>
      <c r="J139" s="13">
        <f t="shared" si="6"/>
        <v>515631729</v>
      </c>
      <c r="K139" s="14">
        <f t="shared" si="5"/>
        <v>99.961316226674995</v>
      </c>
    </row>
    <row r="140" spans="1:11" s="8" customFormat="1" ht="15.75" x14ac:dyDescent="0.2">
      <c r="A140" s="10" t="s">
        <v>417</v>
      </c>
      <c r="B140" s="9">
        <v>41000000</v>
      </c>
      <c r="C140" s="13">
        <f>C141</f>
        <v>515831272</v>
      </c>
      <c r="D140" s="13">
        <f>D141</f>
        <v>515631729</v>
      </c>
      <c r="E140" s="29">
        <f t="shared" si="9"/>
        <v>99.961316226674995</v>
      </c>
      <c r="F140" s="13">
        <f>F141</f>
        <v>0</v>
      </c>
      <c r="G140" s="13">
        <f>G141</f>
        <v>0</v>
      </c>
      <c r="H140" s="14" t="str">
        <f t="shared" si="8"/>
        <v/>
      </c>
      <c r="I140" s="13">
        <f t="shared" si="7"/>
        <v>515831272</v>
      </c>
      <c r="J140" s="13">
        <f t="shared" si="6"/>
        <v>515631729</v>
      </c>
      <c r="K140" s="14">
        <f t="shared" si="5"/>
        <v>99.961316226674995</v>
      </c>
    </row>
    <row r="141" spans="1:11" s="8" customFormat="1" ht="31.5" x14ac:dyDescent="0.2">
      <c r="A141" s="10" t="s">
        <v>258</v>
      </c>
      <c r="B141" s="9">
        <v>41030000</v>
      </c>
      <c r="C141" s="13">
        <f>SUM(C142:C146)</f>
        <v>515831272</v>
      </c>
      <c r="D141" s="13">
        <f>SUM(D142:D146)</f>
        <v>515631729</v>
      </c>
      <c r="E141" s="29">
        <f t="shared" si="9"/>
        <v>99.961316226674995</v>
      </c>
      <c r="F141" s="13">
        <f>SUM(F142:F146)</f>
        <v>0</v>
      </c>
      <c r="G141" s="13">
        <f>SUM(G142:G146)</f>
        <v>0</v>
      </c>
      <c r="H141" s="14" t="str">
        <f t="shared" si="8"/>
        <v/>
      </c>
      <c r="I141" s="13">
        <f t="shared" si="7"/>
        <v>515831272</v>
      </c>
      <c r="J141" s="13">
        <f t="shared" si="6"/>
        <v>515631729</v>
      </c>
      <c r="K141" s="14">
        <f t="shared" si="5"/>
        <v>99.961316226674995</v>
      </c>
    </row>
    <row r="142" spans="1:11" s="22" customFormat="1" ht="50.25" customHeight="1" x14ac:dyDescent="0.2">
      <c r="A142" s="11" t="s">
        <v>160</v>
      </c>
      <c r="B142" s="39">
        <v>41030400</v>
      </c>
      <c r="C142" s="120">
        <v>1287000</v>
      </c>
      <c r="D142" s="120">
        <v>1087457</v>
      </c>
      <c r="E142" s="33">
        <f t="shared" si="9"/>
        <v>84.495493395493398</v>
      </c>
      <c r="F142" s="30"/>
      <c r="G142" s="30"/>
      <c r="H142" s="14" t="str">
        <f t="shared" si="8"/>
        <v/>
      </c>
      <c r="I142" s="30">
        <f t="shared" ref="I142:I206" si="10">C142+F142</f>
        <v>1287000</v>
      </c>
      <c r="J142" s="30">
        <f t="shared" si="6"/>
        <v>1087457</v>
      </c>
      <c r="K142" s="50">
        <f t="shared" ref="K142:K206" si="11">IF(I142=0,"",IF(J142/I142&gt;1.5, "зв.100",J142/I142*100))</f>
        <v>84.495493395493398</v>
      </c>
    </row>
    <row r="143" spans="1:11" ht="48.75" customHeight="1" x14ac:dyDescent="0.2">
      <c r="A143" s="11" t="s">
        <v>208</v>
      </c>
      <c r="B143" s="39">
        <v>41033800</v>
      </c>
      <c r="C143" s="120">
        <v>630000</v>
      </c>
      <c r="D143" s="120">
        <v>630000</v>
      </c>
      <c r="E143" s="33">
        <f>IF(C143=0,"",IF(D143/C143&gt;1.5, "зв.100",D143/C143*100))</f>
        <v>100</v>
      </c>
      <c r="F143" s="30"/>
      <c r="G143" s="30"/>
      <c r="H143" s="14" t="str">
        <f>IF(F143=0,"",IF(G143/F143&gt;1.5, "зв.100",G143/F143*100))</f>
        <v/>
      </c>
      <c r="I143" s="30">
        <f t="shared" si="10"/>
        <v>630000</v>
      </c>
      <c r="J143" s="30">
        <f>D143+G143</f>
        <v>630000</v>
      </c>
      <c r="K143" s="50">
        <f>IF(I143=0,"",IF(J143/I143&gt;1.5, "зв.100",J143/I143*100))</f>
        <v>100</v>
      </c>
    </row>
    <row r="144" spans="1:11" ht="31.5" x14ac:dyDescent="0.2">
      <c r="A144" s="11" t="s">
        <v>21</v>
      </c>
      <c r="B144" s="39">
        <v>41033900</v>
      </c>
      <c r="C144" s="120">
        <v>310037000</v>
      </c>
      <c r="D144" s="120">
        <v>310037000</v>
      </c>
      <c r="E144" s="33">
        <f>IF(C144=0,"",IF(D144/C144&gt;1.5, "зв.100",D144/C144*100))</f>
        <v>100</v>
      </c>
      <c r="F144" s="30"/>
      <c r="G144" s="30"/>
      <c r="H144" s="14" t="str">
        <f>IF(F144=0,"",IF(G144/F144&gt;1.5, "зв.100",G144/F144*100))</f>
        <v/>
      </c>
      <c r="I144" s="30">
        <f t="shared" si="10"/>
        <v>310037000</v>
      </c>
      <c r="J144" s="30">
        <f>D144+G144</f>
        <v>310037000</v>
      </c>
      <c r="K144" s="50">
        <f>IF(I144=0,"",IF(J144/I144&gt;1.5, "зв.100",J144/I144*100))</f>
        <v>100</v>
      </c>
    </row>
    <row r="145" spans="1:11" ht="31.5" x14ac:dyDescent="0.2">
      <c r="A145" s="11" t="s">
        <v>22</v>
      </c>
      <c r="B145" s="39">
        <v>41034200</v>
      </c>
      <c r="C145" s="120">
        <v>189604200</v>
      </c>
      <c r="D145" s="120">
        <v>189604200</v>
      </c>
      <c r="E145" s="33">
        <f>IF(C145=0,"",IF(D145/C145&gt;1.5, "зв.100",D145/C145*100))</f>
        <v>100</v>
      </c>
      <c r="F145" s="30"/>
      <c r="G145" s="30"/>
      <c r="H145" s="14" t="str">
        <f>IF(F145=0,"",IF(G145/F145&gt;1.5, "зв.100",G145/F145*100))</f>
        <v/>
      </c>
      <c r="I145" s="30">
        <f t="shared" si="10"/>
        <v>189604200</v>
      </c>
      <c r="J145" s="30">
        <f>D145+G145</f>
        <v>189604200</v>
      </c>
      <c r="K145" s="50">
        <f>IF(I145=0,"",IF(J145/I145&gt;1.5, "зв.100",J145/I145*100))</f>
        <v>100</v>
      </c>
    </row>
    <row r="146" spans="1:11" s="22" customFormat="1" ht="47.25" x14ac:dyDescent="0.2">
      <c r="A146" s="11" t="s">
        <v>235</v>
      </c>
      <c r="B146" s="39">
        <v>41034500</v>
      </c>
      <c r="C146" s="120">
        <v>14273072</v>
      </c>
      <c r="D146" s="120">
        <v>14273072</v>
      </c>
      <c r="E146" s="33">
        <f t="shared" si="9"/>
        <v>100</v>
      </c>
      <c r="F146" s="30"/>
      <c r="G146" s="30"/>
      <c r="H146" s="14" t="str">
        <f t="shared" si="8"/>
        <v/>
      </c>
      <c r="I146" s="30">
        <f t="shared" si="10"/>
        <v>14273072</v>
      </c>
      <c r="J146" s="30">
        <f t="shared" si="6"/>
        <v>14273072</v>
      </c>
      <c r="K146" s="50">
        <f t="shared" si="11"/>
        <v>100</v>
      </c>
    </row>
    <row r="147" spans="1:11" s="23" customFormat="1" ht="31.5" x14ac:dyDescent="0.2">
      <c r="A147" s="10" t="s">
        <v>418</v>
      </c>
      <c r="B147" s="9">
        <v>90010200</v>
      </c>
      <c r="C147" s="13">
        <f>C138+C139</f>
        <v>2093410772</v>
      </c>
      <c r="D147" s="13">
        <f>D138+D139</f>
        <v>2117324563.6900001</v>
      </c>
      <c r="E147" s="29">
        <f t="shared" si="9"/>
        <v>101.14233632547678</v>
      </c>
      <c r="F147" s="13">
        <f>F138+F139</f>
        <v>155926200.56999999</v>
      </c>
      <c r="G147" s="13">
        <f>G138+G139</f>
        <v>158142723.59999999</v>
      </c>
      <c r="H147" s="14">
        <f t="shared" si="8"/>
        <v>101.42152057954168</v>
      </c>
      <c r="I147" s="13">
        <f t="shared" si="10"/>
        <v>2249336972.5700002</v>
      </c>
      <c r="J147" s="13">
        <f t="shared" ref="J147:J231" si="12">D147+G147</f>
        <v>2275467287.29</v>
      </c>
      <c r="K147" s="14">
        <f t="shared" si="11"/>
        <v>101.16168964626692</v>
      </c>
    </row>
    <row r="148" spans="1:11" s="23" customFormat="1" ht="31.5" x14ac:dyDescent="0.2">
      <c r="A148" s="93" t="s">
        <v>257</v>
      </c>
      <c r="B148" s="41">
        <v>41050000</v>
      </c>
      <c r="C148" s="80">
        <f>SUM(C149:C166)</f>
        <v>440969803.88</v>
      </c>
      <c r="D148" s="80">
        <f>SUM(D149:D166)</f>
        <v>403310956.83000004</v>
      </c>
      <c r="E148" s="29">
        <f t="shared" ref="E148:E166" si="13">IF(C148=0,"",IF(D148/C148&gt;1.5, "зв.100",D148/C148*100))</f>
        <v>91.459994149565858</v>
      </c>
      <c r="F148" s="13">
        <f>SUM(F149:F166)</f>
        <v>19495497</v>
      </c>
      <c r="G148" s="13">
        <f>SUM(G149:G166)</f>
        <v>19314495.829999998</v>
      </c>
      <c r="H148" s="50">
        <f t="shared" ref="H148:H166" si="14">IF(F148=0,"",IF(G148/F148&gt;1.5, "зв.100",G148/F148*100))</f>
        <v>99.071574476916382</v>
      </c>
      <c r="I148" s="13">
        <f t="shared" si="10"/>
        <v>460465300.88</v>
      </c>
      <c r="J148" s="13">
        <f t="shared" si="12"/>
        <v>422625452.66000003</v>
      </c>
      <c r="K148" s="14">
        <f t="shared" si="11"/>
        <v>91.782258479046348</v>
      </c>
    </row>
    <row r="149" spans="1:11" s="22" customFormat="1" ht="218.25" customHeight="1" x14ac:dyDescent="0.2">
      <c r="A149" s="81" t="s">
        <v>272</v>
      </c>
      <c r="B149" s="82">
        <v>41050100</v>
      </c>
      <c r="C149" s="120">
        <v>98666250.879999995</v>
      </c>
      <c r="D149" s="120">
        <v>97614105.480000004</v>
      </c>
      <c r="E149" s="33">
        <f t="shared" si="13"/>
        <v>98.933631925186219</v>
      </c>
      <c r="F149" s="30"/>
      <c r="G149" s="30"/>
      <c r="H149" s="14" t="str">
        <f t="shared" si="14"/>
        <v/>
      </c>
      <c r="I149" s="30">
        <f t="shared" si="10"/>
        <v>98666250.879999995</v>
      </c>
      <c r="J149" s="30">
        <f t="shared" si="12"/>
        <v>97614105.480000004</v>
      </c>
      <c r="K149" s="50">
        <f t="shared" si="11"/>
        <v>98.933631925186219</v>
      </c>
    </row>
    <row r="150" spans="1:11" s="22" customFormat="1" ht="79.5" customHeight="1" x14ac:dyDescent="0.2">
      <c r="A150" s="81" t="s">
        <v>256</v>
      </c>
      <c r="B150" s="82">
        <v>41050200</v>
      </c>
      <c r="C150" s="120">
        <v>522835</v>
      </c>
      <c r="D150" s="120">
        <v>254380.44</v>
      </c>
      <c r="E150" s="33">
        <f t="shared" si="13"/>
        <v>48.654057207340749</v>
      </c>
      <c r="F150" s="30"/>
      <c r="G150" s="30"/>
      <c r="H150" s="14" t="str">
        <f t="shared" si="14"/>
        <v/>
      </c>
      <c r="I150" s="30">
        <f t="shared" si="10"/>
        <v>522835</v>
      </c>
      <c r="J150" s="30">
        <f t="shared" si="12"/>
        <v>254380.44</v>
      </c>
      <c r="K150" s="50">
        <f t="shared" si="11"/>
        <v>48.654057207340749</v>
      </c>
    </row>
    <row r="151" spans="1:11" s="22" customFormat="1" ht="204.75" customHeight="1" x14ac:dyDescent="0.2">
      <c r="A151" s="81" t="s">
        <v>198</v>
      </c>
      <c r="B151" s="82">
        <v>41050300</v>
      </c>
      <c r="C151" s="120">
        <v>303607200</v>
      </c>
      <c r="D151" s="120">
        <v>268978038.16000003</v>
      </c>
      <c r="E151" s="33">
        <f t="shared" si="13"/>
        <v>88.594090706676269</v>
      </c>
      <c r="F151" s="30"/>
      <c r="G151" s="30"/>
      <c r="H151" s="14" t="str">
        <f t="shared" si="14"/>
        <v/>
      </c>
      <c r="I151" s="30">
        <f t="shared" si="10"/>
        <v>303607200</v>
      </c>
      <c r="J151" s="30">
        <f t="shared" si="12"/>
        <v>268978038.16000003</v>
      </c>
      <c r="K151" s="50">
        <f t="shared" si="11"/>
        <v>88.594090706676269</v>
      </c>
    </row>
    <row r="152" spans="1:11" s="22" customFormat="1" ht="148.5" customHeight="1" x14ac:dyDescent="0.2">
      <c r="A152" s="81" t="s">
        <v>454</v>
      </c>
      <c r="B152" s="82">
        <v>41050400</v>
      </c>
      <c r="C152" s="120">
        <v>815050</v>
      </c>
      <c r="D152" s="120">
        <v>815049.33</v>
      </c>
      <c r="E152" s="33">
        <f t="shared" si="13"/>
        <v>99.999917796454199</v>
      </c>
      <c r="F152" s="30"/>
      <c r="G152" s="30"/>
      <c r="H152" s="14" t="str">
        <f t="shared" si="14"/>
        <v/>
      </c>
      <c r="I152" s="30">
        <f t="shared" si="10"/>
        <v>815050</v>
      </c>
      <c r="J152" s="30">
        <f>D152+G152</f>
        <v>815049.33</v>
      </c>
      <c r="K152" s="50">
        <f>IF(I152=0,"",IF(J152/I152&gt;1.5, "зв.100",J152/I152*100))</f>
        <v>99.999917796454199</v>
      </c>
    </row>
    <row r="153" spans="1:11" s="22" customFormat="1" ht="163.5" customHeight="1" x14ac:dyDescent="0.2">
      <c r="A153" s="108" t="s">
        <v>455</v>
      </c>
      <c r="B153" s="109">
        <v>41050500</v>
      </c>
      <c r="C153" s="120">
        <v>3035858</v>
      </c>
      <c r="D153" s="120">
        <v>3035856.26</v>
      </c>
      <c r="E153" s="33">
        <f t="shared" si="13"/>
        <v>99.999942685066287</v>
      </c>
      <c r="F153" s="30"/>
      <c r="G153" s="30"/>
      <c r="H153" s="14" t="str">
        <f t="shared" si="14"/>
        <v/>
      </c>
      <c r="I153" s="30">
        <f t="shared" si="10"/>
        <v>3035858</v>
      </c>
      <c r="J153" s="30">
        <f>D153+G153</f>
        <v>3035856.26</v>
      </c>
      <c r="K153" s="50">
        <f>IF(I153=0,"",IF(J153/I153&gt;1.5, "зв.100",J153/I153*100))</f>
        <v>99.999942685066287</v>
      </c>
    </row>
    <row r="154" spans="1:11" s="24" customFormat="1" ht="224.25" customHeight="1" x14ac:dyDescent="0.2">
      <c r="A154" s="108" t="s">
        <v>456</v>
      </c>
      <c r="B154" s="109">
        <v>41050600</v>
      </c>
      <c r="C154" s="51"/>
      <c r="D154" s="51"/>
      <c r="E154" s="33" t="str">
        <f t="shared" si="13"/>
        <v/>
      </c>
      <c r="F154" s="51">
        <v>1495497</v>
      </c>
      <c r="G154" s="51">
        <v>1495495.83</v>
      </c>
      <c r="H154" s="50">
        <f t="shared" si="14"/>
        <v>99.99992176513895</v>
      </c>
      <c r="I154" s="30">
        <f t="shared" si="10"/>
        <v>1495497</v>
      </c>
      <c r="J154" s="30">
        <f>D154+G154</f>
        <v>1495495.83</v>
      </c>
      <c r="K154" s="50">
        <f>IF(I154=0,"",IF(J154/I154&gt;1.5, "зв.100",J154/I154*100))</f>
        <v>99.99992176513895</v>
      </c>
    </row>
    <row r="155" spans="1:11" s="22" customFormat="1" ht="172.5" customHeight="1" x14ac:dyDescent="0.2">
      <c r="A155" s="81" t="s">
        <v>273</v>
      </c>
      <c r="B155" s="82">
        <v>41050700</v>
      </c>
      <c r="C155" s="120">
        <v>1283900</v>
      </c>
      <c r="D155" s="120">
        <v>1274354.8</v>
      </c>
      <c r="E155" s="33">
        <f t="shared" si="13"/>
        <v>99.256546460004685</v>
      </c>
      <c r="F155" s="30"/>
      <c r="G155" s="30"/>
      <c r="H155" s="14" t="str">
        <f t="shared" si="14"/>
        <v/>
      </c>
      <c r="I155" s="30">
        <f t="shared" si="10"/>
        <v>1283900</v>
      </c>
      <c r="J155" s="30">
        <f t="shared" si="12"/>
        <v>1274354.8</v>
      </c>
      <c r="K155" s="50">
        <f t="shared" si="11"/>
        <v>99.256546460004685</v>
      </c>
    </row>
    <row r="156" spans="1:11" s="22" customFormat="1" ht="111.75" customHeight="1" x14ac:dyDescent="0.2">
      <c r="A156" s="108" t="s">
        <v>8</v>
      </c>
      <c r="B156" s="109">
        <v>41050900</v>
      </c>
      <c r="C156" s="120">
        <v>4230162</v>
      </c>
      <c r="D156" s="120">
        <v>4230162</v>
      </c>
      <c r="E156" s="33">
        <f t="shared" si="13"/>
        <v>100</v>
      </c>
      <c r="F156" s="30"/>
      <c r="G156" s="30"/>
      <c r="H156" s="14" t="str">
        <f t="shared" si="14"/>
        <v/>
      </c>
      <c r="I156" s="30">
        <f t="shared" si="10"/>
        <v>4230162</v>
      </c>
      <c r="J156" s="30">
        <f>D156+G156</f>
        <v>4230162</v>
      </c>
      <c r="K156" s="50">
        <f>IF(I156=0,"",IF(J156/I156&gt;1.5, "зв.100",J156/I156*100))</f>
        <v>100</v>
      </c>
    </row>
    <row r="157" spans="1:11" s="22" customFormat="1" ht="47.25" x14ac:dyDescent="0.2">
      <c r="A157" s="108" t="s">
        <v>239</v>
      </c>
      <c r="B157" s="109">
        <v>41051000</v>
      </c>
      <c r="C157" s="120">
        <v>4233300</v>
      </c>
      <c r="D157" s="120">
        <v>3446520.11</v>
      </c>
      <c r="E157" s="33">
        <f t="shared" si="13"/>
        <v>81.414501925212008</v>
      </c>
      <c r="F157" s="30"/>
      <c r="G157" s="30"/>
      <c r="H157" s="14" t="str">
        <f t="shared" si="14"/>
        <v/>
      </c>
      <c r="I157" s="30">
        <f t="shared" si="10"/>
        <v>4233300</v>
      </c>
      <c r="J157" s="30">
        <f>D157+G157</f>
        <v>3446520.11</v>
      </c>
      <c r="K157" s="50">
        <f>IF(I157=0,"",IF(J157/I157&gt;1.5, "зв.100",J157/I157*100))</f>
        <v>81.414501925212008</v>
      </c>
    </row>
    <row r="158" spans="1:11" s="22" customFormat="1" ht="47.25" x14ac:dyDescent="0.2">
      <c r="A158" s="81" t="s">
        <v>209</v>
      </c>
      <c r="B158" s="82">
        <v>41051100</v>
      </c>
      <c r="C158" s="120">
        <v>813890</v>
      </c>
      <c r="D158" s="120">
        <v>813886</v>
      </c>
      <c r="E158" s="33">
        <f t="shared" si="13"/>
        <v>99.999508533094144</v>
      </c>
      <c r="F158" s="30"/>
      <c r="G158" s="30"/>
      <c r="H158" s="14" t="str">
        <f t="shared" si="14"/>
        <v/>
      </c>
      <c r="I158" s="30">
        <f t="shared" si="10"/>
        <v>813890</v>
      </c>
      <c r="J158" s="30">
        <f>D158+G158</f>
        <v>813886</v>
      </c>
      <c r="K158" s="50">
        <f>IF(I158=0,"",IF(J158/I158&gt;1.5, "зв.100",J158/I158*100))</f>
        <v>99.999508533094144</v>
      </c>
    </row>
    <row r="159" spans="1:11" s="22" customFormat="1" ht="47.25" customHeight="1" x14ac:dyDescent="0.2">
      <c r="A159" s="81" t="s">
        <v>214</v>
      </c>
      <c r="B159" s="82">
        <v>41051200</v>
      </c>
      <c r="C159" s="120">
        <v>3458000</v>
      </c>
      <c r="D159" s="120">
        <v>2937287.19</v>
      </c>
      <c r="E159" s="33">
        <f t="shared" si="13"/>
        <v>84.941792654713709</v>
      </c>
      <c r="F159" s="30"/>
      <c r="G159" s="30"/>
      <c r="H159" s="14" t="str">
        <f t="shared" si="14"/>
        <v/>
      </c>
      <c r="I159" s="30">
        <f t="shared" si="10"/>
        <v>3458000</v>
      </c>
      <c r="J159" s="30">
        <f>D159+G159</f>
        <v>2937287.19</v>
      </c>
      <c r="K159" s="50">
        <f>IF(I159=0,"",IF(J159/I159&gt;1.5, "зв.100",J159/I159*100))</f>
        <v>84.941792654713709</v>
      </c>
    </row>
    <row r="160" spans="1:11" s="22" customFormat="1" ht="63" x14ac:dyDescent="0.2">
      <c r="A160" s="81" t="s">
        <v>215</v>
      </c>
      <c r="B160" s="82">
        <v>41051400</v>
      </c>
      <c r="C160" s="120">
        <v>3811100</v>
      </c>
      <c r="D160" s="120">
        <v>3811100</v>
      </c>
      <c r="E160" s="33">
        <f t="shared" si="13"/>
        <v>100</v>
      </c>
      <c r="F160" s="30"/>
      <c r="G160" s="30"/>
      <c r="H160" s="14" t="str">
        <f t="shared" si="14"/>
        <v/>
      </c>
      <c r="I160" s="30">
        <f t="shared" si="10"/>
        <v>3811100</v>
      </c>
      <c r="J160" s="30">
        <f>D160+G160</f>
        <v>3811100</v>
      </c>
      <c r="K160" s="50">
        <f>IF(I160=0,"",IF(J160/I160&gt;1.5, "зв.100",J160/I160*100))</f>
        <v>100</v>
      </c>
    </row>
    <row r="161" spans="1:11" s="22" customFormat="1" ht="47.25" x14ac:dyDescent="0.2">
      <c r="A161" s="81" t="s">
        <v>190</v>
      </c>
      <c r="B161" s="82">
        <v>41051500</v>
      </c>
      <c r="C161" s="120">
        <v>10913153</v>
      </c>
      <c r="D161" s="120">
        <v>10899526.93</v>
      </c>
      <c r="E161" s="33">
        <f t="shared" si="13"/>
        <v>99.875140850678065</v>
      </c>
      <c r="F161" s="30"/>
      <c r="G161" s="30"/>
      <c r="H161" s="14" t="str">
        <f t="shared" si="14"/>
        <v/>
      </c>
      <c r="I161" s="30">
        <f t="shared" si="10"/>
        <v>10913153</v>
      </c>
      <c r="J161" s="30">
        <f t="shared" si="12"/>
        <v>10899526.93</v>
      </c>
      <c r="K161" s="50">
        <f t="shared" si="11"/>
        <v>99.875140850678065</v>
      </c>
    </row>
    <row r="162" spans="1:11" s="22" customFormat="1" ht="63" x14ac:dyDescent="0.2">
      <c r="A162" s="81" t="s">
        <v>191</v>
      </c>
      <c r="B162" s="82">
        <v>41052000</v>
      </c>
      <c r="C162" s="120">
        <v>1640020</v>
      </c>
      <c r="D162" s="120">
        <v>1511772.13</v>
      </c>
      <c r="E162" s="33">
        <f t="shared" si="13"/>
        <v>92.180103291423265</v>
      </c>
      <c r="F162" s="30"/>
      <c r="G162" s="30"/>
      <c r="H162" s="14" t="str">
        <f t="shared" si="14"/>
        <v/>
      </c>
      <c r="I162" s="30">
        <f t="shared" si="10"/>
        <v>1640020</v>
      </c>
      <c r="J162" s="30">
        <f>D162+G162</f>
        <v>1511772.13</v>
      </c>
      <c r="K162" s="50">
        <f>IF(I162=0,"",IF(J162/I162&gt;1.5, "зв.100",J162/I162*100))</f>
        <v>92.180103291423265</v>
      </c>
    </row>
    <row r="163" spans="1:11" s="22" customFormat="1" ht="99" customHeight="1" x14ac:dyDescent="0.2">
      <c r="A163" s="108" t="s">
        <v>9</v>
      </c>
      <c r="B163" s="109">
        <v>41052600</v>
      </c>
      <c r="C163" s="51"/>
      <c r="D163" s="51"/>
      <c r="E163" s="33" t="str">
        <f t="shared" si="13"/>
        <v/>
      </c>
      <c r="F163" s="51">
        <v>18000000</v>
      </c>
      <c r="G163" s="51">
        <v>17819000</v>
      </c>
      <c r="H163" s="50">
        <f t="shared" si="14"/>
        <v>98.99444444444444</v>
      </c>
      <c r="I163" s="30">
        <f t="shared" si="10"/>
        <v>18000000</v>
      </c>
      <c r="J163" s="30">
        <f>D163+G163</f>
        <v>17819000</v>
      </c>
      <c r="K163" s="50">
        <f>IF(I163=0,"",IF(J163/I163&gt;1.5, "зв.100",J163/I163*100))</f>
        <v>98.99444444444444</v>
      </c>
    </row>
    <row r="164" spans="1:11" s="22" customFormat="1" ht="15.75" x14ac:dyDescent="0.2">
      <c r="A164" s="81" t="s">
        <v>368</v>
      </c>
      <c r="B164" s="82">
        <v>41053900</v>
      </c>
      <c r="C164" s="120">
        <v>1831334</v>
      </c>
      <c r="D164" s="120">
        <v>1831167</v>
      </c>
      <c r="E164" s="33">
        <f t="shared" si="13"/>
        <v>99.99088096436806</v>
      </c>
      <c r="F164" s="104"/>
      <c r="G164" s="30"/>
      <c r="H164" s="14" t="str">
        <f t="shared" si="14"/>
        <v/>
      </c>
      <c r="I164" s="30">
        <f t="shared" si="10"/>
        <v>1831334</v>
      </c>
      <c r="J164" s="30">
        <f>D164+G164</f>
        <v>1831167</v>
      </c>
      <c r="K164" s="50">
        <f>IF(I164=0,"",IF(J164/I164&gt;1.5, "зв.100",J164/I164*100))</f>
        <v>99.99088096436806</v>
      </c>
    </row>
    <row r="165" spans="1:11" s="22" customFormat="1" ht="47.25" x14ac:dyDescent="0.2">
      <c r="A165" s="108" t="s">
        <v>233</v>
      </c>
      <c r="B165" s="109">
        <v>41054300</v>
      </c>
      <c r="C165" s="120">
        <v>800000</v>
      </c>
      <c r="D165" s="120">
        <v>550000</v>
      </c>
      <c r="E165" s="33">
        <f>IF(C165=0,"",IF(D165/C165&gt;1.5, "зв.100",D165/C165*100))</f>
        <v>68.75</v>
      </c>
      <c r="F165" s="32"/>
      <c r="G165" s="32"/>
      <c r="H165" s="50" t="str">
        <f>IF(F165=0,"",IF(G165/F165&gt;1.5, "зв.100",G165/F165*100))</f>
        <v/>
      </c>
      <c r="I165" s="30">
        <f>C165+F165</f>
        <v>800000</v>
      </c>
      <c r="J165" s="30">
        <f>D165+G165</f>
        <v>550000</v>
      </c>
      <c r="K165" s="50">
        <f>IF(I165=0,"",IF(J165/I165&gt;1.5, "зв.100",J165/I165*100))</f>
        <v>68.75</v>
      </c>
    </row>
    <row r="166" spans="1:11" s="22" customFormat="1" ht="63" x14ac:dyDescent="0.2">
      <c r="A166" s="108" t="s">
        <v>250</v>
      </c>
      <c r="B166" s="109">
        <v>41054500</v>
      </c>
      <c r="C166" s="120">
        <v>1307751</v>
      </c>
      <c r="D166" s="120">
        <v>1307751</v>
      </c>
      <c r="E166" s="33">
        <f t="shared" si="13"/>
        <v>100</v>
      </c>
      <c r="F166" s="32"/>
      <c r="G166" s="32"/>
      <c r="H166" s="50" t="str">
        <f t="shared" si="14"/>
        <v/>
      </c>
      <c r="I166" s="30">
        <f t="shared" si="10"/>
        <v>1307751</v>
      </c>
      <c r="J166" s="30">
        <f>D166+G166</f>
        <v>1307751</v>
      </c>
      <c r="K166" s="50">
        <f>IF(I166=0,"",IF(J166/I166&gt;1.5, "зв.100",J166/I166*100))</f>
        <v>100</v>
      </c>
    </row>
    <row r="167" spans="1:11" s="38" customFormat="1" ht="23.25" customHeight="1" x14ac:dyDescent="0.2">
      <c r="A167" s="94" t="s">
        <v>379</v>
      </c>
      <c r="B167" s="9">
        <v>90010300</v>
      </c>
      <c r="C167" s="15">
        <f>C147+C148</f>
        <v>2534380575.8800001</v>
      </c>
      <c r="D167" s="15">
        <f>D147+D148</f>
        <v>2520635520.52</v>
      </c>
      <c r="E167" s="115">
        <f t="shared" si="9"/>
        <v>99.457656222162782</v>
      </c>
      <c r="F167" s="15">
        <f>F147+F148</f>
        <v>175421697.56999999</v>
      </c>
      <c r="G167" s="15">
        <f>G147+G148</f>
        <v>177457219.43000001</v>
      </c>
      <c r="H167" s="115">
        <f t="shared" si="8"/>
        <v>101.16035923046962</v>
      </c>
      <c r="I167" s="15">
        <f t="shared" si="10"/>
        <v>2709802273.4500003</v>
      </c>
      <c r="J167" s="15">
        <f t="shared" si="12"/>
        <v>2698092739.9499998</v>
      </c>
      <c r="K167" s="111">
        <f t="shared" si="11"/>
        <v>99.56788236489696</v>
      </c>
    </row>
    <row r="168" spans="1:11" s="8" customFormat="1" ht="15.75" x14ac:dyDescent="0.2">
      <c r="A168" s="10" t="s">
        <v>419</v>
      </c>
      <c r="B168" s="78" t="s">
        <v>63</v>
      </c>
      <c r="C168" s="13">
        <f>SUM(C169:C170)</f>
        <v>163846067</v>
      </c>
      <c r="D168" s="13">
        <f>SUM(D169:D170)</f>
        <v>161765711.44</v>
      </c>
      <c r="E168" s="29">
        <f t="shared" si="9"/>
        <v>98.730298750472897</v>
      </c>
      <c r="F168" s="13">
        <f>SUM(F169:F170)</f>
        <v>7692231.4900000002</v>
      </c>
      <c r="G168" s="13">
        <f>SUM(G169:G170)</f>
        <v>6837700.0600000005</v>
      </c>
      <c r="H168" s="29">
        <f>IF(F168=0,"",IF(G168/F168&gt;1.5, "зв.100",G168/F168*100))</f>
        <v>88.890981360728659</v>
      </c>
      <c r="I168" s="13">
        <f t="shared" si="10"/>
        <v>171538298.49000001</v>
      </c>
      <c r="J168" s="13">
        <f t="shared" si="12"/>
        <v>168603411.5</v>
      </c>
      <c r="K168" s="14">
        <f t="shared" si="11"/>
        <v>98.289077706940702</v>
      </c>
    </row>
    <row r="169" spans="1:11" s="17" customFormat="1" ht="47.25" x14ac:dyDescent="0.2">
      <c r="A169" s="11" t="s">
        <v>137</v>
      </c>
      <c r="B169" s="79" t="s">
        <v>139</v>
      </c>
      <c r="C169" s="120">
        <v>143595167</v>
      </c>
      <c r="D169" s="120">
        <v>141846174.15000001</v>
      </c>
      <c r="E169" s="116">
        <f t="shared" si="9"/>
        <v>98.78199741221097</v>
      </c>
      <c r="F169" s="122">
        <v>2211571.62</v>
      </c>
      <c r="G169" s="122">
        <v>2163965.0699999998</v>
      </c>
      <c r="H169" s="33">
        <f t="shared" ref="H169:H238" si="15">IF(F169=0,"",IF(G169/F169&gt;1.5, "зв.100",G169/F169*100))</f>
        <v>97.847388274949907</v>
      </c>
      <c r="I169" s="52">
        <f t="shared" si="10"/>
        <v>145806738.62</v>
      </c>
      <c r="J169" s="52">
        <f t="shared" si="12"/>
        <v>144010139.22</v>
      </c>
      <c r="K169" s="112">
        <f t="shared" si="11"/>
        <v>98.7678214210097</v>
      </c>
    </row>
    <row r="170" spans="1:11" ht="15.75" x14ac:dyDescent="0.2">
      <c r="A170" s="11" t="s">
        <v>138</v>
      </c>
      <c r="B170" s="79" t="s">
        <v>64</v>
      </c>
      <c r="C170" s="120">
        <v>20250900</v>
      </c>
      <c r="D170" s="120">
        <v>19919537.289999999</v>
      </c>
      <c r="E170" s="116">
        <f t="shared" ref="E170:E239" si="16">IF(C170=0,"",IF(D170/C170&gt;1.5, "зв.100",D170/C170*100))</f>
        <v>98.363713662108836</v>
      </c>
      <c r="F170" s="122">
        <v>5480659.8700000001</v>
      </c>
      <c r="G170" s="122">
        <v>4673734.99</v>
      </c>
      <c r="H170" s="119">
        <f t="shared" si="15"/>
        <v>85.276866305516606</v>
      </c>
      <c r="I170" s="52">
        <f t="shared" si="10"/>
        <v>25731559.870000001</v>
      </c>
      <c r="J170" s="52">
        <f t="shared" si="12"/>
        <v>24593272.280000001</v>
      </c>
      <c r="K170" s="112">
        <f t="shared" si="11"/>
        <v>95.576297761384026</v>
      </c>
    </row>
    <row r="171" spans="1:11" s="8" customFormat="1" ht="15.75" x14ac:dyDescent="0.2">
      <c r="A171" s="10" t="s">
        <v>420</v>
      </c>
      <c r="B171" s="78" t="s">
        <v>65</v>
      </c>
      <c r="C171" s="13">
        <f>SUM(C172:C181)</f>
        <v>976129579</v>
      </c>
      <c r="D171" s="13">
        <f>SUM(D172:D181)</f>
        <v>951011434.44999993</v>
      </c>
      <c r="E171" s="29">
        <f t="shared" si="16"/>
        <v>97.426761252770106</v>
      </c>
      <c r="F171" s="13">
        <f>SUM(F172:F181)</f>
        <v>241953884.25999999</v>
      </c>
      <c r="G171" s="13">
        <f>SUM(G172:G181)</f>
        <v>129994106.07000001</v>
      </c>
      <c r="H171" s="29">
        <f t="shared" si="15"/>
        <v>53.726810986142425</v>
      </c>
      <c r="I171" s="13">
        <f t="shared" si="10"/>
        <v>1218083463.26</v>
      </c>
      <c r="J171" s="13">
        <f t="shared" si="12"/>
        <v>1081005540.52</v>
      </c>
      <c r="K171" s="14">
        <f t="shared" si="11"/>
        <v>88.746426096851067</v>
      </c>
    </row>
    <row r="172" spans="1:11" ht="15.75" x14ac:dyDescent="0.2">
      <c r="A172" s="11" t="s">
        <v>140</v>
      </c>
      <c r="B172" s="79" t="s">
        <v>66</v>
      </c>
      <c r="C172" s="120">
        <v>278879175</v>
      </c>
      <c r="D172" s="120">
        <v>274334760.56999999</v>
      </c>
      <c r="E172" s="116">
        <f t="shared" si="16"/>
        <v>98.370471932872007</v>
      </c>
      <c r="F172" s="122">
        <v>81699253.430000007</v>
      </c>
      <c r="G172" s="122">
        <v>58897740.490000002</v>
      </c>
      <c r="H172" s="119">
        <f t="shared" si="15"/>
        <v>72.090916400433997</v>
      </c>
      <c r="I172" s="52">
        <f t="shared" si="10"/>
        <v>360578428.43000001</v>
      </c>
      <c r="J172" s="52">
        <f t="shared" si="12"/>
        <v>333232501.06</v>
      </c>
      <c r="K172" s="112">
        <f t="shared" si="11"/>
        <v>92.416094471023314</v>
      </c>
    </row>
    <row r="173" spans="1:11" ht="66" customHeight="1" x14ac:dyDescent="0.2">
      <c r="A173" s="11" t="s">
        <v>141</v>
      </c>
      <c r="B173" s="79" t="s">
        <v>67</v>
      </c>
      <c r="C173" s="120">
        <v>470042082</v>
      </c>
      <c r="D173" s="120">
        <v>461195361.74000001</v>
      </c>
      <c r="E173" s="116">
        <f t="shared" si="16"/>
        <v>98.117887610752263</v>
      </c>
      <c r="F173" s="122">
        <v>135207469.63</v>
      </c>
      <c r="G173" s="122">
        <v>50770542.729999997</v>
      </c>
      <c r="H173" s="119">
        <f t="shared" si="15"/>
        <v>37.550101979524783</v>
      </c>
      <c r="I173" s="52">
        <f t="shared" si="10"/>
        <v>605249551.63</v>
      </c>
      <c r="J173" s="52">
        <f t="shared" si="12"/>
        <v>511965904.47000003</v>
      </c>
      <c r="K173" s="112">
        <f t="shared" si="11"/>
        <v>84.587572694803754</v>
      </c>
    </row>
    <row r="174" spans="1:11" ht="97.5" customHeight="1" x14ac:dyDescent="0.2">
      <c r="A174" s="11" t="s">
        <v>70</v>
      </c>
      <c r="B174" s="79" t="s">
        <v>71</v>
      </c>
      <c r="C174" s="120">
        <v>11954500</v>
      </c>
      <c r="D174" s="120">
        <v>11667002.119999999</v>
      </c>
      <c r="E174" s="116">
        <f t="shared" si="16"/>
        <v>97.595065623823658</v>
      </c>
      <c r="F174" s="122">
        <v>164849.29</v>
      </c>
      <c r="G174" s="122">
        <v>127774</v>
      </c>
      <c r="H174" s="119">
        <f t="shared" si="15"/>
        <v>77.509584663664612</v>
      </c>
      <c r="I174" s="52">
        <f t="shared" si="10"/>
        <v>12119349.289999999</v>
      </c>
      <c r="J174" s="52">
        <f t="shared" si="12"/>
        <v>11794776.119999999</v>
      </c>
      <c r="K174" s="112">
        <f t="shared" si="11"/>
        <v>97.321859761333769</v>
      </c>
    </row>
    <row r="175" spans="1:11" ht="32.25" customHeight="1" x14ac:dyDescent="0.2">
      <c r="A175" s="11" t="s">
        <v>72</v>
      </c>
      <c r="B175" s="79" t="s">
        <v>73</v>
      </c>
      <c r="C175" s="120">
        <v>20762500</v>
      </c>
      <c r="D175" s="120">
        <v>20258135.100000001</v>
      </c>
      <c r="E175" s="116">
        <f t="shared" si="16"/>
        <v>97.570789163154743</v>
      </c>
      <c r="F175" s="122">
        <v>36472.89</v>
      </c>
      <c r="G175" s="122">
        <v>17634.650000000001</v>
      </c>
      <c r="H175" s="119">
        <f t="shared" si="15"/>
        <v>48.350021070444384</v>
      </c>
      <c r="I175" s="52">
        <f t="shared" si="10"/>
        <v>20798972.890000001</v>
      </c>
      <c r="J175" s="52">
        <f t="shared" si="12"/>
        <v>20275769.75</v>
      </c>
      <c r="K175" s="112">
        <f t="shared" si="11"/>
        <v>97.484476071164295</v>
      </c>
    </row>
    <row r="176" spans="1:11" s="22" customFormat="1" ht="50.25" customHeight="1" x14ac:dyDescent="0.2">
      <c r="A176" s="11" t="s">
        <v>142</v>
      </c>
      <c r="B176" s="79" t="s">
        <v>74</v>
      </c>
      <c r="C176" s="120">
        <v>31459098</v>
      </c>
      <c r="D176" s="120">
        <v>31208252.789999999</v>
      </c>
      <c r="E176" s="116">
        <f t="shared" si="16"/>
        <v>99.202630634864349</v>
      </c>
      <c r="F176" s="122">
        <v>2585471</v>
      </c>
      <c r="G176" s="122">
        <v>2495348.39</v>
      </c>
      <c r="H176" s="119">
        <f t="shared" si="15"/>
        <v>96.514267226358371</v>
      </c>
      <c r="I176" s="52">
        <f t="shared" si="10"/>
        <v>34044569</v>
      </c>
      <c r="J176" s="52">
        <f t="shared" si="12"/>
        <v>33703601.18</v>
      </c>
      <c r="K176" s="112">
        <f t="shared" si="11"/>
        <v>98.998466333940073</v>
      </c>
    </row>
    <row r="177" spans="1:11" s="22" customFormat="1" ht="31.5" x14ac:dyDescent="0.2">
      <c r="A177" s="11" t="s">
        <v>143</v>
      </c>
      <c r="B177" s="79" t="s">
        <v>144</v>
      </c>
      <c r="C177" s="120">
        <v>146432524</v>
      </c>
      <c r="D177" s="120">
        <v>137004243.28999999</v>
      </c>
      <c r="E177" s="116">
        <f t="shared" si="16"/>
        <v>93.56134794890238</v>
      </c>
      <c r="F177" s="122">
        <v>21398438.739999998</v>
      </c>
      <c r="G177" s="122">
        <v>16828011</v>
      </c>
      <c r="H177" s="119">
        <f t="shared" si="15"/>
        <v>78.641302781326189</v>
      </c>
      <c r="I177" s="52">
        <f t="shared" si="10"/>
        <v>167830962.74000001</v>
      </c>
      <c r="J177" s="52">
        <f t="shared" si="12"/>
        <v>153832254.28999999</v>
      </c>
      <c r="K177" s="112">
        <f t="shared" si="11"/>
        <v>91.659042990960799</v>
      </c>
    </row>
    <row r="178" spans="1:11" ht="31.5" x14ac:dyDescent="0.2">
      <c r="A178" s="11" t="s">
        <v>259</v>
      </c>
      <c r="B178" s="79" t="s">
        <v>145</v>
      </c>
      <c r="C178" s="120">
        <v>3402400</v>
      </c>
      <c r="D178" s="120">
        <v>3389926.83</v>
      </c>
      <c r="E178" s="116">
        <f t="shared" si="16"/>
        <v>99.633400834704915</v>
      </c>
      <c r="F178" s="122">
        <v>7429.28</v>
      </c>
      <c r="G178" s="122">
        <v>7425.53</v>
      </c>
      <c r="H178" s="119">
        <f t="shared" si="15"/>
        <v>99.949524045398746</v>
      </c>
      <c r="I178" s="52">
        <f t="shared" si="10"/>
        <v>3409829.28</v>
      </c>
      <c r="J178" s="52">
        <f t="shared" si="12"/>
        <v>3397352.36</v>
      </c>
      <c r="K178" s="112">
        <f t="shared" si="11"/>
        <v>99.634089598761378</v>
      </c>
    </row>
    <row r="179" spans="1:11" ht="19.5" customHeight="1" x14ac:dyDescent="0.2">
      <c r="A179" s="11" t="s">
        <v>146</v>
      </c>
      <c r="B179" s="79" t="s">
        <v>147</v>
      </c>
      <c r="C179" s="120">
        <v>10884800</v>
      </c>
      <c r="D179" s="120">
        <v>10677165.25</v>
      </c>
      <c r="E179" s="116">
        <f t="shared" si="16"/>
        <v>98.092433944583263</v>
      </c>
      <c r="F179" s="101"/>
      <c r="G179" s="101"/>
      <c r="H179" s="33" t="str">
        <f t="shared" si="15"/>
        <v/>
      </c>
      <c r="I179" s="52">
        <f t="shared" si="10"/>
        <v>10884800</v>
      </c>
      <c r="J179" s="52">
        <f t="shared" si="12"/>
        <v>10677165.25</v>
      </c>
      <c r="K179" s="112">
        <f t="shared" si="11"/>
        <v>98.092433944583263</v>
      </c>
    </row>
    <row r="180" spans="1:11" ht="15.75" x14ac:dyDescent="0.2">
      <c r="A180" s="11" t="s">
        <v>148</v>
      </c>
      <c r="B180" s="79" t="s">
        <v>149</v>
      </c>
      <c r="C180" s="120">
        <v>48900</v>
      </c>
      <c r="D180" s="120">
        <v>34390</v>
      </c>
      <c r="E180" s="116">
        <f>IF(C180=0,"",IF(D180/C180&gt;1.5, "зв.100",D180/C180*100))</f>
        <v>70.327198364008183</v>
      </c>
      <c r="F180" s="69">
        <v>0</v>
      </c>
      <c r="G180" s="69"/>
      <c r="H180" s="119" t="str">
        <f>IF(F180=0,"",IF(G180/F180&gt;1.5, "зв.100",G180/F180*100))</f>
        <v/>
      </c>
      <c r="I180" s="52">
        <f t="shared" si="10"/>
        <v>48900</v>
      </c>
      <c r="J180" s="52">
        <f>D180+G180</f>
        <v>34390</v>
      </c>
      <c r="K180" s="112">
        <f>IF(I180=0,"",IF(J180/I180&gt;1.5, "зв.100",J180/I180*100))</f>
        <v>70.327198364008183</v>
      </c>
    </row>
    <row r="181" spans="1:11" s="22" customFormat="1" ht="31.5" x14ac:dyDescent="0.2">
      <c r="A181" s="11" t="s">
        <v>260</v>
      </c>
      <c r="B181" s="79" t="s">
        <v>240</v>
      </c>
      <c r="C181" s="120">
        <v>2263600</v>
      </c>
      <c r="D181" s="120">
        <v>1242196.76</v>
      </c>
      <c r="E181" s="116">
        <f t="shared" si="16"/>
        <v>54.877043647287508</v>
      </c>
      <c r="F181" s="122">
        <v>854500</v>
      </c>
      <c r="G181" s="122">
        <v>849629.28</v>
      </c>
      <c r="H181" s="119">
        <f t="shared" si="15"/>
        <v>99.429991808074902</v>
      </c>
      <c r="I181" s="52">
        <f t="shared" si="10"/>
        <v>3118100</v>
      </c>
      <c r="J181" s="52">
        <f t="shared" si="12"/>
        <v>2091826.04</v>
      </c>
      <c r="K181" s="112">
        <f t="shared" si="11"/>
        <v>67.086560405375067</v>
      </c>
    </row>
    <row r="182" spans="1:11" s="8" customFormat="1" ht="15.75" x14ac:dyDescent="0.2">
      <c r="A182" s="10" t="s">
        <v>75</v>
      </c>
      <c r="B182" s="78" t="s">
        <v>76</v>
      </c>
      <c r="C182" s="13">
        <f>SUM(C183:C192)</f>
        <v>288488443</v>
      </c>
      <c r="D182" s="13">
        <f>SUM(D183:D192)</f>
        <v>286357324.56999999</v>
      </c>
      <c r="E182" s="29">
        <f t="shared" si="16"/>
        <v>99.261281177215139</v>
      </c>
      <c r="F182" s="13">
        <f>SUM(F183:F192)</f>
        <v>20790135.050000001</v>
      </c>
      <c r="G182" s="13">
        <f>SUM(G183:G192)</f>
        <v>18636133.91</v>
      </c>
      <c r="H182" s="29">
        <f t="shared" si="15"/>
        <v>89.639311457959963</v>
      </c>
      <c r="I182" s="13">
        <f t="shared" si="10"/>
        <v>309278578.05000001</v>
      </c>
      <c r="J182" s="13">
        <f t="shared" si="12"/>
        <v>304993458.48000002</v>
      </c>
      <c r="K182" s="14">
        <f t="shared" si="11"/>
        <v>98.614479025020856</v>
      </c>
    </row>
    <row r="183" spans="1:11" ht="31.5" x14ac:dyDescent="0.2">
      <c r="A183" s="11" t="s">
        <v>77</v>
      </c>
      <c r="B183" s="79" t="s">
        <v>78</v>
      </c>
      <c r="C183" s="120">
        <v>98298520</v>
      </c>
      <c r="D183" s="120">
        <v>97794986.200000003</v>
      </c>
      <c r="E183" s="116">
        <f t="shared" si="16"/>
        <v>99.487750375081959</v>
      </c>
      <c r="F183" s="122">
        <v>3247174.13</v>
      </c>
      <c r="G183" s="122">
        <v>3244903.33</v>
      </c>
      <c r="H183" s="119">
        <f t="shared" si="15"/>
        <v>99.930068425372681</v>
      </c>
      <c r="I183" s="52">
        <f t="shared" si="10"/>
        <v>101545694.13</v>
      </c>
      <c r="J183" s="52">
        <f t="shared" si="12"/>
        <v>101039889.53</v>
      </c>
      <c r="K183" s="112">
        <f t="shared" si="11"/>
        <v>99.501894586143209</v>
      </c>
    </row>
    <row r="184" spans="1:11" ht="31.5" x14ac:dyDescent="0.2">
      <c r="A184" s="11" t="s">
        <v>150</v>
      </c>
      <c r="B184" s="79" t="s">
        <v>151</v>
      </c>
      <c r="C184" s="120">
        <v>77515486</v>
      </c>
      <c r="D184" s="120">
        <v>77098159.569999993</v>
      </c>
      <c r="E184" s="116">
        <f t="shared" si="16"/>
        <v>99.461621862243106</v>
      </c>
      <c r="F184" s="122">
        <v>5478381.8700000001</v>
      </c>
      <c r="G184" s="122">
        <v>5474277.7599999998</v>
      </c>
      <c r="H184" s="119">
        <f t="shared" si="15"/>
        <v>99.925085361017381</v>
      </c>
      <c r="I184" s="52">
        <f t="shared" si="10"/>
        <v>82993867.870000005</v>
      </c>
      <c r="J184" s="52">
        <f t="shared" si="12"/>
        <v>82572437.329999998</v>
      </c>
      <c r="K184" s="112">
        <f t="shared" si="11"/>
        <v>99.492214845727972</v>
      </c>
    </row>
    <row r="185" spans="1:11" ht="31.5" x14ac:dyDescent="0.2">
      <c r="A185" s="11" t="s">
        <v>152</v>
      </c>
      <c r="B185" s="79" t="s">
        <v>153</v>
      </c>
      <c r="C185" s="120">
        <v>65714846</v>
      </c>
      <c r="D185" s="120">
        <v>65690810.200000003</v>
      </c>
      <c r="E185" s="116">
        <f t="shared" si="16"/>
        <v>99.963424094458048</v>
      </c>
      <c r="F185" s="122">
        <v>5503212</v>
      </c>
      <c r="G185" s="122">
        <v>4960671.03</v>
      </c>
      <c r="H185" s="119">
        <f t="shared" si="15"/>
        <v>90.141376163593193</v>
      </c>
      <c r="I185" s="52">
        <f t="shared" si="10"/>
        <v>71218058</v>
      </c>
      <c r="J185" s="52">
        <f t="shared" si="12"/>
        <v>70651481.230000004</v>
      </c>
      <c r="K185" s="112">
        <f t="shared" si="11"/>
        <v>99.204447880339558</v>
      </c>
    </row>
    <row r="186" spans="1:11" ht="15.75" x14ac:dyDescent="0.2">
      <c r="A186" s="11" t="s">
        <v>154</v>
      </c>
      <c r="B186" s="79" t="s">
        <v>155</v>
      </c>
      <c r="C186" s="120">
        <v>14621856</v>
      </c>
      <c r="D186" s="120">
        <v>14610134.52</v>
      </c>
      <c r="E186" s="116">
        <f t="shared" si="16"/>
        <v>99.919835894978036</v>
      </c>
      <c r="F186" s="122">
        <v>6457817.0499999998</v>
      </c>
      <c r="G186" s="122">
        <v>4852825.79</v>
      </c>
      <c r="H186" s="119">
        <f t="shared" si="15"/>
        <v>75.146535623829735</v>
      </c>
      <c r="I186" s="52">
        <f t="shared" si="10"/>
        <v>21079673.050000001</v>
      </c>
      <c r="J186" s="52">
        <f t="shared" si="12"/>
        <v>19462960.309999999</v>
      </c>
      <c r="K186" s="112">
        <f t="shared" si="11"/>
        <v>92.330465770672845</v>
      </c>
    </row>
    <row r="187" spans="1:11" ht="47.25" x14ac:dyDescent="0.2">
      <c r="A187" s="11" t="s">
        <v>156</v>
      </c>
      <c r="B187" s="79" t="s">
        <v>157</v>
      </c>
      <c r="C187" s="120">
        <v>3608070</v>
      </c>
      <c r="D187" s="120">
        <v>3605843.55</v>
      </c>
      <c r="E187" s="116">
        <f t="shared" si="16"/>
        <v>99.938292494325225</v>
      </c>
      <c r="F187" s="122">
        <v>1550</v>
      </c>
      <c r="G187" s="122">
        <v>1470</v>
      </c>
      <c r="H187" s="119">
        <f t="shared" si="15"/>
        <v>94.838709677419359</v>
      </c>
      <c r="I187" s="52">
        <f t="shared" si="10"/>
        <v>3609620</v>
      </c>
      <c r="J187" s="52">
        <f t="shared" si="12"/>
        <v>3607313.55</v>
      </c>
      <c r="K187" s="112">
        <f t="shared" si="11"/>
        <v>99.936102692250145</v>
      </c>
    </row>
    <row r="188" spans="1:11" ht="35.25" customHeight="1" x14ac:dyDescent="0.2">
      <c r="A188" s="11" t="s">
        <v>158</v>
      </c>
      <c r="B188" s="79" t="s">
        <v>159</v>
      </c>
      <c r="C188" s="120">
        <v>9757336</v>
      </c>
      <c r="D188" s="120">
        <v>9752430.6799999997</v>
      </c>
      <c r="E188" s="116">
        <f t="shared" si="16"/>
        <v>99.949726851673447</v>
      </c>
      <c r="F188" s="122">
        <v>102000</v>
      </c>
      <c r="G188" s="122">
        <v>101986</v>
      </c>
      <c r="H188" s="119">
        <f t="shared" si="15"/>
        <v>99.98627450980392</v>
      </c>
      <c r="I188" s="52">
        <f t="shared" si="10"/>
        <v>9859336</v>
      </c>
      <c r="J188" s="52">
        <f t="shared" si="12"/>
        <v>9854416.6799999997</v>
      </c>
      <c r="K188" s="112">
        <f t="shared" si="11"/>
        <v>99.950104956358103</v>
      </c>
    </row>
    <row r="189" spans="1:11" ht="31.5" x14ac:dyDescent="0.2">
      <c r="A189" s="11" t="s">
        <v>161</v>
      </c>
      <c r="B189" s="79" t="s">
        <v>162</v>
      </c>
      <c r="C189" s="120">
        <v>12725000</v>
      </c>
      <c r="D189" s="120">
        <v>11884400</v>
      </c>
      <c r="E189" s="116">
        <f t="shared" si="16"/>
        <v>93.394106090373285</v>
      </c>
      <c r="F189" s="69"/>
      <c r="G189" s="69"/>
      <c r="H189" s="119" t="str">
        <f t="shared" si="15"/>
        <v/>
      </c>
      <c r="I189" s="52">
        <f t="shared" si="10"/>
        <v>12725000</v>
      </c>
      <c r="J189" s="52">
        <f t="shared" si="12"/>
        <v>11884400</v>
      </c>
      <c r="K189" s="112">
        <f t="shared" si="11"/>
        <v>93.394106090373285</v>
      </c>
    </row>
    <row r="190" spans="1:11" ht="31.5" x14ac:dyDescent="0.2">
      <c r="A190" s="11" t="s">
        <v>163</v>
      </c>
      <c r="B190" s="79" t="s">
        <v>164</v>
      </c>
      <c r="C190" s="120">
        <v>1640020</v>
      </c>
      <c r="D190" s="120">
        <v>1511772.13</v>
      </c>
      <c r="E190" s="116">
        <f t="shared" si="16"/>
        <v>92.180103291423265</v>
      </c>
      <c r="F190" s="69"/>
      <c r="G190" s="69"/>
      <c r="H190" s="119" t="str">
        <f t="shared" si="15"/>
        <v/>
      </c>
      <c r="I190" s="52">
        <f t="shared" si="10"/>
        <v>1640020</v>
      </c>
      <c r="J190" s="52">
        <f t="shared" si="12"/>
        <v>1511772.13</v>
      </c>
      <c r="K190" s="112">
        <f t="shared" si="11"/>
        <v>92.180103291423265</v>
      </c>
    </row>
    <row r="191" spans="1:11" ht="31.5" x14ac:dyDescent="0.2">
      <c r="A191" s="11" t="s">
        <v>165</v>
      </c>
      <c r="B191" s="79" t="s">
        <v>166</v>
      </c>
      <c r="C191" s="120">
        <v>3345083</v>
      </c>
      <c r="D191" s="120">
        <v>3187588.3</v>
      </c>
      <c r="E191" s="116">
        <f t="shared" si="16"/>
        <v>95.291755092474531</v>
      </c>
      <c r="F191" s="69"/>
      <c r="G191" s="69"/>
      <c r="H191" s="119" t="str">
        <f t="shared" si="15"/>
        <v/>
      </c>
      <c r="I191" s="52">
        <f t="shared" si="10"/>
        <v>3345083</v>
      </c>
      <c r="J191" s="52">
        <f t="shared" si="12"/>
        <v>3187588.3</v>
      </c>
      <c r="K191" s="112">
        <f t="shared" si="11"/>
        <v>95.291755092474531</v>
      </c>
    </row>
    <row r="192" spans="1:11" ht="15.75" x14ac:dyDescent="0.2">
      <c r="A192" s="11" t="s">
        <v>167</v>
      </c>
      <c r="B192" s="79" t="s">
        <v>168</v>
      </c>
      <c r="C192" s="120">
        <v>1262226</v>
      </c>
      <c r="D192" s="120">
        <v>1221199.42</v>
      </c>
      <c r="E192" s="116">
        <f t="shared" si="16"/>
        <v>96.749664481637993</v>
      </c>
      <c r="F192" s="30"/>
      <c r="G192" s="30"/>
      <c r="H192" s="33" t="str">
        <f t="shared" si="15"/>
        <v/>
      </c>
      <c r="I192" s="52">
        <f t="shared" si="10"/>
        <v>1262226</v>
      </c>
      <c r="J192" s="52">
        <f t="shared" si="12"/>
        <v>1221199.42</v>
      </c>
      <c r="K192" s="112">
        <f t="shared" si="11"/>
        <v>96.749664481637993</v>
      </c>
    </row>
    <row r="193" spans="1:11" s="8" customFormat="1" ht="31.5" x14ac:dyDescent="0.2">
      <c r="A193" s="10" t="s">
        <v>41</v>
      </c>
      <c r="B193" s="41">
        <v>3000</v>
      </c>
      <c r="C193" s="13">
        <f>SUM(C194:C230)</f>
        <v>534022885.88</v>
      </c>
      <c r="D193" s="13">
        <f>SUM(D194:D230)</f>
        <v>496295822.46000004</v>
      </c>
      <c r="E193" s="29">
        <f t="shared" si="16"/>
        <v>92.935309624824285</v>
      </c>
      <c r="F193" s="13">
        <f>SUM(F194:F230)</f>
        <v>6047617.8900000006</v>
      </c>
      <c r="G193" s="13">
        <f>SUM(G194:G230)</f>
        <v>6024837.6999999993</v>
      </c>
      <c r="H193" s="29">
        <f t="shared" si="15"/>
        <v>99.623319620810207</v>
      </c>
      <c r="I193" s="13">
        <f t="shared" si="10"/>
        <v>540070503.76999998</v>
      </c>
      <c r="J193" s="13">
        <f t="shared" si="12"/>
        <v>502320660.16000003</v>
      </c>
      <c r="K193" s="14">
        <f t="shared" si="11"/>
        <v>93.010200826283878</v>
      </c>
    </row>
    <row r="194" spans="1:11" s="23" customFormat="1" ht="47.25" x14ac:dyDescent="0.2">
      <c r="A194" s="11" t="s">
        <v>169</v>
      </c>
      <c r="B194" s="79" t="s">
        <v>86</v>
      </c>
      <c r="C194" s="120">
        <v>45701183.280000001</v>
      </c>
      <c r="D194" s="120">
        <v>44874199.039999999</v>
      </c>
      <c r="E194" s="116">
        <f t="shared" si="16"/>
        <v>98.190453330424134</v>
      </c>
      <c r="F194" s="13"/>
      <c r="G194" s="13"/>
      <c r="H194" s="29" t="str">
        <f t="shared" si="15"/>
        <v/>
      </c>
      <c r="I194" s="52">
        <f t="shared" si="10"/>
        <v>45701183.280000001</v>
      </c>
      <c r="J194" s="52">
        <f t="shared" si="12"/>
        <v>44874199.039999999</v>
      </c>
      <c r="K194" s="112">
        <f t="shared" si="11"/>
        <v>98.190453330424134</v>
      </c>
    </row>
    <row r="195" spans="1:11" s="23" customFormat="1" ht="31.5" x14ac:dyDescent="0.2">
      <c r="A195" s="11" t="s">
        <v>79</v>
      </c>
      <c r="B195" s="79" t="s">
        <v>87</v>
      </c>
      <c r="C195" s="120">
        <v>52965067.600000001</v>
      </c>
      <c r="D195" s="120">
        <v>52739906.439999998</v>
      </c>
      <c r="E195" s="116">
        <f t="shared" si="16"/>
        <v>99.574887430144614</v>
      </c>
      <c r="F195" s="13"/>
      <c r="G195" s="13"/>
      <c r="H195" s="29" t="str">
        <f t="shared" si="15"/>
        <v/>
      </c>
      <c r="I195" s="52">
        <f t="shared" si="10"/>
        <v>52965067.600000001</v>
      </c>
      <c r="J195" s="52">
        <f t="shared" si="12"/>
        <v>52739906.439999998</v>
      </c>
      <c r="K195" s="112">
        <f t="shared" si="11"/>
        <v>99.574887430144614</v>
      </c>
    </row>
    <row r="196" spans="1:11" s="23" customFormat="1" ht="47.25" customHeight="1" x14ac:dyDescent="0.2">
      <c r="A196" s="11" t="s">
        <v>170</v>
      </c>
      <c r="B196" s="79" t="s">
        <v>88</v>
      </c>
      <c r="C196" s="120">
        <v>69000</v>
      </c>
      <c r="D196" s="120">
        <v>66379.649999999994</v>
      </c>
      <c r="E196" s="116">
        <f t="shared" si="16"/>
        <v>96.202391304347827</v>
      </c>
      <c r="F196" s="13"/>
      <c r="G196" s="13"/>
      <c r="H196" s="29" t="str">
        <f t="shared" si="15"/>
        <v/>
      </c>
      <c r="I196" s="52">
        <f t="shared" si="10"/>
        <v>69000</v>
      </c>
      <c r="J196" s="52">
        <f t="shared" si="12"/>
        <v>66379.649999999994</v>
      </c>
      <c r="K196" s="112">
        <f t="shared" si="11"/>
        <v>96.202391304347827</v>
      </c>
    </row>
    <row r="197" spans="1:11" s="23" customFormat="1" ht="47.25" x14ac:dyDescent="0.2">
      <c r="A197" s="11" t="s">
        <v>80</v>
      </c>
      <c r="B197" s="79" t="s">
        <v>89</v>
      </c>
      <c r="C197" s="120">
        <v>453835</v>
      </c>
      <c r="D197" s="120">
        <v>188000.79</v>
      </c>
      <c r="E197" s="116">
        <f t="shared" si="16"/>
        <v>41.424920951447113</v>
      </c>
      <c r="F197" s="13"/>
      <c r="G197" s="13"/>
      <c r="H197" s="29" t="str">
        <f t="shared" si="15"/>
        <v/>
      </c>
      <c r="I197" s="52">
        <f t="shared" si="10"/>
        <v>453835</v>
      </c>
      <c r="J197" s="52">
        <f t="shared" si="12"/>
        <v>188000.79</v>
      </c>
      <c r="K197" s="112">
        <f t="shared" si="11"/>
        <v>41.424920951447113</v>
      </c>
    </row>
    <row r="198" spans="1:11" s="23" customFormat="1" ht="31.5" x14ac:dyDescent="0.2">
      <c r="A198" s="11" t="s">
        <v>171</v>
      </c>
      <c r="B198" s="79" t="s">
        <v>131</v>
      </c>
      <c r="C198" s="120">
        <v>250200</v>
      </c>
      <c r="D198" s="120">
        <v>249395.19</v>
      </c>
      <c r="E198" s="116">
        <f t="shared" si="16"/>
        <v>99.678333333333342</v>
      </c>
      <c r="F198" s="13"/>
      <c r="G198" s="13"/>
      <c r="H198" s="29" t="str">
        <f t="shared" si="15"/>
        <v/>
      </c>
      <c r="I198" s="52">
        <f t="shared" si="10"/>
        <v>250200</v>
      </c>
      <c r="J198" s="52">
        <f t="shared" si="12"/>
        <v>249395.19</v>
      </c>
      <c r="K198" s="112">
        <f t="shared" si="11"/>
        <v>99.678333333333342</v>
      </c>
    </row>
    <row r="199" spans="1:11" s="23" customFormat="1" ht="31.5" x14ac:dyDescent="0.2">
      <c r="A199" s="11" t="s">
        <v>172</v>
      </c>
      <c r="B199" s="79" t="s">
        <v>173</v>
      </c>
      <c r="C199" s="120">
        <v>1024200</v>
      </c>
      <c r="D199" s="120">
        <v>1003782.27</v>
      </c>
      <c r="E199" s="116">
        <f t="shared" si="16"/>
        <v>98.006470415934388</v>
      </c>
      <c r="F199" s="13"/>
      <c r="G199" s="13"/>
      <c r="H199" s="29" t="str">
        <f t="shared" si="15"/>
        <v/>
      </c>
      <c r="I199" s="52">
        <f t="shared" si="10"/>
        <v>1024200</v>
      </c>
      <c r="J199" s="52">
        <f t="shared" si="12"/>
        <v>1003782.27</v>
      </c>
      <c r="K199" s="112">
        <f t="shared" si="11"/>
        <v>98.006470415934388</v>
      </c>
    </row>
    <row r="200" spans="1:11" s="23" customFormat="1" ht="47.25" x14ac:dyDescent="0.2">
      <c r="A200" s="11" t="s">
        <v>440</v>
      </c>
      <c r="B200" s="79" t="s">
        <v>132</v>
      </c>
      <c r="C200" s="120">
        <v>19000000</v>
      </c>
      <c r="D200" s="120">
        <v>19000000</v>
      </c>
      <c r="E200" s="116">
        <f t="shared" si="16"/>
        <v>100</v>
      </c>
      <c r="F200" s="13"/>
      <c r="G200" s="13"/>
      <c r="H200" s="29" t="str">
        <f t="shared" si="15"/>
        <v/>
      </c>
      <c r="I200" s="52">
        <f t="shared" si="10"/>
        <v>19000000</v>
      </c>
      <c r="J200" s="52">
        <f t="shared" si="12"/>
        <v>19000000</v>
      </c>
      <c r="K200" s="112">
        <f t="shared" si="11"/>
        <v>100</v>
      </c>
    </row>
    <row r="201" spans="1:11" s="23" customFormat="1" ht="31.5" x14ac:dyDescent="0.2">
      <c r="A201" s="11" t="s">
        <v>441</v>
      </c>
      <c r="B201" s="79" t="s">
        <v>174</v>
      </c>
      <c r="C201" s="120">
        <v>57541000</v>
      </c>
      <c r="D201" s="120">
        <v>57533528</v>
      </c>
      <c r="E201" s="116">
        <f t="shared" si="16"/>
        <v>99.987014476634045</v>
      </c>
      <c r="F201" s="13"/>
      <c r="G201" s="13"/>
      <c r="H201" s="29" t="str">
        <f t="shared" si="15"/>
        <v/>
      </c>
      <c r="I201" s="52">
        <f t="shared" si="10"/>
        <v>57541000</v>
      </c>
      <c r="J201" s="52">
        <f t="shared" si="12"/>
        <v>57533528</v>
      </c>
      <c r="K201" s="112">
        <f t="shared" si="11"/>
        <v>99.987014476634045</v>
      </c>
    </row>
    <row r="202" spans="1:11" s="23" customFormat="1" ht="15.75" x14ac:dyDescent="0.2">
      <c r="A202" s="11" t="s">
        <v>175</v>
      </c>
      <c r="B202" s="79" t="s">
        <v>90</v>
      </c>
      <c r="C202" s="120">
        <v>2600000</v>
      </c>
      <c r="D202" s="120">
        <v>1999484.64</v>
      </c>
      <c r="E202" s="116">
        <f t="shared" si="16"/>
        <v>76.903255384615377</v>
      </c>
      <c r="F202" s="13"/>
      <c r="G202" s="13"/>
      <c r="H202" s="29" t="str">
        <f t="shared" si="15"/>
        <v/>
      </c>
      <c r="I202" s="52">
        <f t="shared" si="10"/>
        <v>2600000</v>
      </c>
      <c r="J202" s="52">
        <f t="shared" si="12"/>
        <v>1999484.64</v>
      </c>
      <c r="K202" s="112">
        <f t="shared" si="11"/>
        <v>76.903255384615377</v>
      </c>
    </row>
    <row r="203" spans="1:11" s="23" customFormat="1" ht="15.75" x14ac:dyDescent="0.2">
      <c r="A203" s="11" t="s">
        <v>85</v>
      </c>
      <c r="B203" s="79" t="s">
        <v>91</v>
      </c>
      <c r="C203" s="120">
        <v>412800</v>
      </c>
      <c r="D203" s="120">
        <v>257146.02</v>
      </c>
      <c r="E203" s="116">
        <f t="shared" si="16"/>
        <v>62.293124999999996</v>
      </c>
      <c r="F203" s="13"/>
      <c r="G203" s="13"/>
      <c r="H203" s="29" t="str">
        <f t="shared" si="15"/>
        <v/>
      </c>
      <c r="I203" s="52">
        <f t="shared" si="10"/>
        <v>412800</v>
      </c>
      <c r="J203" s="52">
        <f t="shared" si="12"/>
        <v>257146.02</v>
      </c>
      <c r="K203" s="112">
        <f t="shared" si="11"/>
        <v>62.293124999999996</v>
      </c>
    </row>
    <row r="204" spans="1:11" s="23" customFormat="1" ht="15.75" x14ac:dyDescent="0.2">
      <c r="A204" s="11" t="s">
        <v>81</v>
      </c>
      <c r="B204" s="79" t="s">
        <v>92</v>
      </c>
      <c r="C204" s="120">
        <v>124277300</v>
      </c>
      <c r="D204" s="120">
        <v>107517679.22</v>
      </c>
      <c r="E204" s="116">
        <f t="shared" si="16"/>
        <v>86.514334653231117</v>
      </c>
      <c r="F204" s="13"/>
      <c r="G204" s="13"/>
      <c r="H204" s="29" t="str">
        <f t="shared" si="15"/>
        <v/>
      </c>
      <c r="I204" s="52">
        <f t="shared" si="10"/>
        <v>124277300</v>
      </c>
      <c r="J204" s="52">
        <f t="shared" si="12"/>
        <v>107517679.22</v>
      </c>
      <c r="K204" s="112">
        <f t="shared" si="11"/>
        <v>86.514334653231117</v>
      </c>
    </row>
    <row r="205" spans="1:11" s="23" customFormat="1" ht="31.5" x14ac:dyDescent="0.2">
      <c r="A205" s="11" t="s">
        <v>82</v>
      </c>
      <c r="B205" s="79" t="s">
        <v>93</v>
      </c>
      <c r="C205" s="120">
        <v>6500000</v>
      </c>
      <c r="D205" s="120">
        <v>5673105.6100000003</v>
      </c>
      <c r="E205" s="116">
        <f t="shared" si="16"/>
        <v>87.278547846153856</v>
      </c>
      <c r="F205" s="13"/>
      <c r="G205" s="13"/>
      <c r="H205" s="29" t="str">
        <f t="shared" si="15"/>
        <v/>
      </c>
      <c r="I205" s="52">
        <f t="shared" si="10"/>
        <v>6500000</v>
      </c>
      <c r="J205" s="52">
        <f t="shared" si="12"/>
        <v>5673105.6100000003</v>
      </c>
      <c r="K205" s="112">
        <f t="shared" si="11"/>
        <v>87.278547846153856</v>
      </c>
    </row>
    <row r="206" spans="1:11" s="23" customFormat="1" ht="15.75" x14ac:dyDescent="0.2">
      <c r="A206" s="11" t="s">
        <v>83</v>
      </c>
      <c r="B206" s="79" t="s">
        <v>94</v>
      </c>
      <c r="C206" s="120">
        <v>26161000</v>
      </c>
      <c r="D206" s="120">
        <v>20382056.75</v>
      </c>
      <c r="E206" s="116">
        <f t="shared" si="16"/>
        <v>77.910082756775353</v>
      </c>
      <c r="F206" s="13"/>
      <c r="G206" s="13"/>
      <c r="H206" s="29" t="str">
        <f t="shared" si="15"/>
        <v/>
      </c>
      <c r="I206" s="52">
        <f t="shared" si="10"/>
        <v>26161000</v>
      </c>
      <c r="J206" s="52">
        <f t="shared" si="12"/>
        <v>20382056.75</v>
      </c>
      <c r="K206" s="112">
        <f t="shared" si="11"/>
        <v>77.910082756775353</v>
      </c>
    </row>
    <row r="207" spans="1:11" s="23" customFormat="1" ht="15.75" x14ac:dyDescent="0.2">
      <c r="A207" s="11" t="s">
        <v>84</v>
      </c>
      <c r="B207" s="79" t="s">
        <v>95</v>
      </c>
      <c r="C207" s="120">
        <v>572600</v>
      </c>
      <c r="D207" s="120">
        <v>292622.45</v>
      </c>
      <c r="E207" s="116">
        <f t="shared" si="16"/>
        <v>51.104165211316797</v>
      </c>
      <c r="F207" s="13"/>
      <c r="G207" s="13"/>
      <c r="H207" s="29" t="str">
        <f t="shared" si="15"/>
        <v/>
      </c>
      <c r="I207" s="52">
        <f t="shared" ref="I207:I271" si="17">C207+F207</f>
        <v>572600</v>
      </c>
      <c r="J207" s="52">
        <f t="shared" si="12"/>
        <v>292622.45</v>
      </c>
      <c r="K207" s="112">
        <f t="shared" ref="K207:K284" si="18">IF(I207=0,"",IF(J207/I207&gt;1.5, "зв.100",J207/I207*100))</f>
        <v>51.104165211316797</v>
      </c>
    </row>
    <row r="208" spans="1:11" s="23" customFormat="1" ht="31.5" x14ac:dyDescent="0.2">
      <c r="A208" s="11" t="s">
        <v>176</v>
      </c>
      <c r="B208" s="79" t="s">
        <v>96</v>
      </c>
      <c r="C208" s="120">
        <v>31431000</v>
      </c>
      <c r="D208" s="120">
        <v>27365938.309999999</v>
      </c>
      <c r="E208" s="116">
        <f t="shared" si="16"/>
        <v>87.06671219496674</v>
      </c>
      <c r="F208" s="13"/>
      <c r="G208" s="13"/>
      <c r="H208" s="29" t="str">
        <f t="shared" si="15"/>
        <v/>
      </c>
      <c r="I208" s="52">
        <f t="shared" si="17"/>
        <v>31431000</v>
      </c>
      <c r="J208" s="52">
        <f t="shared" si="12"/>
        <v>27365938.309999999</v>
      </c>
      <c r="K208" s="112">
        <f t="shared" si="18"/>
        <v>87.06671219496674</v>
      </c>
    </row>
    <row r="209" spans="1:11" s="23" customFormat="1" ht="31.5" x14ac:dyDescent="0.2">
      <c r="A209" s="11" t="s">
        <v>243</v>
      </c>
      <c r="B209" s="79" t="s">
        <v>241</v>
      </c>
      <c r="C209" s="120">
        <v>479400</v>
      </c>
      <c r="D209" s="120">
        <v>296592.89</v>
      </c>
      <c r="E209" s="116">
        <f t="shared" si="16"/>
        <v>61.867519816437209</v>
      </c>
      <c r="F209" s="13"/>
      <c r="G209" s="13"/>
      <c r="H209" s="29" t="str">
        <f t="shared" si="15"/>
        <v/>
      </c>
      <c r="I209" s="52">
        <f t="shared" si="17"/>
        <v>479400</v>
      </c>
      <c r="J209" s="52">
        <f>D209+G209</f>
        <v>296592.89</v>
      </c>
      <c r="K209" s="112">
        <f>IF(I209=0,"",IF(J209/I209&gt;1.5, "зв.100",J209/I209*100))</f>
        <v>61.867519816437209</v>
      </c>
    </row>
    <row r="210" spans="1:11" s="23" customFormat="1" ht="31.5" x14ac:dyDescent="0.2">
      <c r="A210" s="11" t="s">
        <v>177</v>
      </c>
      <c r="B210" s="79" t="s">
        <v>178</v>
      </c>
      <c r="C210" s="120">
        <v>64415400</v>
      </c>
      <c r="D210" s="120">
        <v>63419657.039999999</v>
      </c>
      <c r="E210" s="116">
        <f t="shared" si="16"/>
        <v>98.454184930932669</v>
      </c>
      <c r="F210" s="13"/>
      <c r="G210" s="13"/>
      <c r="H210" s="29" t="str">
        <f t="shared" si="15"/>
        <v/>
      </c>
      <c r="I210" s="52">
        <f t="shared" si="17"/>
        <v>64415400</v>
      </c>
      <c r="J210" s="52">
        <f t="shared" si="12"/>
        <v>63419657.039999999</v>
      </c>
      <c r="K210" s="112">
        <f t="shared" si="18"/>
        <v>98.454184930932669</v>
      </c>
    </row>
    <row r="211" spans="1:11" s="23" customFormat="1" ht="47.25" x14ac:dyDescent="0.2">
      <c r="A211" s="11" t="s">
        <v>179</v>
      </c>
      <c r="B211" s="79" t="s">
        <v>180</v>
      </c>
      <c r="C211" s="120">
        <v>15010900</v>
      </c>
      <c r="D211" s="120">
        <v>14479904.619999999</v>
      </c>
      <c r="E211" s="116">
        <f t="shared" si="16"/>
        <v>96.462601309714941</v>
      </c>
      <c r="F211" s="13"/>
      <c r="G211" s="13"/>
      <c r="H211" s="29" t="str">
        <f t="shared" si="15"/>
        <v/>
      </c>
      <c r="I211" s="52">
        <f t="shared" si="17"/>
        <v>15010900</v>
      </c>
      <c r="J211" s="52">
        <f t="shared" si="12"/>
        <v>14479904.619999999</v>
      </c>
      <c r="K211" s="112">
        <f t="shared" si="18"/>
        <v>96.462601309714941</v>
      </c>
    </row>
    <row r="212" spans="1:11" s="23" customFormat="1" ht="33.75" customHeight="1" x14ac:dyDescent="0.2">
      <c r="A212" s="11" t="s">
        <v>181</v>
      </c>
      <c r="B212" s="79" t="s">
        <v>182</v>
      </c>
      <c r="C212" s="120">
        <v>7589700</v>
      </c>
      <c r="D212" s="120">
        <v>7109234.9299999997</v>
      </c>
      <c r="E212" s="116">
        <f t="shared" si="16"/>
        <v>93.669511706655072</v>
      </c>
      <c r="F212" s="13"/>
      <c r="G212" s="13"/>
      <c r="H212" s="29" t="str">
        <f t="shared" si="15"/>
        <v/>
      </c>
      <c r="I212" s="52">
        <f t="shared" si="17"/>
        <v>7589700</v>
      </c>
      <c r="J212" s="52">
        <f t="shared" si="12"/>
        <v>7109234.9299999997</v>
      </c>
      <c r="K212" s="112">
        <f t="shared" si="18"/>
        <v>93.669511706655072</v>
      </c>
    </row>
    <row r="213" spans="1:11" s="23" customFormat="1" ht="50.25" customHeight="1" x14ac:dyDescent="0.2">
      <c r="A213" s="11" t="s">
        <v>183</v>
      </c>
      <c r="B213" s="79" t="s">
        <v>184</v>
      </c>
      <c r="C213" s="120">
        <v>1500800</v>
      </c>
      <c r="D213" s="120">
        <v>1423452.89</v>
      </c>
      <c r="E213" s="116">
        <f t="shared" si="16"/>
        <v>94.846274653518108</v>
      </c>
      <c r="F213" s="13"/>
      <c r="G213" s="13"/>
      <c r="H213" s="29" t="str">
        <f t="shared" si="15"/>
        <v/>
      </c>
      <c r="I213" s="52">
        <f t="shared" si="17"/>
        <v>1500800</v>
      </c>
      <c r="J213" s="52">
        <f t="shared" si="12"/>
        <v>1423452.89</v>
      </c>
      <c r="K213" s="112">
        <f t="shared" si="18"/>
        <v>94.846274653518108</v>
      </c>
    </row>
    <row r="214" spans="1:11" s="23" customFormat="1" ht="63" x14ac:dyDescent="0.2">
      <c r="A214" s="11" t="s">
        <v>185</v>
      </c>
      <c r="B214" s="79" t="s">
        <v>186</v>
      </c>
      <c r="C214" s="120">
        <v>176000</v>
      </c>
      <c r="D214" s="120">
        <v>164751.04000000001</v>
      </c>
      <c r="E214" s="116">
        <f t="shared" si="16"/>
        <v>93.60854545454545</v>
      </c>
      <c r="F214" s="13"/>
      <c r="G214" s="13"/>
      <c r="H214" s="29" t="str">
        <f t="shared" si="15"/>
        <v/>
      </c>
      <c r="I214" s="52">
        <f t="shared" si="17"/>
        <v>176000</v>
      </c>
      <c r="J214" s="52">
        <f t="shared" si="12"/>
        <v>164751.04000000001</v>
      </c>
      <c r="K214" s="112">
        <f t="shared" si="18"/>
        <v>93.60854545454545</v>
      </c>
    </row>
    <row r="215" spans="1:11" s="23" customFormat="1" ht="145.5" customHeight="1" x14ac:dyDescent="0.2">
      <c r="A215" s="11" t="s">
        <v>252</v>
      </c>
      <c r="B215" s="79" t="s">
        <v>242</v>
      </c>
      <c r="C215" s="120">
        <v>2980500</v>
      </c>
      <c r="D215" s="120">
        <v>18299.55</v>
      </c>
      <c r="E215" s="116">
        <f t="shared" si="16"/>
        <v>0.6139758429793658</v>
      </c>
      <c r="F215" s="13"/>
      <c r="G215" s="13"/>
      <c r="H215" s="33" t="str">
        <f t="shared" si="15"/>
        <v/>
      </c>
      <c r="I215" s="52">
        <f t="shared" si="17"/>
        <v>2980500</v>
      </c>
      <c r="J215" s="52">
        <f>D215+G215</f>
        <v>18299.55</v>
      </c>
      <c r="K215" s="112">
        <f>IF(I215=0,"",IF(J215/I215&gt;1.5, "зв.100",J215/I215*100))</f>
        <v>0.6139758429793658</v>
      </c>
    </row>
    <row r="216" spans="1:11" s="23" customFormat="1" ht="31.5" x14ac:dyDescent="0.2">
      <c r="A216" s="11" t="s">
        <v>211</v>
      </c>
      <c r="B216" s="79" t="s">
        <v>210</v>
      </c>
      <c r="C216" s="120">
        <v>19499800</v>
      </c>
      <c r="D216" s="120">
        <v>18578112.199999999</v>
      </c>
      <c r="E216" s="116">
        <f>IF(C216=0,"",IF(D216/C216&gt;1.5, "зв.100",D216/C216*100))</f>
        <v>95.273347418947878</v>
      </c>
      <c r="F216" s="52"/>
      <c r="G216" s="52"/>
      <c r="H216" s="33" t="str">
        <f>IF(F216=0,"",IF(G216/F216&gt;1.5, "зв.100",G216/F216*100))</f>
        <v/>
      </c>
      <c r="I216" s="52">
        <f t="shared" si="17"/>
        <v>19499800</v>
      </c>
      <c r="J216" s="52">
        <f>D216+G216</f>
        <v>18578112.199999999</v>
      </c>
      <c r="K216" s="112">
        <f>IF(I216=0,"",IF(J216/I216&gt;1.5, "зв.100",J216/I216*100))</f>
        <v>95.273347418947878</v>
      </c>
    </row>
    <row r="217" spans="1:11" s="23" customFormat="1" ht="63" x14ac:dyDescent="0.2">
      <c r="A217" s="11" t="s">
        <v>187</v>
      </c>
      <c r="B217" s="79" t="s">
        <v>97</v>
      </c>
      <c r="C217" s="120">
        <v>14853400</v>
      </c>
      <c r="D217" s="120">
        <v>14719613.189999999</v>
      </c>
      <c r="E217" s="116">
        <f t="shared" si="16"/>
        <v>99.099284944861111</v>
      </c>
      <c r="F217" s="122">
        <v>296933.08</v>
      </c>
      <c r="G217" s="122">
        <v>284645</v>
      </c>
      <c r="H217" s="33">
        <f t="shared" si="15"/>
        <v>95.861666877937608</v>
      </c>
      <c r="I217" s="52">
        <f t="shared" si="17"/>
        <v>15150333.08</v>
      </c>
      <c r="J217" s="52">
        <f t="shared" si="12"/>
        <v>15004258.189999999</v>
      </c>
      <c r="K217" s="112">
        <f t="shared" si="18"/>
        <v>99.035830504658449</v>
      </c>
    </row>
    <row r="218" spans="1:11" s="23" customFormat="1" ht="31.5" x14ac:dyDescent="0.2">
      <c r="A218" s="11" t="s">
        <v>188</v>
      </c>
      <c r="B218" s="79" t="s">
        <v>189</v>
      </c>
      <c r="C218" s="120">
        <v>4743100</v>
      </c>
      <c r="D218" s="120">
        <v>4653963.82</v>
      </c>
      <c r="E218" s="116">
        <f t="shared" si="16"/>
        <v>98.12071893909048</v>
      </c>
      <c r="F218" s="122">
        <v>100800</v>
      </c>
      <c r="G218" s="122">
        <v>99800</v>
      </c>
      <c r="H218" s="29">
        <f t="shared" si="15"/>
        <v>99.007936507936506</v>
      </c>
      <c r="I218" s="52">
        <f t="shared" si="17"/>
        <v>4843900</v>
      </c>
      <c r="J218" s="52">
        <f t="shared" si="12"/>
        <v>4753763.82</v>
      </c>
      <c r="K218" s="112">
        <f t="shared" si="18"/>
        <v>98.139181651148874</v>
      </c>
    </row>
    <row r="219" spans="1:11" s="23" customFormat="1" ht="47.25" x14ac:dyDescent="0.2">
      <c r="A219" s="11" t="s">
        <v>276</v>
      </c>
      <c r="B219" s="79" t="s">
        <v>98</v>
      </c>
      <c r="C219" s="120">
        <v>1333600</v>
      </c>
      <c r="D219" s="120">
        <v>1283067.98</v>
      </c>
      <c r="E219" s="116">
        <f t="shared" si="16"/>
        <v>96.210856328734252</v>
      </c>
      <c r="F219" s="77"/>
      <c r="G219" s="77"/>
      <c r="H219" s="33" t="str">
        <f t="shared" si="15"/>
        <v/>
      </c>
      <c r="I219" s="52">
        <f t="shared" si="17"/>
        <v>1333600</v>
      </c>
      <c r="J219" s="52">
        <f t="shared" si="12"/>
        <v>1283067.98</v>
      </c>
      <c r="K219" s="112">
        <f t="shared" si="18"/>
        <v>96.210856328734252</v>
      </c>
    </row>
    <row r="220" spans="1:11" s="23" customFormat="1" ht="15.75" x14ac:dyDescent="0.2">
      <c r="A220" s="11" t="s">
        <v>201</v>
      </c>
      <c r="B220" s="79" t="s">
        <v>200</v>
      </c>
      <c r="C220" s="52"/>
      <c r="D220" s="52"/>
      <c r="E220" s="116" t="str">
        <f>IF(C220=0,"",IF(D220/C220&gt;1.5, "зв.100",D220/C220*100))</f>
        <v/>
      </c>
      <c r="F220" s="122">
        <v>200000</v>
      </c>
      <c r="G220" s="122">
        <v>195490</v>
      </c>
      <c r="H220" s="33">
        <f>IF(F220=0,"",IF(G220/F220&gt;1.5, "зв.100",G220/F220*100))</f>
        <v>97.745000000000005</v>
      </c>
      <c r="I220" s="52">
        <f t="shared" si="17"/>
        <v>200000</v>
      </c>
      <c r="J220" s="52">
        <f>D220+G220</f>
        <v>195490</v>
      </c>
      <c r="K220" s="112">
        <f>IF(I220=0,"",IF(J220/I220&gt;1.5, "зв.100",J220/I220*100))</f>
        <v>97.745000000000005</v>
      </c>
    </row>
    <row r="221" spans="1:11" ht="63" x14ac:dyDescent="0.2">
      <c r="A221" s="11" t="s">
        <v>277</v>
      </c>
      <c r="B221" s="79" t="s">
        <v>278</v>
      </c>
      <c r="C221" s="120">
        <v>4972300</v>
      </c>
      <c r="D221" s="120">
        <v>4947706</v>
      </c>
      <c r="E221" s="116">
        <f t="shared" si="16"/>
        <v>99.505379804114796</v>
      </c>
      <c r="F221" s="30">
        <v>0</v>
      </c>
      <c r="G221" s="30">
        <v>0</v>
      </c>
      <c r="H221" s="33" t="str">
        <f t="shared" si="15"/>
        <v/>
      </c>
      <c r="I221" s="52">
        <f t="shared" si="17"/>
        <v>4972300</v>
      </c>
      <c r="J221" s="52">
        <f t="shared" si="12"/>
        <v>4947706</v>
      </c>
      <c r="K221" s="112">
        <f t="shared" si="18"/>
        <v>99.505379804114796</v>
      </c>
    </row>
    <row r="222" spans="1:11" s="22" customFormat="1" ht="78.75" x14ac:dyDescent="0.2">
      <c r="A222" s="11" t="s">
        <v>279</v>
      </c>
      <c r="B222" s="79" t="s">
        <v>99</v>
      </c>
      <c r="C222" s="120">
        <v>695000</v>
      </c>
      <c r="D222" s="120">
        <v>659670.42000000004</v>
      </c>
      <c r="E222" s="116">
        <f t="shared" si="16"/>
        <v>94.916607194244605</v>
      </c>
      <c r="F222" s="30"/>
      <c r="G222" s="30"/>
      <c r="H222" s="33" t="str">
        <f t="shared" si="15"/>
        <v/>
      </c>
      <c r="I222" s="52">
        <f t="shared" si="17"/>
        <v>695000</v>
      </c>
      <c r="J222" s="52">
        <f t="shared" si="12"/>
        <v>659670.42000000004</v>
      </c>
      <c r="K222" s="112">
        <f t="shared" si="18"/>
        <v>94.916607194244605</v>
      </c>
    </row>
    <row r="223" spans="1:11" s="22" customFormat="1" ht="63.75" customHeight="1" x14ac:dyDescent="0.2">
      <c r="A223" s="11" t="s">
        <v>280</v>
      </c>
      <c r="B223" s="79" t="s">
        <v>281</v>
      </c>
      <c r="C223" s="120">
        <v>8730300</v>
      </c>
      <c r="D223" s="120">
        <v>7382444.0999999996</v>
      </c>
      <c r="E223" s="116">
        <f t="shared" si="16"/>
        <v>84.561173155561661</v>
      </c>
      <c r="F223" s="69"/>
      <c r="G223" s="69"/>
      <c r="H223" s="119" t="str">
        <f t="shared" si="15"/>
        <v/>
      </c>
      <c r="I223" s="52">
        <f t="shared" si="17"/>
        <v>8730300</v>
      </c>
      <c r="J223" s="52">
        <f t="shared" si="12"/>
        <v>7382444.0999999996</v>
      </c>
      <c r="K223" s="112">
        <f t="shared" si="18"/>
        <v>84.561173155561661</v>
      </c>
    </row>
    <row r="224" spans="1:11" ht="48" customHeight="1" x14ac:dyDescent="0.2">
      <c r="A224" s="11" t="s">
        <v>282</v>
      </c>
      <c r="B224" s="79" t="s">
        <v>283</v>
      </c>
      <c r="C224" s="120">
        <v>265100</v>
      </c>
      <c r="D224" s="120">
        <v>264412.19</v>
      </c>
      <c r="E224" s="116">
        <f t="shared" si="16"/>
        <v>99.74054696341004</v>
      </c>
      <c r="F224" s="31"/>
      <c r="G224" s="30">
        <v>0</v>
      </c>
      <c r="H224" s="33" t="str">
        <f t="shared" si="15"/>
        <v/>
      </c>
      <c r="I224" s="52">
        <f t="shared" si="17"/>
        <v>265100</v>
      </c>
      <c r="J224" s="52">
        <f t="shared" si="12"/>
        <v>264412.19</v>
      </c>
      <c r="K224" s="112">
        <f t="shared" si="18"/>
        <v>99.74054696341004</v>
      </c>
    </row>
    <row r="225" spans="1:11" ht="15.75" x14ac:dyDescent="0.2">
      <c r="A225" s="11" t="s">
        <v>217</v>
      </c>
      <c r="B225" s="79" t="s">
        <v>216</v>
      </c>
      <c r="C225" s="120">
        <v>332300</v>
      </c>
      <c r="D225" s="120">
        <v>328060.53000000003</v>
      </c>
      <c r="E225" s="116">
        <f>IF(C225=0,"",IF(D225/C225&gt;1.5, "зв.100",D225/C225*100))</f>
        <v>98.724204032500765</v>
      </c>
      <c r="F225" s="122">
        <v>103479.81</v>
      </c>
      <c r="G225" s="122">
        <v>98501.28</v>
      </c>
      <c r="H225" s="33">
        <f>IF(F225=0,"",IF(G225/F225&gt;1.5, "зв.100",G225/F225*100))</f>
        <v>95.188887571401608</v>
      </c>
      <c r="I225" s="52">
        <f t="shared" si="17"/>
        <v>435779.81</v>
      </c>
      <c r="J225" s="52">
        <f>D225+G225</f>
        <v>426561.81000000006</v>
      </c>
      <c r="K225" s="112">
        <f>IF(I225=0,"",IF(J225/I225&gt;1.5, "зв.100",J225/I225*100))</f>
        <v>97.884711547329388</v>
      </c>
    </row>
    <row r="226" spans="1:11" ht="192.75" customHeight="1" x14ac:dyDescent="0.2">
      <c r="A226" s="11" t="s">
        <v>223</v>
      </c>
      <c r="B226" s="79" t="s">
        <v>222</v>
      </c>
      <c r="C226" s="77"/>
      <c r="D226" s="77"/>
      <c r="E226" s="116" t="str">
        <f>IF(C226=0,"",IF(D226/C226&gt;1.5, "зв.100",D226/C226*100))</f>
        <v/>
      </c>
      <c r="F226" s="101">
        <v>815050</v>
      </c>
      <c r="G226" s="101">
        <v>815049.33</v>
      </c>
      <c r="H226" s="33">
        <f>IF(F226=0,"",IF(G226/F226&gt;1.5, "зв.100",G226/F226*100))</f>
        <v>99.999917796454199</v>
      </c>
      <c r="I226" s="52">
        <f t="shared" si="17"/>
        <v>815050</v>
      </c>
      <c r="J226" s="52">
        <f>D226+G226</f>
        <v>815049.33</v>
      </c>
      <c r="K226" s="112">
        <f>IF(I226=0,"",IF(J226/I226&gt;1.5, "зв.100",J226/I226*100))</f>
        <v>99.999917796454199</v>
      </c>
    </row>
    <row r="227" spans="1:11" s="22" customFormat="1" ht="306" customHeight="1" x14ac:dyDescent="0.2">
      <c r="A227" s="11" t="s">
        <v>10</v>
      </c>
      <c r="B227" s="79" t="s">
        <v>68</v>
      </c>
      <c r="C227" s="69"/>
      <c r="D227" s="69"/>
      <c r="E227" s="116" t="str">
        <f>IF(C227=0,"",IF(D227/C227&gt;1.5, "зв.100",D227/C227*100))</f>
        <v/>
      </c>
      <c r="F227" s="122">
        <v>1495497</v>
      </c>
      <c r="G227" s="122">
        <v>1495495.83</v>
      </c>
      <c r="H227" s="33">
        <f>IF(F227=0,"",IF(G227/F227&gt;1.5, "зв.100",G227/F227*100))</f>
        <v>99.99992176513895</v>
      </c>
      <c r="I227" s="52">
        <f t="shared" si="17"/>
        <v>1495497</v>
      </c>
      <c r="J227" s="52">
        <f>D227+G227</f>
        <v>1495495.83</v>
      </c>
      <c r="K227" s="112">
        <f>IF(I227=0,"",IF(J227/I227&gt;1.5, "зв.100",J227/I227*100))</f>
        <v>99.99992176513895</v>
      </c>
    </row>
    <row r="228" spans="1:11" s="22" customFormat="1" ht="194.25" customHeight="1" x14ac:dyDescent="0.2">
      <c r="A228" s="11" t="s">
        <v>234</v>
      </c>
      <c r="B228" s="79" t="s">
        <v>231</v>
      </c>
      <c r="C228" s="69"/>
      <c r="D228" s="69"/>
      <c r="E228" s="116" t="str">
        <f>IF(C228=0,"",IF(D228/C228&gt;1.5, "зв.100",D228/C228*100))</f>
        <v/>
      </c>
      <c r="F228" s="101">
        <v>3035858</v>
      </c>
      <c r="G228" s="101">
        <v>3035856.26</v>
      </c>
      <c r="H228" s="33">
        <f>IF(F228=0,"",IF(G228/F228&gt;1.5, "зв.100",G228/F228*100))</f>
        <v>99.999942685066287</v>
      </c>
      <c r="I228" s="52">
        <f t="shared" si="17"/>
        <v>3035858</v>
      </c>
      <c r="J228" s="52">
        <f>D228+G228</f>
        <v>3035856.26</v>
      </c>
      <c r="K228" s="112">
        <f>IF(I228=0,"",IF(J228/I228&gt;1.5, "зв.100",J228/I228*100))</f>
        <v>99.999942685066287</v>
      </c>
    </row>
    <row r="229" spans="1:11" ht="156.75" customHeight="1" x14ac:dyDescent="0.2">
      <c r="A229" s="11" t="s">
        <v>269</v>
      </c>
      <c r="B229" s="79" t="s">
        <v>284</v>
      </c>
      <c r="C229" s="120">
        <v>1283900</v>
      </c>
      <c r="D229" s="120">
        <v>1274354.8</v>
      </c>
      <c r="E229" s="116">
        <f t="shared" si="16"/>
        <v>99.256546460004685</v>
      </c>
      <c r="F229" s="30"/>
      <c r="G229" s="30"/>
      <c r="H229" s="33" t="str">
        <f t="shared" si="15"/>
        <v/>
      </c>
      <c r="I229" s="52">
        <f t="shared" si="17"/>
        <v>1283900</v>
      </c>
      <c r="J229" s="52">
        <f t="shared" si="12"/>
        <v>1274354.8</v>
      </c>
      <c r="K229" s="112">
        <f t="shared" si="18"/>
        <v>99.256546460004685</v>
      </c>
    </row>
    <row r="230" spans="1:11" s="22" customFormat="1" ht="31.5" x14ac:dyDescent="0.2">
      <c r="A230" s="11" t="s">
        <v>285</v>
      </c>
      <c r="B230" s="79" t="s">
        <v>286</v>
      </c>
      <c r="C230" s="120">
        <v>16202200</v>
      </c>
      <c r="D230" s="120">
        <v>16149299.890000001</v>
      </c>
      <c r="E230" s="116">
        <f t="shared" si="16"/>
        <v>99.673500450556091</v>
      </c>
      <c r="F230" s="101"/>
      <c r="G230" s="101"/>
      <c r="H230" s="33" t="str">
        <f t="shared" si="15"/>
        <v/>
      </c>
      <c r="I230" s="52">
        <f t="shared" si="17"/>
        <v>16202200</v>
      </c>
      <c r="J230" s="52">
        <f t="shared" si="12"/>
        <v>16149299.890000001</v>
      </c>
      <c r="K230" s="112">
        <f t="shared" si="18"/>
        <v>99.673500450556091</v>
      </c>
    </row>
    <row r="231" spans="1:11" s="8" customFormat="1" ht="15.75" x14ac:dyDescent="0.2">
      <c r="A231" s="10" t="s">
        <v>422</v>
      </c>
      <c r="B231" s="78" t="s">
        <v>100</v>
      </c>
      <c r="C231" s="13">
        <f>SUM(C232:C235)</f>
        <v>26682521</v>
      </c>
      <c r="D231" s="13">
        <f>SUM(D232:D235)</f>
        <v>25938249.950000003</v>
      </c>
      <c r="E231" s="29">
        <f t="shared" si="16"/>
        <v>97.21064194046734</v>
      </c>
      <c r="F231" s="13">
        <f>SUM(F232:F235)</f>
        <v>4668542</v>
      </c>
      <c r="G231" s="13">
        <f>SUM(G232:G235)</f>
        <v>4421693.0600000005</v>
      </c>
      <c r="H231" s="29">
        <f t="shared" si="15"/>
        <v>94.71250467490708</v>
      </c>
      <c r="I231" s="13">
        <f t="shared" si="17"/>
        <v>31351063</v>
      </c>
      <c r="J231" s="13">
        <f t="shared" si="12"/>
        <v>30359943.010000005</v>
      </c>
      <c r="K231" s="14">
        <f t="shared" si="18"/>
        <v>96.838639921077018</v>
      </c>
    </row>
    <row r="232" spans="1:11" ht="15.75" x14ac:dyDescent="0.2">
      <c r="A232" s="11" t="s">
        <v>287</v>
      </c>
      <c r="B232" s="79" t="s">
        <v>288</v>
      </c>
      <c r="C232" s="120">
        <v>8073300</v>
      </c>
      <c r="D232" s="120">
        <v>7928432.4500000002</v>
      </c>
      <c r="E232" s="116">
        <f t="shared" si="16"/>
        <v>98.205596843917604</v>
      </c>
      <c r="F232" s="122">
        <v>220943</v>
      </c>
      <c r="G232" s="122">
        <v>217396.87</v>
      </c>
      <c r="H232" s="119">
        <f t="shared" si="15"/>
        <v>98.395002330917919</v>
      </c>
      <c r="I232" s="52">
        <f t="shared" si="17"/>
        <v>8294243</v>
      </c>
      <c r="J232" s="52">
        <f t="shared" ref="J232:J302" si="19">D232+G232</f>
        <v>8145829.3200000003</v>
      </c>
      <c r="K232" s="112">
        <f t="shared" si="18"/>
        <v>98.210642249087712</v>
      </c>
    </row>
    <row r="233" spans="1:11" ht="31.5" x14ac:dyDescent="0.2">
      <c r="A233" s="11" t="s">
        <v>289</v>
      </c>
      <c r="B233" s="79" t="s">
        <v>101</v>
      </c>
      <c r="C233" s="120">
        <v>11909261</v>
      </c>
      <c r="D233" s="120">
        <v>11460797.08</v>
      </c>
      <c r="E233" s="116">
        <f t="shared" si="16"/>
        <v>96.234326210501223</v>
      </c>
      <c r="F233" s="122">
        <v>4390773</v>
      </c>
      <c r="G233" s="122">
        <v>4147670.87</v>
      </c>
      <c r="H233" s="119">
        <f t="shared" si="15"/>
        <v>94.4633409652469</v>
      </c>
      <c r="I233" s="52">
        <f t="shared" si="17"/>
        <v>16300034</v>
      </c>
      <c r="J233" s="52">
        <f t="shared" si="19"/>
        <v>15608467.949999999</v>
      </c>
      <c r="K233" s="112">
        <f t="shared" si="18"/>
        <v>95.757272346793883</v>
      </c>
    </row>
    <row r="234" spans="1:11" ht="31.5" x14ac:dyDescent="0.2">
      <c r="A234" s="11" t="s">
        <v>290</v>
      </c>
      <c r="B234" s="79" t="s">
        <v>291</v>
      </c>
      <c r="C234" s="120">
        <v>3483200</v>
      </c>
      <c r="D234" s="120">
        <v>3454957.41</v>
      </c>
      <c r="E234" s="116">
        <f t="shared" si="16"/>
        <v>99.189176906293071</v>
      </c>
      <c r="F234" s="122">
        <v>55200</v>
      </c>
      <c r="G234" s="122">
        <v>55000</v>
      </c>
      <c r="H234" s="119">
        <f t="shared" si="15"/>
        <v>99.637681159420282</v>
      </c>
      <c r="I234" s="52">
        <f t="shared" si="17"/>
        <v>3538400</v>
      </c>
      <c r="J234" s="52">
        <f t="shared" si="19"/>
        <v>3509957.41</v>
      </c>
      <c r="K234" s="112">
        <f t="shared" si="18"/>
        <v>99.196173694325125</v>
      </c>
    </row>
    <row r="235" spans="1:11" ht="15.75" x14ac:dyDescent="0.2">
      <c r="A235" s="11" t="s">
        <v>292</v>
      </c>
      <c r="B235" s="79" t="s">
        <v>293</v>
      </c>
      <c r="C235" s="120">
        <v>3216760</v>
      </c>
      <c r="D235" s="120">
        <v>3094063.01</v>
      </c>
      <c r="E235" s="116">
        <f t="shared" si="16"/>
        <v>96.185696477200651</v>
      </c>
      <c r="F235" s="122">
        <v>1626</v>
      </c>
      <c r="G235" s="122">
        <v>1625.32</v>
      </c>
      <c r="H235" s="119">
        <f t="shared" si="15"/>
        <v>99.958179581795818</v>
      </c>
      <c r="I235" s="52">
        <f t="shared" si="17"/>
        <v>3218386</v>
      </c>
      <c r="J235" s="52">
        <f t="shared" si="19"/>
        <v>3095688.3299999996</v>
      </c>
      <c r="K235" s="112">
        <f t="shared" si="18"/>
        <v>96.187602419349318</v>
      </c>
    </row>
    <row r="236" spans="1:11" s="8" customFormat="1" ht="15.75" x14ac:dyDescent="0.2">
      <c r="A236" s="10" t="s">
        <v>423</v>
      </c>
      <c r="B236" s="78" t="s">
        <v>102</v>
      </c>
      <c r="C236" s="13">
        <f>SUM(C237:C243)</f>
        <v>19499090</v>
      </c>
      <c r="D236" s="13">
        <f>SUM(D237:D243)</f>
        <v>18514422.280000001</v>
      </c>
      <c r="E236" s="29">
        <f t="shared" si="16"/>
        <v>94.950186290744853</v>
      </c>
      <c r="F236" s="13">
        <f>SUM(F237:F243)</f>
        <v>3851709.9</v>
      </c>
      <c r="G236" s="13">
        <f>SUM(G237:G243)</f>
        <v>3461531.66</v>
      </c>
      <c r="H236" s="29">
        <f t="shared" si="15"/>
        <v>89.869999295637513</v>
      </c>
      <c r="I236" s="13">
        <f t="shared" si="17"/>
        <v>23350799.899999999</v>
      </c>
      <c r="J236" s="13">
        <f t="shared" si="19"/>
        <v>21975953.940000001</v>
      </c>
      <c r="K236" s="14">
        <f t="shared" si="18"/>
        <v>94.112210434384309</v>
      </c>
    </row>
    <row r="237" spans="1:11" ht="31.5" x14ac:dyDescent="0.2">
      <c r="A237" s="11" t="s">
        <v>103</v>
      </c>
      <c r="B237" s="79" t="s">
        <v>104</v>
      </c>
      <c r="C237" s="120">
        <v>1360990</v>
      </c>
      <c r="D237" s="120">
        <v>1360410.37</v>
      </c>
      <c r="E237" s="116">
        <f t="shared" si="16"/>
        <v>99.957411149236961</v>
      </c>
      <c r="F237" s="30"/>
      <c r="G237" s="30"/>
      <c r="H237" s="33" t="str">
        <f t="shared" si="15"/>
        <v/>
      </c>
      <c r="I237" s="52">
        <f t="shared" si="17"/>
        <v>1360990</v>
      </c>
      <c r="J237" s="52">
        <f t="shared" si="19"/>
        <v>1360410.37</v>
      </c>
      <c r="K237" s="112">
        <f t="shared" si="18"/>
        <v>99.957411149236961</v>
      </c>
    </row>
    <row r="238" spans="1:11" ht="31.5" x14ac:dyDescent="0.2">
      <c r="A238" s="11" t="s">
        <v>105</v>
      </c>
      <c r="B238" s="79" t="s">
        <v>106</v>
      </c>
      <c r="C238" s="120">
        <v>115400</v>
      </c>
      <c r="D238" s="120">
        <v>115391.8</v>
      </c>
      <c r="E238" s="116">
        <f t="shared" si="16"/>
        <v>99.99289428076257</v>
      </c>
      <c r="F238" s="30"/>
      <c r="G238" s="30"/>
      <c r="H238" s="33" t="str">
        <f t="shared" si="15"/>
        <v/>
      </c>
      <c r="I238" s="52">
        <f t="shared" si="17"/>
        <v>115400</v>
      </c>
      <c r="J238" s="52">
        <f t="shared" si="19"/>
        <v>115391.8</v>
      </c>
      <c r="K238" s="112">
        <f t="shared" si="18"/>
        <v>99.99289428076257</v>
      </c>
    </row>
    <row r="239" spans="1:11" ht="31.5" x14ac:dyDescent="0.2">
      <c r="A239" s="11" t="s">
        <v>107</v>
      </c>
      <c r="B239" s="79" t="s">
        <v>108</v>
      </c>
      <c r="C239" s="120">
        <v>15842500</v>
      </c>
      <c r="D239" s="120">
        <v>14858515.109999999</v>
      </c>
      <c r="E239" s="116">
        <f t="shared" si="16"/>
        <v>93.788954457945394</v>
      </c>
      <c r="F239" s="122">
        <v>802686.9</v>
      </c>
      <c r="G239" s="122">
        <v>466236.46</v>
      </c>
      <c r="H239" s="119">
        <f t="shared" ref="H239:H302" si="20">IF(F239=0,"",IF(G239/F239&gt;1.5, "зв.100",G239/F239*100))</f>
        <v>58.084473535073265</v>
      </c>
      <c r="I239" s="52">
        <f t="shared" si="17"/>
        <v>16645186.9</v>
      </c>
      <c r="J239" s="52">
        <f t="shared" si="19"/>
        <v>15324751.57</v>
      </c>
      <c r="K239" s="112">
        <f t="shared" si="18"/>
        <v>92.067164292399738</v>
      </c>
    </row>
    <row r="240" spans="1:11" ht="18.75" customHeight="1" x14ac:dyDescent="0.2">
      <c r="A240" s="123" t="s">
        <v>294</v>
      </c>
      <c r="B240" s="124" t="s">
        <v>109</v>
      </c>
      <c r="C240" s="125">
        <v>1575000</v>
      </c>
      <c r="D240" s="125">
        <v>1575000</v>
      </c>
      <c r="E240" s="126">
        <f t="shared" ref="E240:E302" si="21">IF(C240=0,"",IF(D240/C240&gt;1.5, "зв.100",D240/C240*100))</f>
        <v>100</v>
      </c>
      <c r="F240" s="127">
        <v>1067025</v>
      </c>
      <c r="G240" s="127">
        <v>1018145.82</v>
      </c>
      <c r="H240" s="33">
        <f t="shared" si="20"/>
        <v>95.419115765797429</v>
      </c>
      <c r="I240" s="52">
        <f t="shared" si="17"/>
        <v>2642025</v>
      </c>
      <c r="J240" s="52">
        <f t="shared" si="19"/>
        <v>2593145.8199999998</v>
      </c>
      <c r="K240" s="112">
        <f t="shared" si="18"/>
        <v>98.149934993045093</v>
      </c>
    </row>
    <row r="241" spans="1:11" s="22" customFormat="1" ht="31.5" x14ac:dyDescent="0.2">
      <c r="A241" s="11" t="s">
        <v>251</v>
      </c>
      <c r="B241" s="79" t="s">
        <v>248</v>
      </c>
      <c r="C241" s="128"/>
      <c r="D241" s="128"/>
      <c r="E241" s="126" t="str">
        <f t="shared" si="21"/>
        <v/>
      </c>
      <c r="F241" s="122">
        <v>1981998</v>
      </c>
      <c r="G241" s="122">
        <v>1977149.38</v>
      </c>
      <c r="H241" s="33">
        <f t="shared" si="20"/>
        <v>99.755367058897122</v>
      </c>
      <c r="I241" s="52">
        <f>C241+F241</f>
        <v>1981998</v>
      </c>
      <c r="J241" s="52">
        <f>D241+G241</f>
        <v>1977149.38</v>
      </c>
      <c r="K241" s="112">
        <f>IF(I241=0,"",IF(J241/I241&gt;1.5, "зв.100",J241/I241*100))</f>
        <v>99.755367058897122</v>
      </c>
    </row>
    <row r="242" spans="1:11" ht="63" hidden="1" x14ac:dyDescent="0.2">
      <c r="A242" s="11" t="s">
        <v>295</v>
      </c>
      <c r="B242" s="79" t="s">
        <v>110</v>
      </c>
      <c r="C242" s="52">
        <v>0</v>
      </c>
      <c r="D242" s="52">
        <v>0</v>
      </c>
      <c r="E242" s="116" t="str">
        <f t="shared" si="21"/>
        <v/>
      </c>
      <c r="F242" s="30"/>
      <c r="G242" s="30"/>
      <c r="H242" s="33" t="str">
        <f t="shared" si="20"/>
        <v/>
      </c>
      <c r="I242" s="52">
        <f t="shared" si="17"/>
        <v>0</v>
      </c>
      <c r="J242" s="52">
        <f t="shared" si="19"/>
        <v>0</v>
      </c>
      <c r="K242" s="112" t="str">
        <f t="shared" si="18"/>
        <v/>
      </c>
    </row>
    <row r="243" spans="1:11" s="22" customFormat="1" ht="47.25" x14ac:dyDescent="0.2">
      <c r="A243" s="11" t="s">
        <v>261</v>
      </c>
      <c r="B243" s="79" t="s">
        <v>133</v>
      </c>
      <c r="C243" s="120">
        <v>605200</v>
      </c>
      <c r="D243" s="120">
        <v>605105</v>
      </c>
      <c r="E243" s="116">
        <f t="shared" si="21"/>
        <v>99.984302709847981</v>
      </c>
      <c r="F243" s="30"/>
      <c r="G243" s="30"/>
      <c r="H243" s="33" t="str">
        <f t="shared" si="20"/>
        <v/>
      </c>
      <c r="I243" s="52">
        <f t="shared" si="17"/>
        <v>605200</v>
      </c>
      <c r="J243" s="52">
        <f t="shared" si="19"/>
        <v>605105</v>
      </c>
      <c r="K243" s="112">
        <f t="shared" si="18"/>
        <v>99.984302709847981</v>
      </c>
    </row>
    <row r="244" spans="1:11" s="8" customFormat="1" ht="15.75" x14ac:dyDescent="0.2">
      <c r="A244" s="10" t="s">
        <v>421</v>
      </c>
      <c r="B244" s="78" t="s">
        <v>111</v>
      </c>
      <c r="C244" s="13">
        <f>SUM(C245:C256)</f>
        <v>101621831</v>
      </c>
      <c r="D244" s="13">
        <f>SUM(D245:D256)</f>
        <v>100272543.58999999</v>
      </c>
      <c r="E244" s="29">
        <f t="shared" si="21"/>
        <v>98.672246507741022</v>
      </c>
      <c r="F244" s="13">
        <f>SUM(F245:F256)</f>
        <v>35535492</v>
      </c>
      <c r="G244" s="13">
        <f>SUM(G245:G256)</f>
        <v>34385713.469999999</v>
      </c>
      <c r="H244" s="29">
        <f t="shared" si="20"/>
        <v>96.7644220882041</v>
      </c>
      <c r="I244" s="13">
        <f t="shared" si="17"/>
        <v>137157323</v>
      </c>
      <c r="J244" s="13">
        <f t="shared" si="19"/>
        <v>134658257.06</v>
      </c>
      <c r="K244" s="14">
        <f t="shared" si="18"/>
        <v>98.177956608266555</v>
      </c>
    </row>
    <row r="245" spans="1:11" ht="31.5" x14ac:dyDescent="0.2">
      <c r="A245" s="11" t="s">
        <v>296</v>
      </c>
      <c r="B245" s="79" t="s">
        <v>297</v>
      </c>
      <c r="C245" s="120">
        <v>284626</v>
      </c>
      <c r="D245" s="120">
        <v>284620.5</v>
      </c>
      <c r="E245" s="116">
        <f t="shared" si="21"/>
        <v>99.998067639639387</v>
      </c>
      <c r="F245" s="122">
        <v>1651744</v>
      </c>
      <c r="G245" s="122">
        <v>1616416.13</v>
      </c>
      <c r="H245" s="119">
        <f t="shared" si="20"/>
        <v>97.861177640118555</v>
      </c>
      <c r="I245" s="52">
        <f t="shared" si="17"/>
        <v>1936370</v>
      </c>
      <c r="J245" s="52">
        <f t="shared" si="19"/>
        <v>1901036.63</v>
      </c>
      <c r="K245" s="112">
        <f t="shared" si="18"/>
        <v>98.175277968570057</v>
      </c>
    </row>
    <row r="246" spans="1:11" ht="31.5" x14ac:dyDescent="0.2">
      <c r="A246" s="11" t="s">
        <v>298</v>
      </c>
      <c r="B246" s="79" t="s">
        <v>299</v>
      </c>
      <c r="C246" s="120">
        <v>0</v>
      </c>
      <c r="D246" s="120">
        <v>0</v>
      </c>
      <c r="E246" s="116" t="str">
        <f t="shared" si="21"/>
        <v/>
      </c>
      <c r="F246" s="122">
        <v>10842238</v>
      </c>
      <c r="G246" s="122">
        <v>10808985.289999999</v>
      </c>
      <c r="H246" s="119">
        <f t="shared" si="20"/>
        <v>99.693304002365551</v>
      </c>
      <c r="I246" s="52">
        <f t="shared" si="17"/>
        <v>10842238</v>
      </c>
      <c r="J246" s="52">
        <f t="shared" si="19"/>
        <v>10808985.289999999</v>
      </c>
      <c r="K246" s="112">
        <f t="shared" si="18"/>
        <v>99.693304002365551</v>
      </c>
    </row>
    <row r="247" spans="1:11" ht="31.5" x14ac:dyDescent="0.2">
      <c r="A247" s="11" t="s">
        <v>300</v>
      </c>
      <c r="B247" s="79" t="s">
        <v>301</v>
      </c>
      <c r="C247" s="120">
        <v>0</v>
      </c>
      <c r="D247" s="120">
        <v>0</v>
      </c>
      <c r="E247" s="116" t="str">
        <f t="shared" si="21"/>
        <v/>
      </c>
      <c r="F247" s="122">
        <v>5222532</v>
      </c>
      <c r="G247" s="122">
        <v>5009380.2</v>
      </c>
      <c r="H247" s="119">
        <f t="shared" si="20"/>
        <v>95.918611891703108</v>
      </c>
      <c r="I247" s="52">
        <f t="shared" si="17"/>
        <v>5222532</v>
      </c>
      <c r="J247" s="52">
        <f t="shared" si="19"/>
        <v>5009380.2</v>
      </c>
      <c r="K247" s="112">
        <f t="shared" si="18"/>
        <v>95.918611891703108</v>
      </c>
    </row>
    <row r="248" spans="1:11" ht="15.75" x14ac:dyDescent="0.2">
      <c r="A248" s="11" t="s">
        <v>302</v>
      </c>
      <c r="B248" s="79" t="s">
        <v>303</v>
      </c>
      <c r="C248" s="120">
        <v>814200</v>
      </c>
      <c r="D248" s="120">
        <v>804108</v>
      </c>
      <c r="E248" s="116">
        <f t="shared" si="21"/>
        <v>98.760501105379518</v>
      </c>
      <c r="F248" s="122">
        <v>0</v>
      </c>
      <c r="G248" s="122">
        <v>0</v>
      </c>
      <c r="H248" s="119" t="str">
        <f t="shared" si="20"/>
        <v/>
      </c>
      <c r="I248" s="52">
        <f t="shared" si="17"/>
        <v>814200</v>
      </c>
      <c r="J248" s="52">
        <f t="shared" si="19"/>
        <v>804108</v>
      </c>
      <c r="K248" s="112">
        <f t="shared" si="18"/>
        <v>98.760501105379518</v>
      </c>
    </row>
    <row r="249" spans="1:11" ht="31.5" x14ac:dyDescent="0.2">
      <c r="A249" s="11" t="s">
        <v>304</v>
      </c>
      <c r="B249" s="79" t="s">
        <v>305</v>
      </c>
      <c r="C249" s="120">
        <v>0</v>
      </c>
      <c r="D249" s="120">
        <v>0</v>
      </c>
      <c r="E249" s="116" t="str">
        <f t="shared" si="21"/>
        <v/>
      </c>
      <c r="F249" s="122">
        <v>2000000</v>
      </c>
      <c r="G249" s="122">
        <v>1910622.6</v>
      </c>
      <c r="H249" s="119">
        <f t="shared" si="20"/>
        <v>95.531130000000005</v>
      </c>
      <c r="I249" s="52">
        <f t="shared" si="17"/>
        <v>2000000</v>
      </c>
      <c r="J249" s="52">
        <f t="shared" si="19"/>
        <v>1910622.6</v>
      </c>
      <c r="K249" s="112">
        <f t="shared" si="18"/>
        <v>95.531130000000005</v>
      </c>
    </row>
    <row r="250" spans="1:11" ht="31.5" hidden="1" x14ac:dyDescent="0.2">
      <c r="A250" s="11" t="s">
        <v>306</v>
      </c>
      <c r="B250" s="79" t="s">
        <v>307</v>
      </c>
      <c r="C250" s="52"/>
      <c r="D250" s="52"/>
      <c r="E250" s="116" t="str">
        <f t="shared" si="21"/>
        <v/>
      </c>
      <c r="F250" s="101"/>
      <c r="G250" s="101"/>
      <c r="H250" s="119" t="str">
        <f t="shared" si="20"/>
        <v/>
      </c>
      <c r="I250" s="52">
        <f t="shared" si="17"/>
        <v>0</v>
      </c>
      <c r="J250" s="52">
        <f t="shared" si="19"/>
        <v>0</v>
      </c>
      <c r="K250" s="112" t="str">
        <f t="shared" si="18"/>
        <v/>
      </c>
    </row>
    <row r="251" spans="1:11" ht="31.5" x14ac:dyDescent="0.2">
      <c r="A251" s="11" t="s">
        <v>308</v>
      </c>
      <c r="B251" s="79" t="s">
        <v>309</v>
      </c>
      <c r="C251" s="120">
        <v>595549</v>
      </c>
      <c r="D251" s="120">
        <v>594087.07999999996</v>
      </c>
      <c r="E251" s="116">
        <f t="shared" si="21"/>
        <v>99.754525656159259</v>
      </c>
      <c r="F251" s="69"/>
      <c r="G251" s="69"/>
      <c r="H251" s="119" t="str">
        <f t="shared" si="20"/>
        <v/>
      </c>
      <c r="I251" s="52">
        <f t="shared" si="17"/>
        <v>595549</v>
      </c>
      <c r="J251" s="52">
        <f t="shared" si="19"/>
        <v>594087.07999999996</v>
      </c>
      <c r="K251" s="112">
        <f t="shared" si="18"/>
        <v>99.754525656159259</v>
      </c>
    </row>
    <row r="252" spans="1:11" s="22" customFormat="1" ht="15.75" x14ac:dyDescent="0.2">
      <c r="A252" s="11" t="s">
        <v>310</v>
      </c>
      <c r="B252" s="79" t="s">
        <v>112</v>
      </c>
      <c r="C252" s="120">
        <v>93839082</v>
      </c>
      <c r="D252" s="120">
        <v>92502348.840000004</v>
      </c>
      <c r="E252" s="116">
        <f t="shared" si="21"/>
        <v>98.575504862675459</v>
      </c>
      <c r="F252" s="122">
        <v>11318066</v>
      </c>
      <c r="G252" s="122">
        <v>10550466.25</v>
      </c>
      <c r="H252" s="33">
        <f t="shared" si="20"/>
        <v>93.217924776194096</v>
      </c>
      <c r="I252" s="52">
        <f t="shared" si="17"/>
        <v>105157148</v>
      </c>
      <c r="J252" s="52">
        <f t="shared" si="19"/>
        <v>103052815.09</v>
      </c>
      <c r="K252" s="112">
        <f t="shared" si="18"/>
        <v>97.998868407880366</v>
      </c>
    </row>
    <row r="253" spans="1:11" ht="15.75" x14ac:dyDescent="0.2">
      <c r="A253" s="11" t="s">
        <v>114</v>
      </c>
      <c r="B253" s="79" t="s">
        <v>311</v>
      </c>
      <c r="C253" s="120">
        <v>151600</v>
      </c>
      <c r="D253" s="120">
        <v>150712.35</v>
      </c>
      <c r="E253" s="116">
        <f t="shared" si="21"/>
        <v>99.414478891820579</v>
      </c>
      <c r="F253" s="69"/>
      <c r="G253" s="69"/>
      <c r="H253" s="119" t="str">
        <f t="shared" si="20"/>
        <v/>
      </c>
      <c r="I253" s="52">
        <f t="shared" si="17"/>
        <v>151600</v>
      </c>
      <c r="J253" s="52">
        <f t="shared" si="19"/>
        <v>150712.35</v>
      </c>
      <c r="K253" s="112">
        <f t="shared" si="18"/>
        <v>99.414478891820579</v>
      </c>
    </row>
    <row r="254" spans="1:11" s="22" customFormat="1" ht="81" customHeight="1" x14ac:dyDescent="0.2">
      <c r="A254" s="11" t="s">
        <v>11</v>
      </c>
      <c r="B254" s="79" t="s">
        <v>69</v>
      </c>
      <c r="C254" s="52"/>
      <c r="D254" s="52"/>
      <c r="E254" s="116" t="str">
        <f>IF(C254=0,"",IF(D254/C254&gt;1.5, "зв.100",D254/C254*100))</f>
        <v/>
      </c>
      <c r="F254" s="122">
        <v>4230162</v>
      </c>
      <c r="G254" s="122">
        <v>4230162</v>
      </c>
      <c r="H254" s="119">
        <f>IF(F254=0,"",IF(G254/F254&gt;1.5, "зв.100",G254/F254*100))</f>
        <v>100</v>
      </c>
      <c r="I254" s="52">
        <f t="shared" si="17"/>
        <v>4230162</v>
      </c>
      <c r="J254" s="52">
        <f>D254+G254</f>
        <v>4230162</v>
      </c>
      <c r="K254" s="112">
        <f>IF(I254=0,"",IF(J254/I254&gt;1.5, "зв.100",J254/I254*100))</f>
        <v>100</v>
      </c>
    </row>
    <row r="255" spans="1:11" ht="49.5" customHeight="1" x14ac:dyDescent="0.2">
      <c r="A255" s="11" t="s">
        <v>262</v>
      </c>
      <c r="B255" s="79" t="s">
        <v>218</v>
      </c>
      <c r="C255" s="120">
        <v>154000</v>
      </c>
      <c r="D255" s="120">
        <v>153912.82</v>
      </c>
      <c r="E255" s="116">
        <f>IF(C255=0,"",IF(D255/C255&gt;1.5, "зв.100",D255/C255*100))</f>
        <v>99.943389610389616</v>
      </c>
      <c r="F255" s="122">
        <v>25600</v>
      </c>
      <c r="G255" s="122">
        <v>17026</v>
      </c>
      <c r="H255" s="119">
        <f>IF(F255=0,"",IF(G255/F255&gt;1.5, "зв.100",G255/F255*100))</f>
        <v>66.5078125</v>
      </c>
      <c r="I255" s="52">
        <f t="shared" si="17"/>
        <v>179600</v>
      </c>
      <c r="J255" s="52">
        <f>D255+G255</f>
        <v>170938.82</v>
      </c>
      <c r="K255" s="112">
        <f>IF(I255=0,"",IF(J255/I255&gt;1.5, "зв.100",J255/I255*100))</f>
        <v>95.177516703786196</v>
      </c>
    </row>
    <row r="256" spans="1:11" ht="31.5" x14ac:dyDescent="0.2">
      <c r="A256" s="11" t="s">
        <v>312</v>
      </c>
      <c r="B256" s="79" t="s">
        <v>113</v>
      </c>
      <c r="C256" s="120">
        <v>5782774</v>
      </c>
      <c r="D256" s="120">
        <v>5782754</v>
      </c>
      <c r="E256" s="116">
        <f t="shared" si="21"/>
        <v>99.999654145225108</v>
      </c>
      <c r="F256" s="122">
        <v>245150</v>
      </c>
      <c r="G256" s="122">
        <v>242655</v>
      </c>
      <c r="H256" s="119">
        <f t="shared" si="20"/>
        <v>98.982255761778504</v>
      </c>
      <c r="I256" s="52">
        <f t="shared" si="17"/>
        <v>6027924</v>
      </c>
      <c r="J256" s="52">
        <f t="shared" si="19"/>
        <v>6025409</v>
      </c>
      <c r="K256" s="112">
        <f t="shared" si="18"/>
        <v>99.958277509802713</v>
      </c>
    </row>
    <row r="257" spans="1:11" s="8" customFormat="1" ht="15.75" x14ac:dyDescent="0.2">
      <c r="A257" s="10" t="s">
        <v>313</v>
      </c>
      <c r="B257" s="78" t="s">
        <v>314</v>
      </c>
      <c r="C257" s="70">
        <f>C258+C260+C271+C278</f>
        <v>125006769</v>
      </c>
      <c r="D257" s="70">
        <f>D258+D260+D271+D278</f>
        <v>124646442.98</v>
      </c>
      <c r="E257" s="117">
        <f t="shared" si="21"/>
        <v>99.711754793054453</v>
      </c>
      <c r="F257" s="70">
        <f>F258+F260+F271+F278+F287</f>
        <v>393190493.78999996</v>
      </c>
      <c r="G257" s="70">
        <f>G258+G260+G271+G278+G287</f>
        <v>329524650.63000005</v>
      </c>
      <c r="H257" s="117">
        <f t="shared" si="20"/>
        <v>83.807888500477489</v>
      </c>
      <c r="I257" s="70">
        <f t="shared" si="17"/>
        <v>518197262.78999996</v>
      </c>
      <c r="J257" s="70">
        <f t="shared" si="19"/>
        <v>454171093.61000007</v>
      </c>
      <c r="K257" s="113">
        <f t="shared" si="18"/>
        <v>87.644440876572787</v>
      </c>
    </row>
    <row r="258" spans="1:11" s="8" customFormat="1" ht="17.25" customHeight="1" x14ac:dyDescent="0.2">
      <c r="A258" s="10" t="s">
        <v>315</v>
      </c>
      <c r="B258" s="78" t="s">
        <v>316</v>
      </c>
      <c r="C258" s="70">
        <f>C259</f>
        <v>50000</v>
      </c>
      <c r="D258" s="70">
        <f>D259</f>
        <v>9000</v>
      </c>
      <c r="E258" s="117">
        <f t="shared" si="21"/>
        <v>18</v>
      </c>
      <c r="F258" s="70">
        <f>F259</f>
        <v>0</v>
      </c>
      <c r="G258" s="70">
        <f>G259</f>
        <v>0</v>
      </c>
      <c r="H258" s="117" t="str">
        <f t="shared" si="20"/>
        <v/>
      </c>
      <c r="I258" s="70">
        <f t="shared" si="17"/>
        <v>50000</v>
      </c>
      <c r="J258" s="70">
        <f t="shared" si="19"/>
        <v>9000</v>
      </c>
      <c r="K258" s="113">
        <f t="shared" si="18"/>
        <v>18</v>
      </c>
    </row>
    <row r="259" spans="1:11" s="22" customFormat="1" ht="15.75" x14ac:dyDescent="0.2">
      <c r="A259" s="11" t="s">
        <v>317</v>
      </c>
      <c r="B259" s="79" t="s">
        <v>318</v>
      </c>
      <c r="C259" s="120">
        <v>50000</v>
      </c>
      <c r="D259" s="120">
        <v>9000</v>
      </c>
      <c r="E259" s="116">
        <f t="shared" si="21"/>
        <v>18</v>
      </c>
      <c r="F259" s="101"/>
      <c r="G259" s="101"/>
      <c r="H259" s="33" t="str">
        <f t="shared" si="20"/>
        <v/>
      </c>
      <c r="I259" s="52">
        <f t="shared" si="17"/>
        <v>50000</v>
      </c>
      <c r="J259" s="52">
        <f t="shared" si="19"/>
        <v>9000</v>
      </c>
      <c r="K259" s="112">
        <f t="shared" si="18"/>
        <v>18</v>
      </c>
    </row>
    <row r="260" spans="1:11" s="23" customFormat="1" ht="15.75" x14ac:dyDescent="0.2">
      <c r="A260" s="10" t="s">
        <v>319</v>
      </c>
      <c r="B260" s="78" t="s">
        <v>115</v>
      </c>
      <c r="C260" s="70">
        <f>SUM(C261:C270)</f>
        <v>720000</v>
      </c>
      <c r="D260" s="70">
        <f>SUM(D261:D270)</f>
        <v>448630</v>
      </c>
      <c r="E260" s="117">
        <f t="shared" si="21"/>
        <v>62.30972222222222</v>
      </c>
      <c r="F260" s="70">
        <f>SUM(F261:F270)</f>
        <v>67411325.829999998</v>
      </c>
      <c r="G260" s="70">
        <f>SUM(G261:G270)</f>
        <v>46045756.530000001</v>
      </c>
      <c r="H260" s="117">
        <f t="shared" si="20"/>
        <v>68.305668169351293</v>
      </c>
      <c r="I260" s="70">
        <f t="shared" si="17"/>
        <v>68131325.829999998</v>
      </c>
      <c r="J260" s="70">
        <f t="shared" si="19"/>
        <v>46494386.530000001</v>
      </c>
      <c r="K260" s="113">
        <f t="shared" si="18"/>
        <v>68.242304055570443</v>
      </c>
    </row>
    <row r="261" spans="1:11" ht="31.5" x14ac:dyDescent="0.2">
      <c r="A261" s="11" t="s">
        <v>199</v>
      </c>
      <c r="B261" s="79" t="s">
        <v>116</v>
      </c>
      <c r="C261" s="52"/>
      <c r="D261" s="52"/>
      <c r="E261" s="116" t="str">
        <f t="shared" si="21"/>
        <v/>
      </c>
      <c r="F261" s="122">
        <v>10621824.6</v>
      </c>
      <c r="G261" s="122">
        <v>10226854.300000001</v>
      </c>
      <c r="H261" s="33">
        <f t="shared" si="20"/>
        <v>96.281521161627921</v>
      </c>
      <c r="I261" s="52">
        <f t="shared" si="17"/>
        <v>10621824.6</v>
      </c>
      <c r="J261" s="52">
        <f t="shared" si="19"/>
        <v>10226854.300000001</v>
      </c>
      <c r="K261" s="112">
        <f t="shared" si="18"/>
        <v>96.281521161627921</v>
      </c>
    </row>
    <row r="262" spans="1:11" s="22" customFormat="1" ht="15.75" x14ac:dyDescent="0.2">
      <c r="A262" s="11" t="s">
        <v>204</v>
      </c>
      <c r="B262" s="79" t="s">
        <v>320</v>
      </c>
      <c r="C262" s="52"/>
      <c r="D262" s="52"/>
      <c r="E262" s="116" t="str">
        <f t="shared" si="21"/>
        <v/>
      </c>
      <c r="F262" s="122">
        <v>7706733</v>
      </c>
      <c r="G262" s="122">
        <v>6277790.8700000001</v>
      </c>
      <c r="H262" s="116">
        <f t="shared" si="20"/>
        <v>81.458522956484941</v>
      </c>
      <c r="I262" s="52">
        <f t="shared" si="17"/>
        <v>7706733</v>
      </c>
      <c r="J262" s="52">
        <f t="shared" si="19"/>
        <v>6277790.8700000001</v>
      </c>
      <c r="K262" s="112">
        <f t="shared" si="18"/>
        <v>81.458522956484941</v>
      </c>
    </row>
    <row r="263" spans="1:11" s="8" customFormat="1" ht="15.75" x14ac:dyDescent="0.2">
      <c r="A263" s="11" t="s">
        <v>225</v>
      </c>
      <c r="B263" s="79" t="s">
        <v>224</v>
      </c>
      <c r="C263" s="13"/>
      <c r="D263" s="13"/>
      <c r="E263" s="29" t="str">
        <f>IF(C263=0,"",IF(D263/C263&gt;1.5, "зв.100",D263/C263*100))</f>
        <v/>
      </c>
      <c r="F263" s="101"/>
      <c r="G263" s="101"/>
      <c r="H263" s="33" t="str">
        <f>IF(F263=0,"",IF(G263/F263&gt;1.5, "зв.100",G263/F263*100))</f>
        <v/>
      </c>
      <c r="I263" s="30">
        <f t="shared" si="17"/>
        <v>0</v>
      </c>
      <c r="J263" s="30">
        <f>D263+G263</f>
        <v>0</v>
      </c>
      <c r="K263" s="50" t="str">
        <f>IF(I263=0,"",IF(J263/I263&gt;1.5, "зв.100",J263/I263*100))</f>
        <v/>
      </c>
    </row>
    <row r="264" spans="1:11" s="8" customFormat="1" ht="15.75" x14ac:dyDescent="0.2">
      <c r="A264" s="11" t="s">
        <v>205</v>
      </c>
      <c r="B264" s="79" t="s">
        <v>321</v>
      </c>
      <c r="C264" s="13"/>
      <c r="D264" s="13"/>
      <c r="E264" s="29" t="str">
        <f t="shared" si="21"/>
        <v/>
      </c>
      <c r="F264" s="122">
        <v>8122021</v>
      </c>
      <c r="G264" s="122">
        <v>7521804.6799999997</v>
      </c>
      <c r="H264" s="33">
        <f t="shared" si="20"/>
        <v>92.610012704965911</v>
      </c>
      <c r="I264" s="30">
        <f t="shared" si="17"/>
        <v>8122021</v>
      </c>
      <c r="J264" s="30">
        <f t="shared" si="19"/>
        <v>7521804.6799999997</v>
      </c>
      <c r="K264" s="50">
        <f t="shared" si="18"/>
        <v>92.610012704965911</v>
      </c>
    </row>
    <row r="265" spans="1:11" ht="31.5" x14ac:dyDescent="0.2">
      <c r="A265" s="11" t="s">
        <v>206</v>
      </c>
      <c r="B265" s="79" t="s">
        <v>322</v>
      </c>
      <c r="C265" s="30"/>
      <c r="D265" s="30"/>
      <c r="E265" s="33" t="str">
        <f t="shared" si="21"/>
        <v/>
      </c>
      <c r="F265" s="122">
        <v>1000000</v>
      </c>
      <c r="G265" s="122">
        <v>994109</v>
      </c>
      <c r="H265" s="119">
        <f t="shared" si="20"/>
        <v>99.410899999999998</v>
      </c>
      <c r="I265" s="30">
        <f t="shared" si="17"/>
        <v>1000000</v>
      </c>
      <c r="J265" s="30">
        <f t="shared" si="19"/>
        <v>994109</v>
      </c>
      <c r="K265" s="50">
        <f t="shared" si="18"/>
        <v>99.410899999999998</v>
      </c>
    </row>
    <row r="266" spans="1:11" ht="15.75" x14ac:dyDescent="0.2">
      <c r="A266" s="11" t="s">
        <v>270</v>
      </c>
      <c r="B266" s="79" t="s">
        <v>323</v>
      </c>
      <c r="C266" s="49"/>
      <c r="D266" s="30"/>
      <c r="E266" s="33" t="str">
        <f t="shared" si="21"/>
        <v/>
      </c>
      <c r="F266" s="122">
        <v>2032593</v>
      </c>
      <c r="G266" s="122">
        <v>2004117.7</v>
      </c>
      <c r="H266" s="116">
        <f t="shared" si="20"/>
        <v>98.599065331819986</v>
      </c>
      <c r="I266" s="30">
        <f t="shared" si="17"/>
        <v>2032593</v>
      </c>
      <c r="J266" s="30">
        <f t="shared" si="19"/>
        <v>2004117.7</v>
      </c>
      <c r="K266" s="50">
        <f t="shared" si="18"/>
        <v>98.599065331819986</v>
      </c>
    </row>
    <row r="267" spans="1:11" s="22" customFormat="1" ht="31.5" x14ac:dyDescent="0.2">
      <c r="A267" s="11" t="s">
        <v>227</v>
      </c>
      <c r="B267" s="79" t="s">
        <v>226</v>
      </c>
      <c r="C267" s="120">
        <v>300000</v>
      </c>
      <c r="D267" s="120">
        <v>198730</v>
      </c>
      <c r="E267" s="33">
        <f>IF(C267=0,"",IF(D267/C267&gt;1.5, "зв.100",D267/C267*100))</f>
        <v>66.243333333333325</v>
      </c>
      <c r="F267" s="122">
        <v>16189862</v>
      </c>
      <c r="G267" s="122">
        <v>825172.8</v>
      </c>
      <c r="H267" s="119">
        <f>IF(F267=0,"",IF(G267/F267&gt;1.5, "зв.100",G267/F267*100))</f>
        <v>5.0968488798730966</v>
      </c>
      <c r="I267" s="30">
        <f t="shared" si="17"/>
        <v>16489862</v>
      </c>
      <c r="J267" s="30">
        <f>D267+G267</f>
        <v>1023902.8</v>
      </c>
      <c r="K267" s="50">
        <f>IF(I267=0,"",IF(J267/I267&gt;1.5, "зв.100",J267/I267*100))</f>
        <v>6.2092866513982958</v>
      </c>
    </row>
    <row r="268" spans="1:11" s="22" customFormat="1" ht="31.5" hidden="1" x14ac:dyDescent="0.2">
      <c r="A268" s="11" t="s">
        <v>324</v>
      </c>
      <c r="B268" s="79" t="s">
        <v>325</v>
      </c>
      <c r="C268" s="49"/>
      <c r="D268" s="30"/>
      <c r="E268" s="33" t="str">
        <f t="shared" si="21"/>
        <v/>
      </c>
      <c r="F268" s="101"/>
      <c r="G268" s="101"/>
      <c r="H268" s="119" t="str">
        <f t="shared" si="20"/>
        <v/>
      </c>
      <c r="I268" s="30">
        <f t="shared" si="17"/>
        <v>0</v>
      </c>
      <c r="J268" s="30">
        <f t="shared" si="19"/>
        <v>0</v>
      </c>
      <c r="K268" s="50" t="str">
        <f t="shared" si="18"/>
        <v/>
      </c>
    </row>
    <row r="269" spans="1:11" ht="47.25" x14ac:dyDescent="0.2">
      <c r="A269" s="11" t="s">
        <v>326</v>
      </c>
      <c r="B269" s="79" t="s">
        <v>327</v>
      </c>
      <c r="C269" s="30"/>
      <c r="D269" s="30"/>
      <c r="E269" s="33" t="str">
        <f t="shared" si="21"/>
        <v/>
      </c>
      <c r="F269" s="122">
        <v>21738292.23</v>
      </c>
      <c r="G269" s="122">
        <v>18195907.18</v>
      </c>
      <c r="H269" s="119">
        <f t="shared" si="20"/>
        <v>83.704400453724134</v>
      </c>
      <c r="I269" s="30">
        <f t="shared" si="17"/>
        <v>21738292.23</v>
      </c>
      <c r="J269" s="30">
        <f t="shared" si="19"/>
        <v>18195907.18</v>
      </c>
      <c r="K269" s="50">
        <f t="shared" si="18"/>
        <v>83.704400453724134</v>
      </c>
    </row>
    <row r="270" spans="1:11" s="22" customFormat="1" ht="31.5" x14ac:dyDescent="0.2">
      <c r="A270" s="11" t="s">
        <v>328</v>
      </c>
      <c r="B270" s="79" t="s">
        <v>329</v>
      </c>
      <c r="C270" s="120">
        <v>420000</v>
      </c>
      <c r="D270" s="120">
        <v>249900</v>
      </c>
      <c r="E270" s="116">
        <f t="shared" si="21"/>
        <v>59.5</v>
      </c>
      <c r="F270" s="101">
        <v>0</v>
      </c>
      <c r="G270" s="101">
        <v>0</v>
      </c>
      <c r="H270" s="119" t="str">
        <f t="shared" si="20"/>
        <v/>
      </c>
      <c r="I270" s="52">
        <f t="shared" si="17"/>
        <v>420000</v>
      </c>
      <c r="J270" s="52">
        <f t="shared" si="19"/>
        <v>249900</v>
      </c>
      <c r="K270" s="112">
        <f t="shared" si="18"/>
        <v>59.5</v>
      </c>
    </row>
    <row r="271" spans="1:11" s="8" customFormat="1" ht="31.5" x14ac:dyDescent="0.2">
      <c r="A271" s="10" t="s">
        <v>330</v>
      </c>
      <c r="B271" s="78" t="s">
        <v>117</v>
      </c>
      <c r="C271" s="13">
        <f>SUM(C272:C277)</f>
        <v>121964900</v>
      </c>
      <c r="D271" s="13">
        <f>SUM(D272:D277)</f>
        <v>121917753</v>
      </c>
      <c r="E271" s="29">
        <f t="shared" si="21"/>
        <v>99.961343796452923</v>
      </c>
      <c r="F271" s="13">
        <f>SUM(F272:F277)</f>
        <v>145713742</v>
      </c>
      <c r="G271" s="13">
        <f>SUM(G272:G277)</f>
        <v>130750685.02999999</v>
      </c>
      <c r="H271" s="29">
        <f t="shared" si="20"/>
        <v>89.731197096015819</v>
      </c>
      <c r="I271" s="13">
        <f t="shared" si="17"/>
        <v>267678642</v>
      </c>
      <c r="J271" s="13">
        <f t="shared" si="19"/>
        <v>252668438.02999997</v>
      </c>
      <c r="K271" s="14">
        <f t="shared" si="18"/>
        <v>94.392453631022221</v>
      </c>
    </row>
    <row r="272" spans="1:11" ht="31.5" x14ac:dyDescent="0.2">
      <c r="A272" s="11" t="s">
        <v>331</v>
      </c>
      <c r="B272" s="79" t="s">
        <v>332</v>
      </c>
      <c r="C272" s="120">
        <v>41707400</v>
      </c>
      <c r="D272" s="120">
        <v>41707400</v>
      </c>
      <c r="E272" s="116">
        <f t="shared" si="21"/>
        <v>100</v>
      </c>
      <c r="F272" s="30"/>
      <c r="G272" s="30"/>
      <c r="H272" s="33" t="str">
        <f t="shared" si="20"/>
        <v/>
      </c>
      <c r="I272" s="52">
        <f t="shared" ref="I272:I335" si="22">C272+F272</f>
        <v>41707400</v>
      </c>
      <c r="J272" s="52">
        <f t="shared" si="19"/>
        <v>41707400</v>
      </c>
      <c r="K272" s="112">
        <f t="shared" si="18"/>
        <v>100</v>
      </c>
    </row>
    <row r="273" spans="1:11" ht="15.75" x14ac:dyDescent="0.2">
      <c r="A273" s="11" t="s">
        <v>333</v>
      </c>
      <c r="B273" s="79" t="s">
        <v>334</v>
      </c>
      <c r="C273" s="120">
        <v>1200000</v>
      </c>
      <c r="D273" s="120">
        <v>1200000</v>
      </c>
      <c r="E273" s="116">
        <f t="shared" si="21"/>
        <v>100</v>
      </c>
      <c r="F273" s="122">
        <v>1475572</v>
      </c>
      <c r="G273" s="122">
        <v>1475571.6</v>
      </c>
      <c r="H273" s="119">
        <f t="shared" si="20"/>
        <v>99.999972891868381</v>
      </c>
      <c r="I273" s="52">
        <f t="shared" si="22"/>
        <v>2675572</v>
      </c>
      <c r="J273" s="52">
        <f t="shared" si="19"/>
        <v>2675571.6</v>
      </c>
      <c r="K273" s="112">
        <f t="shared" si="18"/>
        <v>99.999985049925783</v>
      </c>
    </row>
    <row r="274" spans="1:11" ht="15.75" x14ac:dyDescent="0.2">
      <c r="A274" s="11" t="s">
        <v>335</v>
      </c>
      <c r="B274" s="79" t="s">
        <v>120</v>
      </c>
      <c r="C274" s="120">
        <v>57500</v>
      </c>
      <c r="D274" s="120">
        <v>57500</v>
      </c>
      <c r="E274" s="116">
        <f t="shared" si="21"/>
        <v>100</v>
      </c>
      <c r="F274" s="101"/>
      <c r="G274" s="101"/>
      <c r="H274" s="33" t="str">
        <f t="shared" si="20"/>
        <v/>
      </c>
      <c r="I274" s="52">
        <f t="shared" si="22"/>
        <v>57500</v>
      </c>
      <c r="J274" s="52">
        <f t="shared" si="19"/>
        <v>57500</v>
      </c>
      <c r="K274" s="112">
        <f t="shared" si="18"/>
        <v>100</v>
      </c>
    </row>
    <row r="275" spans="1:11" s="8" customFormat="1" ht="47.25" x14ac:dyDescent="0.2">
      <c r="A275" s="11" t="s">
        <v>336</v>
      </c>
      <c r="B275" s="79" t="s">
        <v>337</v>
      </c>
      <c r="C275" s="120">
        <v>79000000</v>
      </c>
      <c r="D275" s="120">
        <v>78952853</v>
      </c>
      <c r="E275" s="116">
        <f t="shared" si="21"/>
        <v>99.940320253164558</v>
      </c>
      <c r="F275" s="122">
        <v>126238170</v>
      </c>
      <c r="G275" s="122">
        <v>126117117.83</v>
      </c>
      <c r="H275" s="33">
        <f t="shared" si="20"/>
        <v>99.90410810771418</v>
      </c>
      <c r="I275" s="52">
        <f t="shared" si="22"/>
        <v>205238170</v>
      </c>
      <c r="J275" s="52">
        <f t="shared" si="19"/>
        <v>205069970.82999998</v>
      </c>
      <c r="K275" s="112">
        <f t="shared" si="18"/>
        <v>99.918046837973648</v>
      </c>
    </row>
    <row r="276" spans="1:11" s="22" customFormat="1" ht="47.25" x14ac:dyDescent="0.2">
      <c r="A276" s="11" t="s">
        <v>203</v>
      </c>
      <c r="B276" s="79" t="s">
        <v>202</v>
      </c>
      <c r="C276" s="52"/>
      <c r="D276" s="52"/>
      <c r="E276" s="116" t="str">
        <f>IF(C276=0,"",IF(D276/C276&gt;1.5, "зв.100",D276/C276*100))</f>
        <v/>
      </c>
      <c r="F276" s="122">
        <v>18000000</v>
      </c>
      <c r="G276" s="122">
        <v>3157995.6</v>
      </c>
      <c r="H276" s="33">
        <f>IF(F276=0,"",IF(G276/F276&gt;1.5, "зв.100",G276/F276*100))</f>
        <v>17.544419999999999</v>
      </c>
      <c r="I276" s="52">
        <f t="shared" si="22"/>
        <v>18000000</v>
      </c>
      <c r="J276" s="52">
        <f>D276+G276</f>
        <v>3157995.6</v>
      </c>
      <c r="K276" s="112">
        <f>IF(I276=0,"",IF(J276/I276&gt;1.5, "зв.100",J276/I276*100))</f>
        <v>17.544419999999999</v>
      </c>
    </row>
    <row r="277" spans="1:11" ht="15.75" hidden="1" x14ac:dyDescent="0.2">
      <c r="A277" s="11" t="s">
        <v>338</v>
      </c>
      <c r="B277" s="79" t="s">
        <v>121</v>
      </c>
      <c r="C277" s="52"/>
      <c r="D277" s="52"/>
      <c r="E277" s="116" t="str">
        <f t="shared" si="21"/>
        <v/>
      </c>
      <c r="F277" s="101"/>
      <c r="G277" s="101"/>
      <c r="H277" s="33" t="str">
        <f t="shared" si="20"/>
        <v/>
      </c>
      <c r="I277" s="52">
        <f t="shared" si="22"/>
        <v>0</v>
      </c>
      <c r="J277" s="52">
        <f t="shared" si="19"/>
        <v>0</v>
      </c>
      <c r="K277" s="112" t="str">
        <f t="shared" si="18"/>
        <v/>
      </c>
    </row>
    <row r="278" spans="1:11" s="23" customFormat="1" ht="31.5" x14ac:dyDescent="0.2">
      <c r="A278" s="10" t="s">
        <v>339</v>
      </c>
      <c r="B278" s="78" t="s">
        <v>340</v>
      </c>
      <c r="C278" s="70">
        <f>SUM(C279:C286)</f>
        <v>2271869</v>
      </c>
      <c r="D278" s="70">
        <f>SUM(D279:D286)</f>
        <v>2271059.98</v>
      </c>
      <c r="E278" s="117">
        <f t="shared" si="21"/>
        <v>99.964389672115772</v>
      </c>
      <c r="F278" s="70">
        <f>SUM(F279:F286)</f>
        <v>152309125</v>
      </c>
      <c r="G278" s="70">
        <f>SUM(G279:G286)</f>
        <v>150786780.16</v>
      </c>
      <c r="H278" s="117">
        <f t="shared" si="20"/>
        <v>99.000490062561909</v>
      </c>
      <c r="I278" s="70">
        <f t="shared" si="22"/>
        <v>154580994</v>
      </c>
      <c r="J278" s="70">
        <f t="shared" si="19"/>
        <v>153057840.13999999</v>
      </c>
      <c r="K278" s="113">
        <f t="shared" si="18"/>
        <v>99.014656446057003</v>
      </c>
    </row>
    <row r="279" spans="1:11" s="8" customFormat="1" ht="31.5" hidden="1" x14ac:dyDescent="0.2">
      <c r="A279" s="11" t="s">
        <v>119</v>
      </c>
      <c r="B279" s="79" t="s">
        <v>341</v>
      </c>
      <c r="C279" s="52"/>
      <c r="D279" s="52"/>
      <c r="E279" s="116" t="str">
        <f t="shared" si="21"/>
        <v/>
      </c>
      <c r="F279" s="13"/>
      <c r="G279" s="13"/>
      <c r="H279" s="29" t="str">
        <f t="shared" si="20"/>
        <v/>
      </c>
      <c r="I279" s="52">
        <f t="shared" si="22"/>
        <v>0</v>
      </c>
      <c r="J279" s="52">
        <f t="shared" si="19"/>
        <v>0</v>
      </c>
      <c r="K279" s="112" t="str">
        <f t="shared" si="18"/>
        <v/>
      </c>
    </row>
    <row r="280" spans="1:11" s="8" customFormat="1" ht="31.5" x14ac:dyDescent="0.2">
      <c r="A280" s="11" t="s">
        <v>263</v>
      </c>
      <c r="B280" s="79" t="s">
        <v>342</v>
      </c>
      <c r="C280" s="120">
        <v>670200</v>
      </c>
      <c r="D280" s="120">
        <v>670199.29</v>
      </c>
      <c r="E280" s="116">
        <f t="shared" si="21"/>
        <v>99.999894061474194</v>
      </c>
      <c r="F280" s="122">
        <v>29800</v>
      </c>
      <c r="G280" s="122">
        <v>29800</v>
      </c>
      <c r="H280" s="29">
        <f t="shared" si="20"/>
        <v>100</v>
      </c>
      <c r="I280" s="52">
        <f t="shared" si="22"/>
        <v>700000</v>
      </c>
      <c r="J280" s="52">
        <f t="shared" si="19"/>
        <v>699999.29</v>
      </c>
      <c r="K280" s="112">
        <f t="shared" si="18"/>
        <v>99.999898571428574</v>
      </c>
    </row>
    <row r="281" spans="1:11" s="23" customFormat="1" ht="15.75" x14ac:dyDescent="0.2">
      <c r="A281" s="11" t="s">
        <v>118</v>
      </c>
      <c r="B281" s="79" t="s">
        <v>343</v>
      </c>
      <c r="C281" s="120">
        <v>1282669</v>
      </c>
      <c r="D281" s="120">
        <v>1282668.72</v>
      </c>
      <c r="E281" s="116">
        <f t="shared" si="21"/>
        <v>99.999978170517878</v>
      </c>
      <c r="F281" s="122">
        <v>455000</v>
      </c>
      <c r="G281" s="122">
        <v>454794.98</v>
      </c>
      <c r="H281" s="33">
        <f t="shared" si="20"/>
        <v>99.95494065934065</v>
      </c>
      <c r="I281" s="52">
        <f t="shared" si="22"/>
        <v>1737669</v>
      </c>
      <c r="J281" s="52">
        <f t="shared" si="19"/>
        <v>1737463.7</v>
      </c>
      <c r="K281" s="112">
        <f t="shared" si="18"/>
        <v>99.988185321830571</v>
      </c>
    </row>
    <row r="282" spans="1:11" ht="49.5" customHeight="1" x14ac:dyDescent="0.2">
      <c r="A282" s="11" t="s">
        <v>54</v>
      </c>
      <c r="B282" s="79" t="s">
        <v>344</v>
      </c>
      <c r="C282" s="52"/>
      <c r="D282" s="52"/>
      <c r="E282" s="116" t="str">
        <f t="shared" si="21"/>
        <v/>
      </c>
      <c r="F282" s="122">
        <v>210000</v>
      </c>
      <c r="G282" s="122">
        <v>166532</v>
      </c>
      <c r="H282" s="33">
        <f t="shared" si="20"/>
        <v>79.300952380952381</v>
      </c>
      <c r="I282" s="52">
        <f t="shared" si="22"/>
        <v>210000</v>
      </c>
      <c r="J282" s="52">
        <f t="shared" si="19"/>
        <v>166532</v>
      </c>
      <c r="K282" s="112">
        <f t="shared" si="18"/>
        <v>79.300952380952381</v>
      </c>
    </row>
    <row r="283" spans="1:11" ht="31.5" x14ac:dyDescent="0.2">
      <c r="A283" s="11" t="s">
        <v>264</v>
      </c>
      <c r="B283" s="79" t="s">
        <v>345</v>
      </c>
      <c r="C283" s="31"/>
      <c r="D283" s="32"/>
      <c r="E283" s="118" t="str">
        <f t="shared" si="21"/>
        <v/>
      </c>
      <c r="F283" s="122">
        <v>138289190</v>
      </c>
      <c r="G283" s="122">
        <v>138289189.87</v>
      </c>
      <c r="H283" s="119">
        <f t="shared" si="20"/>
        <v>99.999999905994102</v>
      </c>
      <c r="I283" s="32">
        <f t="shared" si="22"/>
        <v>138289190</v>
      </c>
      <c r="J283" s="32">
        <f t="shared" si="19"/>
        <v>138289189.87</v>
      </c>
      <c r="K283" s="114">
        <f t="shared" si="18"/>
        <v>99.999999905994102</v>
      </c>
    </row>
    <row r="284" spans="1:11" s="22" customFormat="1" ht="31.5" x14ac:dyDescent="0.2">
      <c r="A284" s="11" t="s">
        <v>346</v>
      </c>
      <c r="B284" s="79" t="s">
        <v>347</v>
      </c>
      <c r="C284" s="120">
        <v>202800</v>
      </c>
      <c r="D284" s="120">
        <v>202253.34</v>
      </c>
      <c r="E284" s="116">
        <f t="shared" si="21"/>
        <v>99.730443786982249</v>
      </c>
      <c r="F284" s="69"/>
      <c r="G284" s="69"/>
      <c r="H284" s="119" t="str">
        <f t="shared" si="20"/>
        <v/>
      </c>
      <c r="I284" s="52">
        <f t="shared" si="22"/>
        <v>202800</v>
      </c>
      <c r="J284" s="52">
        <f t="shared" si="19"/>
        <v>202253.34</v>
      </c>
      <c r="K284" s="112">
        <f t="shared" si="18"/>
        <v>99.730443786982249</v>
      </c>
    </row>
    <row r="285" spans="1:11" ht="114" customHeight="1" x14ac:dyDescent="0.2">
      <c r="A285" s="11" t="s">
        <v>207</v>
      </c>
      <c r="B285" s="79" t="s">
        <v>348</v>
      </c>
      <c r="C285" s="52"/>
      <c r="D285" s="52"/>
      <c r="E285" s="116" t="str">
        <f t="shared" si="21"/>
        <v/>
      </c>
      <c r="F285" s="122">
        <v>13319635</v>
      </c>
      <c r="G285" s="122">
        <v>11840963.310000001</v>
      </c>
      <c r="H285" s="119">
        <f t="shared" si="20"/>
        <v>88.8985569799773</v>
      </c>
      <c r="I285" s="52">
        <f t="shared" si="22"/>
        <v>13319635</v>
      </c>
      <c r="J285" s="52">
        <f t="shared" si="19"/>
        <v>11840963.310000001</v>
      </c>
      <c r="K285" s="112">
        <f t="shared" ref="K285:K307" si="23">IF(I285=0,"",IF(J285/I285&gt;1.5, "зв.100",J285/I285*100))</f>
        <v>88.8985569799773</v>
      </c>
    </row>
    <row r="286" spans="1:11" s="8" customFormat="1" ht="15.75" x14ac:dyDescent="0.2">
      <c r="A286" s="11" t="s">
        <v>349</v>
      </c>
      <c r="B286" s="79" t="s">
        <v>350</v>
      </c>
      <c r="C286" s="120">
        <v>116200</v>
      </c>
      <c r="D286" s="120">
        <v>115938.63</v>
      </c>
      <c r="E286" s="116">
        <f t="shared" si="21"/>
        <v>99.775068846815842</v>
      </c>
      <c r="F286" s="122">
        <v>5500</v>
      </c>
      <c r="G286" s="122">
        <v>5500</v>
      </c>
      <c r="H286" s="29">
        <f t="shared" si="20"/>
        <v>100</v>
      </c>
      <c r="I286" s="52">
        <f t="shared" si="22"/>
        <v>121700</v>
      </c>
      <c r="J286" s="52">
        <f t="shared" si="19"/>
        <v>121438.63</v>
      </c>
      <c r="K286" s="112">
        <f t="shared" si="23"/>
        <v>99.785234182415778</v>
      </c>
    </row>
    <row r="287" spans="1:11" s="8" customFormat="1" ht="47.25" x14ac:dyDescent="0.2">
      <c r="A287" s="10" t="s">
        <v>351</v>
      </c>
      <c r="B287" s="78" t="s">
        <v>352</v>
      </c>
      <c r="C287" s="70"/>
      <c r="D287" s="70"/>
      <c r="E287" s="117" t="str">
        <f t="shared" si="21"/>
        <v/>
      </c>
      <c r="F287" s="70">
        <v>27756300.960000001</v>
      </c>
      <c r="G287" s="70">
        <v>1941428.91</v>
      </c>
      <c r="H287" s="29">
        <f t="shared" si="20"/>
        <v>6.9945520218916073</v>
      </c>
      <c r="I287" s="70">
        <f t="shared" si="22"/>
        <v>27756300.960000001</v>
      </c>
      <c r="J287" s="70">
        <f t="shared" si="19"/>
        <v>1941428.91</v>
      </c>
      <c r="K287" s="113">
        <f t="shared" si="23"/>
        <v>6.9945520218916073</v>
      </c>
    </row>
    <row r="288" spans="1:11" s="23" customFormat="1" ht="15.75" x14ac:dyDescent="0.2">
      <c r="A288" s="10" t="s">
        <v>353</v>
      </c>
      <c r="B288" s="78" t="s">
        <v>354</v>
      </c>
      <c r="C288" s="70">
        <f>SUM(C289:C295)</f>
        <v>12912078</v>
      </c>
      <c r="D288" s="70">
        <f>SUM(D289:D295)</f>
        <v>5878342.0999999996</v>
      </c>
      <c r="E288" s="117">
        <f t="shared" si="21"/>
        <v>45.525918446279519</v>
      </c>
      <c r="F288" s="70">
        <f>SUM(F289:F295)</f>
        <v>2964870</v>
      </c>
      <c r="G288" s="70">
        <f>SUM(G289:G295)</f>
        <v>2306944.48</v>
      </c>
      <c r="H288" s="117">
        <f t="shared" si="20"/>
        <v>77.809296191738582</v>
      </c>
      <c r="I288" s="70">
        <f t="shared" si="22"/>
        <v>15876948</v>
      </c>
      <c r="J288" s="70">
        <f t="shared" si="19"/>
        <v>8185286.5800000001</v>
      </c>
      <c r="K288" s="113">
        <f t="shared" si="23"/>
        <v>51.554534158580104</v>
      </c>
    </row>
    <row r="289" spans="1:27" ht="15.75" x14ac:dyDescent="0.2">
      <c r="A289" s="11" t="s">
        <v>355</v>
      </c>
      <c r="B289" s="79" t="s">
        <v>356</v>
      </c>
      <c r="C289" s="120">
        <v>3479700</v>
      </c>
      <c r="D289" s="120">
        <v>3468949.67</v>
      </c>
      <c r="E289" s="116">
        <f t="shared" si="21"/>
        <v>99.691055838146966</v>
      </c>
      <c r="F289" s="101"/>
      <c r="G289" s="101"/>
      <c r="H289" s="119" t="str">
        <f t="shared" si="20"/>
        <v/>
      </c>
      <c r="I289" s="52">
        <f t="shared" si="22"/>
        <v>3479700</v>
      </c>
      <c r="J289" s="52">
        <f t="shared" si="19"/>
        <v>3468949.67</v>
      </c>
      <c r="K289" s="112">
        <f t="shared" si="23"/>
        <v>99.691055838146966</v>
      </c>
    </row>
    <row r="290" spans="1:27" ht="31.5" x14ac:dyDescent="0.2">
      <c r="A290" s="11" t="s">
        <v>213</v>
      </c>
      <c r="B290" s="79" t="s">
        <v>212</v>
      </c>
      <c r="C290" s="120">
        <v>43600</v>
      </c>
      <c r="D290" s="120">
        <v>42399.98</v>
      </c>
      <c r="E290" s="116">
        <f>IF(C290=0,"",IF(D290/C290&gt;1.5, "зв.100",D290/C290*100))</f>
        <v>97.247660550458733</v>
      </c>
      <c r="F290" s="69"/>
      <c r="G290" s="69"/>
      <c r="H290" s="119" t="str">
        <f>IF(F290=0,"",IF(G290/F290&gt;1.5, "зв.100",G290/F290*100))</f>
        <v/>
      </c>
      <c r="I290" s="52">
        <f t="shared" si="22"/>
        <v>43600</v>
      </c>
      <c r="J290" s="52">
        <f>D290+G290</f>
        <v>42399.98</v>
      </c>
      <c r="K290" s="112">
        <f>IF(I290=0,"",IF(J290/I290&gt;1.5, "зв.100",J290/I290*100))</f>
        <v>97.247660550458733</v>
      </c>
    </row>
    <row r="291" spans="1:27" s="23" customFormat="1" ht="15.75" x14ac:dyDescent="0.2">
      <c r="A291" s="11" t="s">
        <v>357</v>
      </c>
      <c r="B291" s="79" t="s">
        <v>358</v>
      </c>
      <c r="C291" s="70"/>
      <c r="D291" s="70"/>
      <c r="E291" s="117" t="str">
        <f t="shared" si="21"/>
        <v/>
      </c>
      <c r="F291" s="122">
        <v>2964870</v>
      </c>
      <c r="G291" s="122">
        <v>2306944.48</v>
      </c>
      <c r="H291" s="33">
        <f t="shared" si="20"/>
        <v>77.809296191738582</v>
      </c>
      <c r="I291" s="52">
        <f t="shared" si="22"/>
        <v>2964870</v>
      </c>
      <c r="J291" s="52">
        <f t="shared" si="19"/>
        <v>2306944.48</v>
      </c>
      <c r="K291" s="112">
        <f t="shared" si="23"/>
        <v>77.809296191738582</v>
      </c>
    </row>
    <row r="292" spans="1:27" ht="15.75" x14ac:dyDescent="0.2">
      <c r="A292" s="11" t="s">
        <v>359</v>
      </c>
      <c r="B292" s="79" t="s">
        <v>360</v>
      </c>
      <c r="C292" s="120">
        <v>400000</v>
      </c>
      <c r="D292" s="120">
        <v>400000</v>
      </c>
      <c r="E292" s="116">
        <f t="shared" si="21"/>
        <v>100</v>
      </c>
      <c r="F292" s="69"/>
      <c r="G292" s="69"/>
      <c r="H292" s="119" t="str">
        <f t="shared" si="20"/>
        <v/>
      </c>
      <c r="I292" s="52">
        <f t="shared" si="22"/>
        <v>400000</v>
      </c>
      <c r="J292" s="52">
        <f t="shared" si="19"/>
        <v>400000</v>
      </c>
      <c r="K292" s="112">
        <f t="shared" si="23"/>
        <v>100</v>
      </c>
    </row>
    <row r="293" spans="1:27" ht="15.75" x14ac:dyDescent="0.2">
      <c r="A293" s="11" t="s">
        <v>220</v>
      </c>
      <c r="B293" s="79" t="s">
        <v>219</v>
      </c>
      <c r="C293" s="101">
        <v>0</v>
      </c>
      <c r="D293" s="101">
        <v>0</v>
      </c>
      <c r="E293" s="116" t="str">
        <f>IF(C293=0,"",IF(D293/C293&gt;1.5, "зв.100",D293/C293*100))</f>
        <v/>
      </c>
      <c r="F293" s="69"/>
      <c r="G293" s="69"/>
      <c r="H293" s="119" t="str">
        <f>IF(F293=0,"",IF(G293/F293&gt;1.5, "зв.100",G293/F293*100))</f>
        <v/>
      </c>
      <c r="I293" s="52">
        <f t="shared" si="22"/>
        <v>0</v>
      </c>
      <c r="J293" s="52">
        <f>D293+G293</f>
        <v>0</v>
      </c>
      <c r="K293" s="112" t="str">
        <f>IF(I293=0,"",IF(J293/I293&gt;1.5, "зв.100",J293/I293*100))</f>
        <v/>
      </c>
    </row>
    <row r="294" spans="1:27" s="22" customFormat="1" ht="15.75" x14ac:dyDescent="0.2">
      <c r="A294" s="11" t="s">
        <v>361</v>
      </c>
      <c r="B294" s="79" t="s">
        <v>362</v>
      </c>
      <c r="C294" s="120">
        <v>2010725</v>
      </c>
      <c r="D294" s="120">
        <v>1966992.45</v>
      </c>
      <c r="E294" s="116">
        <f t="shared" si="21"/>
        <v>97.825035745813068</v>
      </c>
      <c r="F294" s="52"/>
      <c r="G294" s="52"/>
      <c r="H294" s="116" t="str">
        <f t="shared" si="20"/>
        <v/>
      </c>
      <c r="I294" s="52">
        <f t="shared" si="22"/>
        <v>2010725</v>
      </c>
      <c r="J294" s="52">
        <f t="shared" si="19"/>
        <v>1966992.45</v>
      </c>
      <c r="K294" s="112">
        <f t="shared" si="23"/>
        <v>97.825035745813068</v>
      </c>
    </row>
    <row r="295" spans="1:27" s="22" customFormat="1" ht="15.75" x14ac:dyDescent="0.2">
      <c r="A295" s="11" t="s">
        <v>424</v>
      </c>
      <c r="B295" s="79" t="s">
        <v>363</v>
      </c>
      <c r="C295" s="120">
        <v>6978053</v>
      </c>
      <c r="D295" s="120">
        <v>0</v>
      </c>
      <c r="E295" s="116">
        <f t="shared" si="21"/>
        <v>0</v>
      </c>
      <c r="F295" s="69"/>
      <c r="G295" s="69"/>
      <c r="H295" s="119" t="str">
        <f t="shared" si="20"/>
        <v/>
      </c>
      <c r="I295" s="52">
        <f t="shared" si="22"/>
        <v>6978053</v>
      </c>
      <c r="J295" s="52">
        <f t="shared" si="19"/>
        <v>0</v>
      </c>
      <c r="K295" s="112">
        <f t="shared" si="23"/>
        <v>0</v>
      </c>
    </row>
    <row r="296" spans="1:27" s="8" customFormat="1" ht="31.5" x14ac:dyDescent="0.2">
      <c r="A296" s="10" t="s">
        <v>122</v>
      </c>
      <c r="B296" s="41">
        <v>900201</v>
      </c>
      <c r="C296" s="13">
        <f>C168+C171+C182+C193+C231+C236+C244+C257+C288</f>
        <v>2248209263.8800001</v>
      </c>
      <c r="D296" s="13">
        <f>D168+D171+D182+D193+D231+D236+D244+D257+D288</f>
        <v>2170680293.8199997</v>
      </c>
      <c r="E296" s="29">
        <f t="shared" si="21"/>
        <v>96.551523414408507</v>
      </c>
      <c r="F296" s="13">
        <f>F168+F171+F182+F193+F231+F236+F244+F257+F288</f>
        <v>716694976.37999988</v>
      </c>
      <c r="G296" s="13">
        <f>G168+G171+G182+G193+G231+G236+G244+G257+G288</f>
        <v>535593311.04000008</v>
      </c>
      <c r="H296" s="29">
        <f t="shared" si="20"/>
        <v>74.730998359338628</v>
      </c>
      <c r="I296" s="13">
        <f t="shared" si="22"/>
        <v>2964904240.2600002</v>
      </c>
      <c r="J296" s="13">
        <f t="shared" si="19"/>
        <v>2706273604.8599997</v>
      </c>
      <c r="K296" s="14">
        <f t="shared" si="23"/>
        <v>91.27693124492545</v>
      </c>
    </row>
    <row r="297" spans="1:27" s="8" customFormat="1" ht="15.75" x14ac:dyDescent="0.2">
      <c r="A297" s="11" t="s">
        <v>364</v>
      </c>
      <c r="B297" s="79" t="s">
        <v>365</v>
      </c>
      <c r="C297" s="120">
        <v>5858400</v>
      </c>
      <c r="D297" s="120">
        <v>5858400</v>
      </c>
      <c r="E297" s="116">
        <f t="shared" si="21"/>
        <v>100</v>
      </c>
      <c r="F297" s="13"/>
      <c r="G297" s="13"/>
      <c r="H297" s="29" t="str">
        <f t="shared" si="20"/>
        <v/>
      </c>
      <c r="I297" s="52">
        <f t="shared" si="22"/>
        <v>5858400</v>
      </c>
      <c r="J297" s="52">
        <f t="shared" si="19"/>
        <v>5858400</v>
      </c>
      <c r="K297" s="112">
        <f t="shared" si="23"/>
        <v>100</v>
      </c>
    </row>
    <row r="298" spans="1:27" s="8" customFormat="1" ht="47.25" x14ac:dyDescent="0.2">
      <c r="A298" s="11" t="s">
        <v>229</v>
      </c>
      <c r="B298" s="79" t="s">
        <v>228</v>
      </c>
      <c r="C298" s="77"/>
      <c r="D298" s="77"/>
      <c r="E298" s="116"/>
      <c r="F298" s="101">
        <v>200000</v>
      </c>
      <c r="G298" s="122">
        <v>198380</v>
      </c>
      <c r="H298" s="33">
        <f t="shared" si="20"/>
        <v>99.19</v>
      </c>
      <c r="I298" s="52">
        <f t="shared" si="22"/>
        <v>200000</v>
      </c>
      <c r="J298" s="52">
        <f>D298+G298</f>
        <v>198380</v>
      </c>
      <c r="K298" s="112">
        <f>IF(I298=0,"",IF(J298/I298&gt;1.5, "зв.100",J298/I298*100))</f>
        <v>99.19</v>
      </c>
    </row>
    <row r="299" spans="1:27" s="8" customFormat="1" ht="31.5" x14ac:dyDescent="0.2">
      <c r="A299" s="10" t="s">
        <v>425</v>
      </c>
      <c r="B299" s="41">
        <v>900202</v>
      </c>
      <c r="C299" s="13">
        <f>C296+C297</f>
        <v>2254067663.8800001</v>
      </c>
      <c r="D299" s="13">
        <f>D296+D297</f>
        <v>2176538693.8199997</v>
      </c>
      <c r="E299" s="29">
        <f t="shared" si="21"/>
        <v>96.560486124602519</v>
      </c>
      <c r="F299" s="13">
        <f>F296+F297+F298</f>
        <v>716894976.37999988</v>
      </c>
      <c r="G299" s="13">
        <f>G296+G297+G298</f>
        <v>535791691.04000008</v>
      </c>
      <c r="H299" s="29">
        <f t="shared" si="20"/>
        <v>74.73782195343442</v>
      </c>
      <c r="I299" s="13">
        <f t="shared" si="22"/>
        <v>2970962640.2600002</v>
      </c>
      <c r="J299" s="13">
        <f t="shared" si="19"/>
        <v>2712330384.8599997</v>
      </c>
      <c r="K299" s="14">
        <f t="shared" si="23"/>
        <v>91.294664837072247</v>
      </c>
    </row>
    <row r="300" spans="1:27" s="23" customFormat="1" ht="47.25" hidden="1" x14ac:dyDescent="0.2">
      <c r="A300" s="11" t="s">
        <v>366</v>
      </c>
      <c r="B300" s="79" t="s">
        <v>367</v>
      </c>
      <c r="C300" s="13"/>
      <c r="D300" s="13"/>
      <c r="E300" s="29" t="str">
        <f t="shared" si="21"/>
        <v/>
      </c>
      <c r="F300" s="69"/>
      <c r="G300" s="69"/>
      <c r="H300" s="119" t="str">
        <f t="shared" si="20"/>
        <v/>
      </c>
      <c r="I300" s="13">
        <f t="shared" si="22"/>
        <v>0</v>
      </c>
      <c r="J300" s="13">
        <f t="shared" si="19"/>
        <v>0</v>
      </c>
      <c r="K300" s="14" t="str">
        <f t="shared" si="23"/>
        <v/>
      </c>
    </row>
    <row r="301" spans="1:27" s="22" customFormat="1" ht="15.75" x14ac:dyDescent="0.2">
      <c r="A301" s="11" t="s">
        <v>368</v>
      </c>
      <c r="B301" s="79" t="s">
        <v>369</v>
      </c>
      <c r="C301" s="120">
        <v>2300000</v>
      </c>
      <c r="D301" s="120">
        <v>2300000</v>
      </c>
      <c r="E301" s="116">
        <f t="shared" si="21"/>
        <v>100</v>
      </c>
      <c r="F301" s="122">
        <v>250000</v>
      </c>
      <c r="G301" s="122">
        <v>250000</v>
      </c>
      <c r="H301" s="119">
        <f t="shared" si="20"/>
        <v>100</v>
      </c>
      <c r="I301" s="52">
        <f t="shared" si="22"/>
        <v>2550000</v>
      </c>
      <c r="J301" s="52">
        <f t="shared" si="19"/>
        <v>2550000</v>
      </c>
      <c r="K301" s="112">
        <f t="shared" si="23"/>
        <v>100</v>
      </c>
    </row>
    <row r="302" spans="1:27" s="16" customFormat="1" ht="28.5" customHeight="1" x14ac:dyDescent="0.2">
      <c r="A302" s="94" t="s">
        <v>380</v>
      </c>
      <c r="B302" s="42">
        <v>900203</v>
      </c>
      <c r="C302" s="15">
        <f>SUM(C299:C301)</f>
        <v>2256367663.8800001</v>
      </c>
      <c r="D302" s="15">
        <f>SUM(D299:D301)</f>
        <v>2178838693.8199997</v>
      </c>
      <c r="E302" s="115">
        <f t="shared" si="21"/>
        <v>96.56399214981289</v>
      </c>
      <c r="F302" s="15">
        <f>SUM(F299:F301)</f>
        <v>717144976.37999988</v>
      </c>
      <c r="G302" s="15">
        <f>SUM(G299:G301)</f>
        <v>536041691.04000008</v>
      </c>
      <c r="H302" s="115">
        <f t="shared" si="20"/>
        <v>74.746628463581828</v>
      </c>
      <c r="I302" s="15">
        <f t="shared" si="22"/>
        <v>2973512640.2600002</v>
      </c>
      <c r="J302" s="15">
        <f t="shared" si="19"/>
        <v>2714880384.8599997</v>
      </c>
      <c r="K302" s="111">
        <f t="shared" si="23"/>
        <v>91.302130285298333</v>
      </c>
    </row>
    <row r="303" spans="1:27" s="8" customFormat="1" ht="47.25" x14ac:dyDescent="0.2">
      <c r="A303" s="11" t="s">
        <v>267</v>
      </c>
      <c r="B303" s="79" t="s">
        <v>370</v>
      </c>
      <c r="C303" s="13">
        <f>SUM(C304:C305)</f>
        <v>2572000</v>
      </c>
      <c r="D303" s="13">
        <f>SUM(D304:D305)</f>
        <v>2572000</v>
      </c>
      <c r="E303" s="29">
        <f>IF(C303=0,"",IF(D303/C303&gt;1.5, "зв.100",D303/C303*100))</f>
        <v>100</v>
      </c>
      <c r="F303" s="30">
        <f>SUM(F304:F305)</f>
        <v>-17000</v>
      </c>
      <c r="G303" s="30">
        <f>SUM(G304:G305)</f>
        <v>-633234.81000000006</v>
      </c>
      <c r="H303" s="33" t="str">
        <f t="shared" ref="H303:H312" si="24">IF(F303=0,"",IF(G303/F303&gt;1.5, "зв.100",G303/F303*100))</f>
        <v>зв.100</v>
      </c>
      <c r="I303" s="30">
        <f t="shared" si="22"/>
        <v>2555000</v>
      </c>
      <c r="J303" s="30">
        <f t="shared" ref="J303:J343" si="25">D303+G303</f>
        <v>1938765.19</v>
      </c>
      <c r="K303" s="50">
        <f t="shared" si="23"/>
        <v>75.881220743639915</v>
      </c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s="8" customFormat="1" ht="47.25" x14ac:dyDescent="0.2">
      <c r="A304" s="11" t="s">
        <v>265</v>
      </c>
      <c r="B304" s="79" t="s">
        <v>221</v>
      </c>
      <c r="C304" s="120">
        <v>2572000</v>
      </c>
      <c r="D304" s="120">
        <v>2572000</v>
      </c>
      <c r="E304" s="33">
        <f>IF(C304=0,"",IF(D304/C304&gt;1.5, "зв.100",D304/C304*100))</f>
        <v>100</v>
      </c>
      <c r="F304" s="101">
        <v>428000</v>
      </c>
      <c r="G304" s="52">
        <v>283786</v>
      </c>
      <c r="H304" s="33">
        <f t="shared" si="24"/>
        <v>66.305140186915892</v>
      </c>
      <c r="I304" s="30">
        <f t="shared" si="22"/>
        <v>3000000</v>
      </c>
      <c r="J304" s="30">
        <f>D304+G304</f>
        <v>2855786</v>
      </c>
      <c r="K304" s="50">
        <f>IF(I304=0,"",IF(J304/I304&gt;1.5, "зв.100",J304/I304*100))</f>
        <v>95.19286666666666</v>
      </c>
    </row>
    <row r="305" spans="1:11" ht="47.25" x14ac:dyDescent="0.2">
      <c r="A305" s="11" t="s">
        <v>266</v>
      </c>
      <c r="B305" s="79" t="s">
        <v>371</v>
      </c>
      <c r="C305" s="101"/>
      <c r="D305" s="101"/>
      <c r="E305" s="33" t="str">
        <f>IF(C305=0,"",IF(D305/C305&gt;1.5, "зв.100",D305/C305*100))</f>
        <v/>
      </c>
      <c r="F305" s="101">
        <v>-445000</v>
      </c>
      <c r="G305" s="52">
        <v>-917020.81</v>
      </c>
      <c r="H305" s="33" t="str">
        <f t="shared" si="24"/>
        <v>зв.100</v>
      </c>
      <c r="I305" s="30">
        <f t="shared" si="22"/>
        <v>-445000</v>
      </c>
      <c r="J305" s="30">
        <f t="shared" si="25"/>
        <v>-917020.81</v>
      </c>
      <c r="K305" s="50" t="str">
        <f t="shared" si="23"/>
        <v>зв.100</v>
      </c>
    </row>
    <row r="306" spans="1:11" ht="47.25" x14ac:dyDescent="0.2">
      <c r="A306" s="11" t="s">
        <v>268</v>
      </c>
      <c r="B306" s="79" t="s">
        <v>372</v>
      </c>
      <c r="C306" s="30">
        <v>0</v>
      </c>
      <c r="D306" s="30">
        <v>0</v>
      </c>
      <c r="E306" s="29" t="str">
        <f>IF(C306=0,"",IF(D306/C306&gt;1.5, "зв.100",D306/C306*100))</f>
        <v/>
      </c>
      <c r="F306" s="101">
        <v>708730</v>
      </c>
      <c r="G306" s="52"/>
      <c r="H306" s="33">
        <f t="shared" si="24"/>
        <v>0</v>
      </c>
      <c r="I306" s="30">
        <f t="shared" si="22"/>
        <v>708730</v>
      </c>
      <c r="J306" s="30">
        <f t="shared" si="25"/>
        <v>0</v>
      </c>
      <c r="K306" s="50">
        <f t="shared" si="23"/>
        <v>0</v>
      </c>
    </row>
    <row r="307" spans="1:11" s="12" customFormat="1" ht="15.75" x14ac:dyDescent="0.2">
      <c r="A307" s="10" t="s">
        <v>381</v>
      </c>
      <c r="B307" s="9">
        <v>900201</v>
      </c>
      <c r="C307" s="13">
        <f>C306+C303</f>
        <v>2572000</v>
      </c>
      <c r="D307" s="13">
        <f>D306+D303</f>
        <v>2572000</v>
      </c>
      <c r="E307" s="29">
        <f>IF(C307=0,"",IF(D307/C307&gt;1.5, "зв.100",D307/C307*100))</f>
        <v>100</v>
      </c>
      <c r="F307" s="13">
        <f>F306+F303</f>
        <v>691730</v>
      </c>
      <c r="G307" s="13">
        <f>G306+G303</f>
        <v>-633234.81000000006</v>
      </c>
      <c r="H307" s="29">
        <f>SUM(H303:H306)</f>
        <v>66.305140186915892</v>
      </c>
      <c r="I307" s="13">
        <f t="shared" si="22"/>
        <v>3263730</v>
      </c>
      <c r="J307" s="13">
        <f t="shared" si="25"/>
        <v>1938765.19</v>
      </c>
      <c r="K307" s="14">
        <f t="shared" si="23"/>
        <v>59.403357201729314</v>
      </c>
    </row>
    <row r="308" spans="1:11" s="16" customFormat="1" ht="16.5" x14ac:dyDescent="0.2">
      <c r="A308" s="26" t="s">
        <v>40</v>
      </c>
      <c r="B308" s="43"/>
      <c r="C308" s="15">
        <f>C167-C302-C307</f>
        <v>275440912</v>
      </c>
      <c r="D308" s="15">
        <f>D167-D302-D307</f>
        <v>339224826.70000029</v>
      </c>
      <c r="E308" s="29"/>
      <c r="F308" s="15">
        <f>F167-F302-F307</f>
        <v>-542415008.80999994</v>
      </c>
      <c r="G308" s="15">
        <f>G167-G302-G307</f>
        <v>-357951236.80000007</v>
      </c>
      <c r="H308" s="29"/>
      <c r="I308" s="15">
        <f t="shared" si="22"/>
        <v>-266974096.80999994</v>
      </c>
      <c r="J308" s="15">
        <f t="shared" si="25"/>
        <v>-18726410.099999785</v>
      </c>
      <c r="K308" s="14"/>
    </row>
    <row r="309" spans="1:11" s="8" customFormat="1" ht="15.75" x14ac:dyDescent="0.2">
      <c r="A309" s="10" t="s">
        <v>443</v>
      </c>
      <c r="B309" s="9">
        <v>200000</v>
      </c>
      <c r="C309" s="13">
        <f>C320+C313+C317</f>
        <v>-275440912</v>
      </c>
      <c r="D309" s="13">
        <f>D320+D313+D317</f>
        <v>-339224826.69999999</v>
      </c>
      <c r="E309" s="29"/>
      <c r="F309" s="13">
        <f>F320+F313+F317</f>
        <v>392912008.80999994</v>
      </c>
      <c r="G309" s="13">
        <f>G320+G313+G317</f>
        <v>317680872.95999998</v>
      </c>
      <c r="H309" s="29"/>
      <c r="I309" s="13">
        <f t="shared" si="22"/>
        <v>117471096.80999994</v>
      </c>
      <c r="J309" s="13">
        <f t="shared" si="25"/>
        <v>-21543953.74000001</v>
      </c>
      <c r="K309" s="14"/>
    </row>
    <row r="310" spans="1:11" s="8" customFormat="1" ht="31.5" hidden="1" x14ac:dyDescent="0.2">
      <c r="A310" s="10" t="s">
        <v>35</v>
      </c>
      <c r="B310" s="9">
        <v>203400</v>
      </c>
      <c r="C310" s="13"/>
      <c r="D310" s="13"/>
      <c r="E310" s="29" t="str">
        <f>IF(C310=0,"",IF(D310/C310&gt;1.5, "зв.100",D310/C310*100))</f>
        <v/>
      </c>
      <c r="F310" s="13">
        <f>F311+F312</f>
        <v>0</v>
      </c>
      <c r="G310" s="13">
        <f>G311+G312</f>
        <v>0</v>
      </c>
      <c r="H310" s="29" t="str">
        <f t="shared" si="24"/>
        <v/>
      </c>
      <c r="I310" s="13">
        <f t="shared" si="22"/>
        <v>0</v>
      </c>
      <c r="J310" s="13">
        <f t="shared" si="25"/>
        <v>0</v>
      </c>
      <c r="K310" s="14"/>
    </row>
    <row r="311" spans="1:11" s="8" customFormat="1" ht="15.75" hidden="1" x14ac:dyDescent="0.2">
      <c r="A311" s="11" t="s">
        <v>36</v>
      </c>
      <c r="B311" s="39">
        <v>203410</v>
      </c>
      <c r="C311" s="13"/>
      <c r="D311" s="13"/>
      <c r="E311" s="29" t="str">
        <f>IF(C311=0,"",IF(D311/C311&gt;1.5, "зв.100",D311/C311*100))</f>
        <v/>
      </c>
      <c r="F311" s="13"/>
      <c r="G311" s="13"/>
      <c r="H311" s="29" t="str">
        <f t="shared" si="24"/>
        <v/>
      </c>
      <c r="I311" s="13">
        <f t="shared" si="22"/>
        <v>0</v>
      </c>
      <c r="J311" s="13">
        <f t="shared" si="25"/>
        <v>0</v>
      </c>
      <c r="K311" s="14"/>
    </row>
    <row r="312" spans="1:11" s="8" customFormat="1" ht="15.75" hidden="1" x14ac:dyDescent="0.2">
      <c r="A312" s="11" t="s">
        <v>37</v>
      </c>
      <c r="B312" s="39">
        <v>203420</v>
      </c>
      <c r="C312" s="13"/>
      <c r="D312" s="13"/>
      <c r="E312" s="29" t="str">
        <f>IF(C312=0,"",IF(D312/C312&gt;1.5, "зв.100",D312/C312*100))</f>
        <v/>
      </c>
      <c r="F312" s="13"/>
      <c r="G312" s="13"/>
      <c r="H312" s="29" t="str">
        <f t="shared" si="24"/>
        <v/>
      </c>
      <c r="I312" s="13">
        <f t="shared" si="22"/>
        <v>0</v>
      </c>
      <c r="J312" s="13">
        <f t="shared" si="25"/>
        <v>0</v>
      </c>
      <c r="K312" s="14"/>
    </row>
    <row r="313" spans="1:11" s="8" customFormat="1" ht="31.5" x14ac:dyDescent="0.2">
      <c r="A313" s="10" t="s">
        <v>383</v>
      </c>
      <c r="B313" s="9">
        <v>205000</v>
      </c>
      <c r="C313" s="13">
        <f>C314-C315+C316</f>
        <v>0</v>
      </c>
      <c r="D313" s="13">
        <f>D314-D315+D316</f>
        <v>0</v>
      </c>
      <c r="E313" s="29"/>
      <c r="F313" s="13">
        <f>F314-F315+F316</f>
        <v>14635855.58</v>
      </c>
      <c r="G313" s="13">
        <f>G314-G315+G316</f>
        <v>-23292439.539999999</v>
      </c>
      <c r="H313" s="29"/>
      <c r="I313" s="13">
        <f t="shared" si="22"/>
        <v>14635855.58</v>
      </c>
      <c r="J313" s="13">
        <f t="shared" si="25"/>
        <v>-23292439.539999999</v>
      </c>
      <c r="K313" s="14"/>
    </row>
    <row r="314" spans="1:11" ht="15.75" x14ac:dyDescent="0.2">
      <c r="A314" s="11" t="s">
        <v>426</v>
      </c>
      <c r="B314" s="39">
        <v>205100</v>
      </c>
      <c r="C314" s="30">
        <v>0</v>
      </c>
      <c r="D314" s="30">
        <v>0</v>
      </c>
      <c r="E314" s="29"/>
      <c r="F314" s="30">
        <v>14635855.58</v>
      </c>
      <c r="G314" s="102">
        <v>18501114.780000001</v>
      </c>
      <c r="H314" s="29"/>
      <c r="I314" s="30">
        <f t="shared" si="22"/>
        <v>14635855.58</v>
      </c>
      <c r="J314" s="30">
        <f t="shared" si="25"/>
        <v>18501114.780000001</v>
      </c>
      <c r="K314" s="14"/>
    </row>
    <row r="315" spans="1:11" ht="15.75" x14ac:dyDescent="0.2">
      <c r="A315" s="11" t="s">
        <v>427</v>
      </c>
      <c r="B315" s="39">
        <v>205200</v>
      </c>
      <c r="C315" s="30">
        <v>0</v>
      </c>
      <c r="D315" s="102"/>
      <c r="E315" s="29"/>
      <c r="F315" s="30">
        <v>0</v>
      </c>
      <c r="G315" s="102">
        <v>40960710.969999999</v>
      </c>
      <c r="H315" s="29"/>
      <c r="I315" s="30">
        <f t="shared" si="22"/>
        <v>0</v>
      </c>
      <c r="J315" s="30">
        <f t="shared" si="25"/>
        <v>40960710.969999999</v>
      </c>
      <c r="K315" s="14"/>
    </row>
    <row r="316" spans="1:11" ht="15.75" x14ac:dyDescent="0.2">
      <c r="A316" s="11" t="s">
        <v>29</v>
      </c>
      <c r="B316" s="39">
        <v>205300</v>
      </c>
      <c r="C316" s="30">
        <v>0</v>
      </c>
      <c r="D316" s="30">
        <v>0</v>
      </c>
      <c r="E316" s="29"/>
      <c r="F316" s="30">
        <v>0</v>
      </c>
      <c r="G316" s="102">
        <v>-832843.35</v>
      </c>
      <c r="H316" s="29"/>
      <c r="I316" s="30">
        <f t="shared" si="22"/>
        <v>0</v>
      </c>
      <c r="J316" s="30">
        <f t="shared" si="25"/>
        <v>-832843.35</v>
      </c>
      <c r="K316" s="14"/>
    </row>
    <row r="317" spans="1:11" s="8" customFormat="1" ht="31.5" x14ac:dyDescent="0.2">
      <c r="A317" s="10" t="s">
        <v>30</v>
      </c>
      <c r="B317" s="44">
        <v>206000</v>
      </c>
      <c r="C317" s="13">
        <f>C319+C318</f>
        <v>0</v>
      </c>
      <c r="D317" s="13">
        <f>D319+D318</f>
        <v>0</v>
      </c>
      <c r="E317" s="29"/>
      <c r="F317" s="13">
        <f>F319+F318</f>
        <v>0</v>
      </c>
      <c r="G317" s="13">
        <f>G319+G318</f>
        <v>0</v>
      </c>
      <c r="H317" s="29"/>
      <c r="I317" s="13">
        <f t="shared" si="22"/>
        <v>0</v>
      </c>
      <c r="J317" s="13">
        <f t="shared" si="25"/>
        <v>0</v>
      </c>
      <c r="K317" s="14"/>
    </row>
    <row r="318" spans="1:11" s="22" customFormat="1" ht="15.75" x14ac:dyDescent="0.2">
      <c r="A318" s="11" t="s">
        <v>39</v>
      </c>
      <c r="B318" s="45">
        <v>206110</v>
      </c>
      <c r="C318" s="104">
        <v>128500000</v>
      </c>
      <c r="D318" s="104">
        <v>128500000</v>
      </c>
      <c r="E318" s="29"/>
      <c r="F318" s="102">
        <v>215950002</v>
      </c>
      <c r="G318" s="102">
        <v>215950002</v>
      </c>
      <c r="H318" s="33"/>
      <c r="I318" s="77">
        <f t="shared" si="22"/>
        <v>344450002</v>
      </c>
      <c r="J318" s="77">
        <f t="shared" si="25"/>
        <v>344450002</v>
      </c>
      <c r="K318" s="50"/>
    </row>
    <row r="319" spans="1:11" ht="15.75" x14ac:dyDescent="0.2">
      <c r="A319" s="11" t="s">
        <v>31</v>
      </c>
      <c r="B319" s="45">
        <v>206210</v>
      </c>
      <c r="C319" s="104">
        <v>-128500000</v>
      </c>
      <c r="D319" s="104">
        <v>-128500000</v>
      </c>
      <c r="E319" s="29"/>
      <c r="F319" s="102">
        <v>-215950002</v>
      </c>
      <c r="G319" s="102">
        <v>-215950002</v>
      </c>
      <c r="H319" s="33"/>
      <c r="I319" s="77">
        <f t="shared" si="22"/>
        <v>-344450002</v>
      </c>
      <c r="J319" s="77">
        <f t="shared" si="25"/>
        <v>-344450002</v>
      </c>
      <c r="K319" s="50"/>
    </row>
    <row r="320" spans="1:11" s="12" customFormat="1" ht="31.5" x14ac:dyDescent="0.2">
      <c r="A320" s="10" t="s">
        <v>382</v>
      </c>
      <c r="B320" s="9">
        <v>208000</v>
      </c>
      <c r="C320" s="13">
        <f>C321-C322+C324+C323</f>
        <v>-275440912</v>
      </c>
      <c r="D320" s="13">
        <f>D321-D322+D324+D323</f>
        <v>-339224826.69999999</v>
      </c>
      <c r="E320" s="29"/>
      <c r="F320" s="13">
        <f>F321-F322+F324+F323</f>
        <v>378276153.22999996</v>
      </c>
      <c r="G320" s="13">
        <f>G321-G322+G324+G323</f>
        <v>340973312.5</v>
      </c>
      <c r="H320" s="29"/>
      <c r="I320" s="13">
        <f t="shared" si="22"/>
        <v>102835241.22999996</v>
      </c>
      <c r="J320" s="13">
        <f t="shared" si="25"/>
        <v>1748485.8000000119</v>
      </c>
      <c r="K320" s="14"/>
    </row>
    <row r="321" spans="1:11" s="47" customFormat="1" ht="15.75" x14ac:dyDescent="0.2">
      <c r="A321" s="11" t="s">
        <v>426</v>
      </c>
      <c r="B321" s="39">
        <v>208100</v>
      </c>
      <c r="C321" s="120">
        <v>83098663.030000001</v>
      </c>
      <c r="D321" s="120">
        <v>85024739.209999993</v>
      </c>
      <c r="E321" s="33"/>
      <c r="F321" s="102">
        <v>19736578.199999999</v>
      </c>
      <c r="G321" s="102">
        <v>22025246.260000002</v>
      </c>
      <c r="H321" s="33"/>
      <c r="I321" s="77">
        <f t="shared" si="22"/>
        <v>102835241.23</v>
      </c>
      <c r="J321" s="77">
        <f t="shared" si="25"/>
        <v>107049985.47</v>
      </c>
      <c r="K321" s="50"/>
    </row>
    <row r="322" spans="1:11" s="47" customFormat="1" ht="15.75" x14ac:dyDescent="0.2">
      <c r="A322" s="11" t="s">
        <v>427</v>
      </c>
      <c r="B322" s="39">
        <v>208200</v>
      </c>
      <c r="C322" s="30"/>
      <c r="D322" s="120">
        <v>77695869.150000006</v>
      </c>
      <c r="E322" s="33"/>
      <c r="F322" s="30"/>
      <c r="G322" s="102">
        <v>27179477.030000001</v>
      </c>
      <c r="H322" s="33"/>
      <c r="I322" s="30">
        <f t="shared" si="22"/>
        <v>0</v>
      </c>
      <c r="J322" s="30">
        <f t="shared" si="25"/>
        <v>104875346.18000001</v>
      </c>
      <c r="K322" s="50"/>
    </row>
    <row r="323" spans="1:11" s="47" customFormat="1" ht="15.75" x14ac:dyDescent="0.2">
      <c r="A323" s="11" t="s">
        <v>29</v>
      </c>
      <c r="B323" s="39">
        <v>208300</v>
      </c>
      <c r="C323" s="30"/>
      <c r="D323" s="120">
        <v>-426153.49</v>
      </c>
      <c r="E323" s="33"/>
      <c r="F323" s="30"/>
      <c r="G323" s="30"/>
      <c r="H323" s="33"/>
      <c r="I323" s="30">
        <f t="shared" si="22"/>
        <v>0</v>
      </c>
      <c r="J323" s="30">
        <f t="shared" si="25"/>
        <v>-426153.49</v>
      </c>
      <c r="K323" s="50"/>
    </row>
    <row r="324" spans="1:11" s="47" customFormat="1" ht="31.5" x14ac:dyDescent="0.2">
      <c r="A324" s="11" t="s">
        <v>23</v>
      </c>
      <c r="B324" s="39">
        <v>208400</v>
      </c>
      <c r="C324" s="120">
        <v>-358539575.02999997</v>
      </c>
      <c r="D324" s="120">
        <v>-346127543.26999998</v>
      </c>
      <c r="E324" s="29"/>
      <c r="F324" s="102">
        <v>358539575.02999997</v>
      </c>
      <c r="G324" s="102">
        <v>346127543.26999998</v>
      </c>
      <c r="H324" s="29"/>
      <c r="I324" s="77">
        <f t="shared" si="22"/>
        <v>0</v>
      </c>
      <c r="J324" s="77">
        <f t="shared" si="25"/>
        <v>0</v>
      </c>
      <c r="K324" s="14"/>
    </row>
    <row r="325" spans="1:11" s="12" customFormat="1" ht="15.75" x14ac:dyDescent="0.2">
      <c r="A325" s="10" t="s">
        <v>32</v>
      </c>
      <c r="B325" s="44">
        <v>300000</v>
      </c>
      <c r="C325" s="34">
        <f>SUM(C326:C327)</f>
        <v>0</v>
      </c>
      <c r="D325" s="34">
        <f>SUM(D326:D327)</f>
        <v>0</v>
      </c>
      <c r="E325" s="29"/>
      <c r="F325" s="13">
        <f>SUM(F326:F327)</f>
        <v>149503000</v>
      </c>
      <c r="G325" s="13">
        <f>SUM(G326:G327)</f>
        <v>40270363.840000004</v>
      </c>
      <c r="H325" s="29"/>
      <c r="I325" s="13">
        <f t="shared" si="22"/>
        <v>149503000</v>
      </c>
      <c r="J325" s="13">
        <f t="shared" si="25"/>
        <v>40270363.840000004</v>
      </c>
      <c r="K325" s="14"/>
    </row>
    <row r="326" spans="1:11" s="47" customFormat="1" ht="15.75" x14ac:dyDescent="0.2">
      <c r="A326" s="11" t="s">
        <v>33</v>
      </c>
      <c r="B326" s="45">
        <v>301100</v>
      </c>
      <c r="C326" s="35"/>
      <c r="D326" s="30"/>
      <c r="E326" s="29"/>
      <c r="F326" s="30">
        <v>149503000</v>
      </c>
      <c r="G326" s="103">
        <v>40270363.840000004</v>
      </c>
      <c r="H326" s="29"/>
      <c r="I326" s="30">
        <f t="shared" si="22"/>
        <v>149503000</v>
      </c>
      <c r="J326" s="30">
        <f t="shared" si="25"/>
        <v>40270363.840000004</v>
      </c>
      <c r="K326" s="14"/>
    </row>
    <row r="327" spans="1:11" s="53" customFormat="1" ht="15.75" x14ac:dyDescent="0.2">
      <c r="A327" s="11" t="s">
        <v>50</v>
      </c>
      <c r="B327" s="45">
        <v>301200</v>
      </c>
      <c r="C327" s="35"/>
      <c r="D327" s="30"/>
      <c r="E327" s="29"/>
      <c r="F327" s="30"/>
      <c r="G327" s="30"/>
      <c r="H327" s="29"/>
      <c r="I327" s="30">
        <f t="shared" si="22"/>
        <v>0</v>
      </c>
      <c r="J327" s="30">
        <f t="shared" si="25"/>
        <v>0</v>
      </c>
      <c r="K327" s="14"/>
    </row>
    <row r="328" spans="1:11" s="12" customFormat="1" ht="31.5" x14ac:dyDescent="0.2">
      <c r="A328" s="10" t="s">
        <v>442</v>
      </c>
      <c r="B328" s="9">
        <v>900230</v>
      </c>
      <c r="C328" s="13">
        <f>C320+C313</f>
        <v>-275440912</v>
      </c>
      <c r="D328" s="13">
        <f>D320+D313+D317</f>
        <v>-339224826.69999999</v>
      </c>
      <c r="E328" s="29"/>
      <c r="F328" s="13">
        <f>F320+F313+F325</f>
        <v>542415008.80999994</v>
      </c>
      <c r="G328" s="13">
        <f>G320+G313+G317+G325</f>
        <v>357951236.79999995</v>
      </c>
      <c r="H328" s="29"/>
      <c r="I328" s="13">
        <f t="shared" si="22"/>
        <v>266974096.80999994</v>
      </c>
      <c r="J328" s="13">
        <f t="shared" si="25"/>
        <v>18726410.099999964</v>
      </c>
      <c r="K328" s="14"/>
    </row>
    <row r="329" spans="1:11" s="12" customFormat="1" ht="15.75" x14ac:dyDescent="0.2">
      <c r="A329" s="10" t="s">
        <v>34</v>
      </c>
      <c r="B329" s="44">
        <v>400000</v>
      </c>
      <c r="C329" s="13">
        <f>SUM(C331:C332)</f>
        <v>0</v>
      </c>
      <c r="D329" s="13">
        <f>SUM(D331:D332)</f>
        <v>0</v>
      </c>
      <c r="E329" s="29"/>
      <c r="F329" s="13">
        <f>SUM(F330:F332)</f>
        <v>149503000</v>
      </c>
      <c r="G329" s="13">
        <f>SUM(G330:G332)</f>
        <v>40270363.840000004</v>
      </c>
      <c r="H329" s="29"/>
      <c r="I329" s="13">
        <f t="shared" si="22"/>
        <v>149503000</v>
      </c>
      <c r="J329" s="13">
        <f t="shared" si="25"/>
        <v>40270363.840000004</v>
      </c>
      <c r="K329" s="14"/>
    </row>
    <row r="330" spans="1:11" s="54" customFormat="1" ht="15.75" x14ac:dyDescent="0.2">
      <c r="A330" s="11" t="s">
        <v>60</v>
      </c>
      <c r="B330" s="45">
        <v>401201</v>
      </c>
      <c r="C330" s="13"/>
      <c r="D330" s="13"/>
      <c r="E330" s="29"/>
      <c r="F330" s="30">
        <v>149503000</v>
      </c>
      <c r="G330" s="103">
        <v>40270363.840000004</v>
      </c>
      <c r="H330" s="29"/>
      <c r="I330" s="30">
        <f t="shared" si="22"/>
        <v>149503000</v>
      </c>
      <c r="J330" s="30">
        <f t="shared" si="25"/>
        <v>40270363.840000004</v>
      </c>
      <c r="K330" s="14"/>
    </row>
    <row r="331" spans="1:11" s="55" customFormat="1" ht="15.75" hidden="1" x14ac:dyDescent="0.2">
      <c r="A331" s="11" t="s">
        <v>51</v>
      </c>
      <c r="B331" s="45">
        <v>401202</v>
      </c>
      <c r="C331" s="30"/>
      <c r="D331" s="30"/>
      <c r="E331" s="29"/>
      <c r="F331" s="30"/>
      <c r="G331" s="30"/>
      <c r="H331" s="29"/>
      <c r="I331" s="30">
        <f t="shared" si="22"/>
        <v>0</v>
      </c>
      <c r="J331" s="30">
        <f t="shared" si="25"/>
        <v>0</v>
      </c>
      <c r="K331" s="13"/>
    </row>
    <row r="332" spans="1:11" s="56" customFormat="1" ht="15.75" hidden="1" x14ac:dyDescent="0.2">
      <c r="A332" s="11" t="s">
        <v>52</v>
      </c>
      <c r="B332" s="45">
        <v>402202</v>
      </c>
      <c r="C332" s="30"/>
      <c r="D332" s="30"/>
      <c r="E332" s="29"/>
      <c r="F332" s="30"/>
      <c r="G332" s="30"/>
      <c r="H332" s="29"/>
      <c r="I332" s="30">
        <f t="shared" si="22"/>
        <v>0</v>
      </c>
      <c r="J332" s="30">
        <f t="shared" si="25"/>
        <v>0</v>
      </c>
      <c r="K332" s="13"/>
    </row>
    <row r="333" spans="1:11" s="12" customFormat="1" ht="15.75" x14ac:dyDescent="0.2">
      <c r="A333" s="10" t="s">
        <v>445</v>
      </c>
      <c r="B333" s="9">
        <v>600000</v>
      </c>
      <c r="C333" s="13">
        <f>C337+C334+C342</f>
        <v>-275440912</v>
      </c>
      <c r="D333" s="13">
        <f>D337+D334+D342</f>
        <v>-339224826.69999999</v>
      </c>
      <c r="E333" s="29"/>
      <c r="F333" s="13">
        <f>F337+F334</f>
        <v>392912008.80999994</v>
      </c>
      <c r="G333" s="13">
        <f>G337+G334+G342</f>
        <v>317680872.95999998</v>
      </c>
      <c r="H333" s="29"/>
      <c r="I333" s="13">
        <f t="shared" si="22"/>
        <v>117471096.80999994</v>
      </c>
      <c r="J333" s="13">
        <f t="shared" si="25"/>
        <v>-21543953.74000001</v>
      </c>
      <c r="K333" s="13"/>
    </row>
    <row r="334" spans="1:11" s="12" customFormat="1" ht="31.5" x14ac:dyDescent="0.2">
      <c r="A334" s="10" t="s">
        <v>30</v>
      </c>
      <c r="B334" s="9">
        <v>601000</v>
      </c>
      <c r="C334" s="13">
        <f>C336+C335</f>
        <v>0</v>
      </c>
      <c r="D334" s="13">
        <f>D336+D335</f>
        <v>0</v>
      </c>
      <c r="E334" s="29"/>
      <c r="F334" s="13">
        <f>F336+F335</f>
        <v>0</v>
      </c>
      <c r="G334" s="13">
        <f>G336+G335</f>
        <v>0</v>
      </c>
      <c r="H334" s="29"/>
      <c r="I334" s="13">
        <f t="shared" si="22"/>
        <v>0</v>
      </c>
      <c r="J334" s="13">
        <f t="shared" si="25"/>
        <v>0</v>
      </c>
      <c r="K334" s="13"/>
    </row>
    <row r="335" spans="1:11" s="57" customFormat="1" ht="15.75" x14ac:dyDescent="0.2">
      <c r="A335" s="11" t="s">
        <v>39</v>
      </c>
      <c r="B335" s="39">
        <v>601110</v>
      </c>
      <c r="C335" s="104">
        <v>128500000</v>
      </c>
      <c r="D335" s="104">
        <v>128500000</v>
      </c>
      <c r="E335" s="29"/>
      <c r="F335" s="102">
        <v>215950002</v>
      </c>
      <c r="G335" s="102">
        <v>215950002</v>
      </c>
      <c r="H335" s="33">
        <v>0</v>
      </c>
      <c r="I335" s="77">
        <f t="shared" si="22"/>
        <v>344450002</v>
      </c>
      <c r="J335" s="77">
        <f t="shared" si="25"/>
        <v>344450002</v>
      </c>
      <c r="K335" s="30"/>
    </row>
    <row r="336" spans="1:11" s="55" customFormat="1" ht="15.75" x14ac:dyDescent="0.2">
      <c r="A336" s="11" t="s">
        <v>31</v>
      </c>
      <c r="B336" s="39">
        <v>601210</v>
      </c>
      <c r="C336" s="104">
        <v>-128500000</v>
      </c>
      <c r="D336" s="104">
        <v>-128500000</v>
      </c>
      <c r="E336" s="29"/>
      <c r="F336" s="102">
        <v>-215950002</v>
      </c>
      <c r="G336" s="102">
        <v>-215950002</v>
      </c>
      <c r="H336" s="33">
        <v>0</v>
      </c>
      <c r="I336" s="77">
        <f t="shared" ref="I336:I343" si="26">C336+F336</f>
        <v>-344450002</v>
      </c>
      <c r="J336" s="77">
        <f t="shared" si="25"/>
        <v>-344450002</v>
      </c>
      <c r="K336" s="30"/>
    </row>
    <row r="337" spans="1:11" s="12" customFormat="1" ht="15.75" x14ac:dyDescent="0.2">
      <c r="A337" s="10" t="s">
        <v>444</v>
      </c>
      <c r="B337" s="9">
        <v>602000</v>
      </c>
      <c r="C337" s="13">
        <f>C338-C339+C340+C341</f>
        <v>-275440912</v>
      </c>
      <c r="D337" s="13">
        <f>D338-D339+D340+D341</f>
        <v>-339224826.69999999</v>
      </c>
      <c r="E337" s="29"/>
      <c r="F337" s="13">
        <f>F338-F339+F340+F341</f>
        <v>392912008.80999994</v>
      </c>
      <c r="G337" s="13">
        <f>G338-G339+G340+G341</f>
        <v>317680872.95999998</v>
      </c>
      <c r="H337" s="29"/>
      <c r="I337" s="13">
        <f t="shared" si="26"/>
        <v>117471096.80999994</v>
      </c>
      <c r="J337" s="13">
        <f t="shared" si="25"/>
        <v>-21543953.74000001</v>
      </c>
      <c r="K337" s="13"/>
    </row>
    <row r="338" spans="1:11" s="47" customFormat="1" ht="15.75" x14ac:dyDescent="0.2">
      <c r="A338" s="11" t="s">
        <v>426</v>
      </c>
      <c r="B338" s="39">
        <v>602100</v>
      </c>
      <c r="C338" s="120">
        <v>83098663.030000001</v>
      </c>
      <c r="D338" s="120">
        <v>85024739.209999993</v>
      </c>
      <c r="E338" s="29"/>
      <c r="F338" s="102">
        <v>34372433.780000001</v>
      </c>
      <c r="G338" s="102">
        <v>40526361.039999999</v>
      </c>
      <c r="H338" s="29"/>
      <c r="I338" s="77">
        <f t="shared" si="26"/>
        <v>117471096.81</v>
      </c>
      <c r="J338" s="77">
        <f t="shared" si="25"/>
        <v>125551100.25</v>
      </c>
      <c r="K338" s="13"/>
    </row>
    <row r="339" spans="1:11" s="47" customFormat="1" ht="15.75" x14ac:dyDescent="0.2">
      <c r="A339" s="11" t="s">
        <v>427</v>
      </c>
      <c r="B339" s="39">
        <v>602200</v>
      </c>
      <c r="C339" s="30"/>
      <c r="D339" s="120">
        <v>77695869.150000006</v>
      </c>
      <c r="E339" s="29"/>
      <c r="F339" s="30"/>
      <c r="G339" s="102">
        <v>68140188</v>
      </c>
      <c r="H339" s="29"/>
      <c r="I339" s="30">
        <f t="shared" si="26"/>
        <v>0</v>
      </c>
      <c r="J339" s="30">
        <f t="shared" si="25"/>
        <v>145836057.15000001</v>
      </c>
      <c r="K339" s="13"/>
    </row>
    <row r="340" spans="1:11" s="47" customFormat="1" ht="15.75" x14ac:dyDescent="0.2">
      <c r="A340" s="11" t="s">
        <v>29</v>
      </c>
      <c r="B340" s="39">
        <v>602300</v>
      </c>
      <c r="C340" s="30"/>
      <c r="D340" s="120">
        <v>-426153.49</v>
      </c>
      <c r="E340" s="29"/>
      <c r="F340" s="30"/>
      <c r="G340" s="102">
        <v>-832843.35</v>
      </c>
      <c r="H340" s="29"/>
      <c r="I340" s="30">
        <f t="shared" si="26"/>
        <v>0</v>
      </c>
      <c r="J340" s="30">
        <f t="shared" si="25"/>
        <v>-1258996.8399999999</v>
      </c>
      <c r="K340" s="13"/>
    </row>
    <row r="341" spans="1:11" s="47" customFormat="1" ht="31.5" x14ac:dyDescent="0.2">
      <c r="A341" s="11" t="s">
        <v>23</v>
      </c>
      <c r="B341" s="39">
        <v>602400</v>
      </c>
      <c r="C341" s="120">
        <v>-358539575.02999997</v>
      </c>
      <c r="D341" s="120">
        <v>-346127543.26999998</v>
      </c>
      <c r="E341" s="29"/>
      <c r="F341" s="102">
        <v>358539575.02999997</v>
      </c>
      <c r="G341" s="102">
        <v>346127543.26999998</v>
      </c>
      <c r="H341" s="14"/>
      <c r="I341" s="77">
        <f t="shared" si="26"/>
        <v>0</v>
      </c>
      <c r="J341" s="77">
        <f t="shared" si="25"/>
        <v>0</v>
      </c>
      <c r="K341" s="13"/>
    </row>
    <row r="342" spans="1:11" s="12" customFormat="1" ht="31.5" hidden="1" x14ac:dyDescent="0.2">
      <c r="A342" s="10" t="s">
        <v>35</v>
      </c>
      <c r="B342" s="9">
        <v>603000</v>
      </c>
      <c r="C342" s="13">
        <f>C310</f>
        <v>0</v>
      </c>
      <c r="D342" s="13">
        <f>D310</f>
        <v>0</v>
      </c>
      <c r="E342" s="29"/>
      <c r="F342" s="13"/>
      <c r="G342" s="29"/>
      <c r="H342" s="14"/>
      <c r="I342" s="13">
        <f t="shared" si="26"/>
        <v>0</v>
      </c>
      <c r="J342" s="13">
        <f t="shared" si="25"/>
        <v>0</v>
      </c>
      <c r="K342" s="13"/>
    </row>
    <row r="343" spans="1:11" s="12" customFormat="1" ht="47.25" x14ac:dyDescent="0.2">
      <c r="A343" s="10" t="s">
        <v>38</v>
      </c>
      <c r="B343" s="9">
        <v>900460</v>
      </c>
      <c r="C343" s="13">
        <f>C333</f>
        <v>-275440912</v>
      </c>
      <c r="D343" s="13">
        <f>D333</f>
        <v>-339224826.69999999</v>
      </c>
      <c r="E343" s="29"/>
      <c r="F343" s="13">
        <f>F333+F329</f>
        <v>542415008.80999994</v>
      </c>
      <c r="G343" s="13">
        <f>G333+G329</f>
        <v>357951236.79999995</v>
      </c>
      <c r="H343" s="14"/>
      <c r="I343" s="13">
        <f t="shared" si="26"/>
        <v>266974096.80999994</v>
      </c>
      <c r="J343" s="13">
        <f t="shared" si="25"/>
        <v>18726410.099999964</v>
      </c>
      <c r="K343" s="13"/>
    </row>
    <row r="344" spans="1:11" s="16" customFormat="1" ht="16.5" x14ac:dyDescent="0.2">
      <c r="A344" s="73"/>
      <c r="B344" s="18"/>
      <c r="C344" s="19"/>
      <c r="D344" s="19"/>
      <c r="E344" s="20"/>
      <c r="F344" s="19"/>
      <c r="G344" s="19"/>
      <c r="H344" s="21"/>
      <c r="I344" s="95"/>
      <c r="J344" s="95"/>
      <c r="K344" s="95"/>
    </row>
    <row r="345" spans="1:11" s="47" customFormat="1" ht="15.75" x14ac:dyDescent="0.2">
      <c r="A345" s="74"/>
      <c r="B345" s="58"/>
      <c r="C345" s="59"/>
      <c r="D345" s="60"/>
      <c r="E345" s="61"/>
      <c r="F345" s="60"/>
      <c r="I345" s="96"/>
      <c r="J345" s="96"/>
      <c r="K345" s="96"/>
    </row>
    <row r="346" spans="1:11" s="100" customFormat="1" ht="26.25" x14ac:dyDescent="0.2">
      <c r="A346" s="130" t="s">
        <v>452</v>
      </c>
      <c r="B346" s="130"/>
      <c r="C346" s="99"/>
      <c r="D346" s="99"/>
      <c r="F346" s="99" t="s">
        <v>453</v>
      </c>
      <c r="H346" s="99"/>
    </row>
    <row r="347" spans="1:11" s="46" customFormat="1" ht="18.75" x14ac:dyDescent="0.2">
      <c r="A347" s="75"/>
      <c r="B347" s="62"/>
      <c r="D347" s="63"/>
      <c r="E347" s="63"/>
      <c r="I347" s="97"/>
      <c r="J347" s="97"/>
      <c r="K347" s="97"/>
    </row>
    <row r="348" spans="1:11" s="47" customFormat="1" x14ac:dyDescent="0.2">
      <c r="A348" s="27"/>
      <c r="B348" s="64"/>
      <c r="E348" s="65"/>
      <c r="I348" s="96"/>
      <c r="J348" s="96"/>
      <c r="K348" s="96"/>
    </row>
    <row r="349" spans="1:11" s="47" customFormat="1" x14ac:dyDescent="0.2">
      <c r="A349" s="27"/>
      <c r="B349" s="64"/>
      <c r="E349" s="65"/>
      <c r="I349" s="96"/>
      <c r="J349" s="96"/>
      <c r="K349" s="96"/>
    </row>
    <row r="350" spans="1:11" s="47" customFormat="1" x14ac:dyDescent="0.2">
      <c r="A350" s="27"/>
      <c r="B350" s="64"/>
      <c r="E350" s="65"/>
      <c r="I350" s="96"/>
      <c r="J350" s="96"/>
      <c r="K350" s="96"/>
    </row>
    <row r="351" spans="1:11" s="47" customFormat="1" x14ac:dyDescent="0.2">
      <c r="A351" s="27"/>
      <c r="B351" s="64"/>
      <c r="E351" s="65"/>
      <c r="I351" s="96"/>
      <c r="J351" s="96"/>
      <c r="K351" s="96"/>
    </row>
    <row r="352" spans="1:11" s="47" customFormat="1" x14ac:dyDescent="0.2">
      <c r="A352" s="27"/>
      <c r="B352" s="64"/>
      <c r="E352" s="65"/>
      <c r="I352" s="96"/>
      <c r="J352" s="96"/>
      <c r="K352" s="96"/>
    </row>
    <row r="353" spans="1:11" s="47" customFormat="1" x14ac:dyDescent="0.2">
      <c r="A353" s="27"/>
      <c r="B353" s="64"/>
      <c r="E353" s="65"/>
      <c r="I353" s="96"/>
      <c r="J353" s="96"/>
      <c r="K353" s="96"/>
    </row>
    <row r="354" spans="1:11" s="47" customFormat="1" x14ac:dyDescent="0.2">
      <c r="A354" s="27"/>
      <c r="B354" s="64"/>
      <c r="E354" s="65"/>
      <c r="I354" s="96"/>
      <c r="J354" s="96"/>
      <c r="K354" s="96"/>
    </row>
    <row r="355" spans="1:11" s="47" customFormat="1" x14ac:dyDescent="0.2">
      <c r="A355" s="27"/>
      <c r="B355" s="64"/>
      <c r="E355" s="65"/>
      <c r="I355" s="96"/>
      <c r="J355" s="96"/>
      <c r="K355" s="96"/>
    </row>
    <row r="356" spans="1:11" s="47" customFormat="1" x14ac:dyDescent="0.2">
      <c r="A356" s="27"/>
      <c r="B356" s="64"/>
      <c r="E356" s="65"/>
      <c r="I356" s="96"/>
      <c r="J356" s="96"/>
      <c r="K356" s="96"/>
    </row>
    <row r="357" spans="1:11" s="47" customFormat="1" x14ac:dyDescent="0.2">
      <c r="A357" s="27"/>
      <c r="B357" s="64"/>
      <c r="E357" s="65"/>
      <c r="I357" s="96"/>
      <c r="J357" s="96"/>
      <c r="K357" s="96"/>
    </row>
    <row r="358" spans="1:11" s="47" customFormat="1" x14ac:dyDescent="0.2">
      <c r="A358" s="27"/>
      <c r="B358" s="64"/>
      <c r="E358" s="65"/>
      <c r="I358" s="96"/>
      <c r="J358" s="96"/>
      <c r="K358" s="96"/>
    </row>
    <row r="359" spans="1:11" s="47" customFormat="1" x14ac:dyDescent="0.2">
      <c r="A359" s="27"/>
      <c r="B359" s="64"/>
      <c r="E359" s="65"/>
      <c r="I359" s="96"/>
      <c r="J359" s="96"/>
      <c r="K359" s="96"/>
    </row>
    <row r="360" spans="1:11" s="47" customFormat="1" x14ac:dyDescent="0.2">
      <c r="A360" s="27"/>
      <c r="B360" s="64"/>
      <c r="E360" s="65"/>
      <c r="I360" s="96"/>
      <c r="J360" s="96"/>
      <c r="K360" s="96"/>
    </row>
    <row r="361" spans="1:11" s="47" customFormat="1" x14ac:dyDescent="0.2">
      <c r="A361" s="27"/>
      <c r="B361" s="64"/>
      <c r="E361" s="65"/>
      <c r="I361" s="96"/>
      <c r="J361" s="96"/>
      <c r="K361" s="96"/>
    </row>
    <row r="362" spans="1:11" s="47" customFormat="1" x14ac:dyDescent="0.2">
      <c r="A362" s="27"/>
      <c r="B362" s="64"/>
      <c r="E362" s="65"/>
      <c r="I362" s="96"/>
      <c r="J362" s="96"/>
      <c r="K362" s="96"/>
    </row>
    <row r="363" spans="1:11" s="47" customFormat="1" x14ac:dyDescent="0.2">
      <c r="A363" s="27"/>
      <c r="B363" s="64"/>
      <c r="E363" s="65"/>
      <c r="I363" s="96"/>
      <c r="J363" s="96"/>
      <c r="K363" s="96"/>
    </row>
    <row r="364" spans="1:11" s="47" customFormat="1" x14ac:dyDescent="0.2">
      <c r="A364" s="27"/>
      <c r="B364" s="64"/>
      <c r="E364" s="65"/>
      <c r="I364" s="96"/>
      <c r="J364" s="96"/>
      <c r="K364" s="96"/>
    </row>
    <row r="365" spans="1:11" s="47" customFormat="1" x14ac:dyDescent="0.2">
      <c r="A365" s="27"/>
      <c r="B365" s="64"/>
      <c r="E365" s="65"/>
      <c r="I365" s="96"/>
      <c r="J365" s="96"/>
      <c r="K365" s="96"/>
    </row>
    <row r="366" spans="1:11" s="47" customFormat="1" x14ac:dyDescent="0.2">
      <c r="A366" s="27"/>
      <c r="B366" s="64"/>
      <c r="E366" s="65"/>
      <c r="I366" s="96"/>
      <c r="J366" s="96"/>
      <c r="K366" s="96"/>
    </row>
    <row r="367" spans="1:11" s="47" customFormat="1" x14ac:dyDescent="0.2">
      <c r="A367" s="27"/>
      <c r="B367" s="64"/>
      <c r="E367" s="65"/>
      <c r="I367" s="96"/>
      <c r="J367" s="96"/>
      <c r="K367" s="96"/>
    </row>
    <row r="368" spans="1:11" s="47" customFormat="1" x14ac:dyDescent="0.2">
      <c r="A368" s="27"/>
      <c r="B368" s="64"/>
      <c r="E368" s="65"/>
      <c r="I368" s="96"/>
      <c r="J368" s="96"/>
      <c r="K368" s="96"/>
    </row>
    <row r="369" spans="1:11" s="47" customFormat="1" x14ac:dyDescent="0.2">
      <c r="A369" s="27"/>
      <c r="B369" s="64"/>
      <c r="E369" s="65"/>
      <c r="I369" s="96"/>
      <c r="J369" s="96"/>
      <c r="K369" s="96"/>
    </row>
    <row r="370" spans="1:11" s="47" customFormat="1" x14ac:dyDescent="0.2">
      <c r="A370" s="27"/>
      <c r="B370" s="64"/>
      <c r="E370" s="65"/>
      <c r="I370" s="96"/>
      <c r="J370" s="96"/>
      <c r="K370" s="96"/>
    </row>
    <row r="371" spans="1:11" s="47" customFormat="1" x14ac:dyDescent="0.2">
      <c r="A371" s="27"/>
      <c r="B371" s="64"/>
      <c r="E371" s="65"/>
      <c r="I371" s="96"/>
      <c r="J371" s="96"/>
      <c r="K371" s="96"/>
    </row>
    <row r="372" spans="1:11" s="47" customFormat="1" x14ac:dyDescent="0.2">
      <c r="A372" s="27"/>
      <c r="B372" s="64"/>
      <c r="E372" s="65"/>
      <c r="I372" s="96"/>
      <c r="J372" s="96"/>
      <c r="K372" s="96"/>
    </row>
    <row r="373" spans="1:11" s="47" customFormat="1" x14ac:dyDescent="0.2">
      <c r="A373" s="27"/>
      <c r="B373" s="64"/>
      <c r="E373" s="65"/>
      <c r="I373" s="96"/>
      <c r="J373" s="96"/>
      <c r="K373" s="96"/>
    </row>
    <row r="374" spans="1:11" s="47" customFormat="1" x14ac:dyDescent="0.2">
      <c r="A374" s="27"/>
      <c r="B374" s="64"/>
      <c r="E374" s="65"/>
      <c r="I374" s="96"/>
      <c r="J374" s="96"/>
      <c r="K374" s="96"/>
    </row>
    <row r="375" spans="1:11" s="47" customFormat="1" x14ac:dyDescent="0.2">
      <c r="A375" s="27"/>
      <c r="B375" s="64"/>
      <c r="E375" s="65"/>
      <c r="I375" s="96"/>
      <c r="J375" s="96"/>
      <c r="K375" s="96"/>
    </row>
    <row r="376" spans="1:11" s="47" customFormat="1" x14ac:dyDescent="0.2">
      <c r="A376" s="27"/>
      <c r="B376" s="64"/>
      <c r="E376" s="65"/>
      <c r="I376" s="96"/>
      <c r="J376" s="96"/>
      <c r="K376" s="96"/>
    </row>
    <row r="377" spans="1:11" s="47" customFormat="1" x14ac:dyDescent="0.2">
      <c r="A377" s="27"/>
      <c r="B377" s="64"/>
      <c r="E377" s="65"/>
      <c r="I377" s="96"/>
      <c r="J377" s="96"/>
      <c r="K377" s="96"/>
    </row>
    <row r="378" spans="1:11" s="47" customFormat="1" x14ac:dyDescent="0.2">
      <c r="A378" s="27"/>
      <c r="B378" s="64"/>
      <c r="E378" s="65"/>
      <c r="I378" s="96"/>
      <c r="J378" s="96"/>
      <c r="K378" s="96"/>
    </row>
    <row r="379" spans="1:11" s="47" customFormat="1" x14ac:dyDescent="0.2">
      <c r="A379" s="27"/>
      <c r="B379" s="64"/>
      <c r="E379" s="65"/>
      <c r="I379" s="96"/>
      <c r="J379" s="96"/>
      <c r="K379" s="96"/>
    </row>
    <row r="380" spans="1:11" s="47" customFormat="1" x14ac:dyDescent="0.2">
      <c r="A380" s="27"/>
      <c r="B380" s="64"/>
      <c r="E380" s="65"/>
      <c r="I380" s="96"/>
      <c r="J380" s="96"/>
      <c r="K380" s="96"/>
    </row>
    <row r="381" spans="1:11" s="47" customFormat="1" x14ac:dyDescent="0.2">
      <c r="A381" s="27"/>
      <c r="B381" s="64"/>
      <c r="E381" s="65"/>
      <c r="I381" s="96"/>
      <c r="J381" s="96"/>
      <c r="K381" s="96"/>
    </row>
    <row r="382" spans="1:11" s="47" customFormat="1" x14ac:dyDescent="0.2">
      <c r="A382" s="27"/>
      <c r="B382" s="64"/>
      <c r="E382" s="65"/>
      <c r="I382" s="96"/>
      <c r="J382" s="96"/>
      <c r="K382" s="96"/>
    </row>
    <row r="383" spans="1:11" s="47" customFormat="1" x14ac:dyDescent="0.2">
      <c r="A383" s="27"/>
      <c r="B383" s="64"/>
      <c r="E383" s="65"/>
      <c r="I383" s="96"/>
      <c r="J383" s="96"/>
      <c r="K383" s="96"/>
    </row>
    <row r="384" spans="1:11" s="47" customFormat="1" x14ac:dyDescent="0.2">
      <c r="A384" s="27"/>
      <c r="B384" s="64"/>
      <c r="E384" s="65"/>
      <c r="I384" s="96"/>
      <c r="J384" s="96"/>
      <c r="K384" s="96"/>
    </row>
    <row r="385" spans="1:11" s="47" customFormat="1" x14ac:dyDescent="0.2">
      <c r="A385" s="27"/>
      <c r="B385" s="64"/>
      <c r="E385" s="65"/>
      <c r="I385" s="96"/>
      <c r="J385" s="96"/>
      <c r="K385" s="96"/>
    </row>
    <row r="386" spans="1:11" s="47" customFormat="1" x14ac:dyDescent="0.2">
      <c r="A386" s="27"/>
      <c r="B386" s="64"/>
      <c r="E386" s="65"/>
      <c r="I386" s="96"/>
      <c r="J386" s="96"/>
      <c r="K386" s="96"/>
    </row>
    <row r="387" spans="1:11" s="47" customFormat="1" x14ac:dyDescent="0.2">
      <c r="A387" s="27"/>
      <c r="B387" s="64"/>
      <c r="E387" s="65"/>
      <c r="I387" s="96"/>
      <c r="J387" s="96"/>
      <c r="K387" s="96"/>
    </row>
    <row r="388" spans="1:11" s="47" customFormat="1" x14ac:dyDescent="0.2">
      <c r="A388" s="27"/>
      <c r="B388" s="64"/>
      <c r="E388" s="65"/>
      <c r="I388" s="96"/>
      <c r="J388" s="96"/>
      <c r="K388" s="96"/>
    </row>
    <row r="389" spans="1:11" s="47" customFormat="1" x14ac:dyDescent="0.2">
      <c r="A389" s="27"/>
      <c r="B389" s="64"/>
      <c r="E389" s="65"/>
      <c r="I389" s="96"/>
      <c r="J389" s="96"/>
      <c r="K389" s="96"/>
    </row>
    <row r="390" spans="1:11" s="47" customFormat="1" x14ac:dyDescent="0.2">
      <c r="A390" s="27"/>
      <c r="B390" s="64"/>
      <c r="E390" s="65"/>
      <c r="I390" s="96"/>
      <c r="J390" s="96"/>
      <c r="K390" s="96"/>
    </row>
    <row r="391" spans="1:11" s="47" customFormat="1" x14ac:dyDescent="0.2">
      <c r="A391" s="27"/>
      <c r="B391" s="64"/>
      <c r="E391" s="65"/>
      <c r="I391" s="96"/>
      <c r="J391" s="96"/>
      <c r="K391" s="96"/>
    </row>
    <row r="392" spans="1:11" s="47" customFormat="1" x14ac:dyDescent="0.2">
      <c r="A392" s="27"/>
      <c r="B392" s="64"/>
      <c r="E392" s="65"/>
      <c r="I392" s="96"/>
      <c r="J392" s="96"/>
      <c r="K392" s="96"/>
    </row>
    <row r="393" spans="1:11" s="47" customFormat="1" x14ac:dyDescent="0.2">
      <c r="A393" s="27"/>
      <c r="B393" s="64"/>
      <c r="E393" s="65"/>
      <c r="I393" s="96"/>
      <c r="J393" s="96"/>
      <c r="K393" s="96"/>
    </row>
    <row r="394" spans="1:11" s="47" customFormat="1" x14ac:dyDescent="0.2">
      <c r="A394" s="27"/>
      <c r="B394" s="64"/>
      <c r="E394" s="65"/>
      <c r="I394" s="96"/>
      <c r="J394" s="96"/>
      <c r="K394" s="96"/>
    </row>
    <row r="395" spans="1:11" s="47" customFormat="1" x14ac:dyDescent="0.2">
      <c r="A395" s="27"/>
      <c r="B395" s="64"/>
      <c r="E395" s="65"/>
      <c r="I395" s="96"/>
      <c r="J395" s="96"/>
      <c r="K395" s="96"/>
    </row>
    <row r="396" spans="1:11" s="47" customFormat="1" x14ac:dyDescent="0.2">
      <c r="A396" s="27"/>
      <c r="B396" s="64"/>
      <c r="E396" s="65"/>
      <c r="I396" s="96"/>
      <c r="J396" s="96"/>
      <c r="K396" s="96"/>
    </row>
    <row r="397" spans="1:11" s="47" customFormat="1" x14ac:dyDescent="0.2">
      <c r="A397" s="27"/>
      <c r="B397" s="64"/>
      <c r="E397" s="65"/>
      <c r="I397" s="96"/>
      <c r="J397" s="96"/>
      <c r="K397" s="96"/>
    </row>
    <row r="398" spans="1:11" s="47" customFormat="1" x14ac:dyDescent="0.2">
      <c r="A398" s="27"/>
      <c r="B398" s="64"/>
      <c r="E398" s="65"/>
      <c r="I398" s="96"/>
      <c r="J398" s="96"/>
      <c r="K398" s="96"/>
    </row>
    <row r="399" spans="1:11" s="47" customFormat="1" x14ac:dyDescent="0.2">
      <c r="A399" s="27"/>
      <c r="B399" s="64"/>
      <c r="E399" s="65"/>
      <c r="I399" s="96"/>
      <c r="J399" s="96"/>
      <c r="K399" s="96"/>
    </row>
    <row r="400" spans="1:11" s="47" customFormat="1" x14ac:dyDescent="0.2">
      <c r="A400" s="27"/>
      <c r="B400" s="64"/>
      <c r="E400" s="65"/>
      <c r="I400" s="96"/>
      <c r="J400" s="96"/>
      <c r="K400" s="96"/>
    </row>
    <row r="401" spans="1:11" s="47" customFormat="1" x14ac:dyDescent="0.2">
      <c r="A401" s="27"/>
      <c r="B401" s="64"/>
      <c r="E401" s="65"/>
      <c r="I401" s="96"/>
      <c r="J401" s="96"/>
      <c r="K401" s="96"/>
    </row>
    <row r="402" spans="1:11" s="47" customFormat="1" x14ac:dyDescent="0.2">
      <c r="A402" s="27"/>
      <c r="B402" s="64"/>
      <c r="E402" s="65"/>
      <c r="I402" s="96"/>
      <c r="J402" s="96"/>
      <c r="K402" s="96"/>
    </row>
    <row r="403" spans="1:11" s="47" customFormat="1" x14ac:dyDescent="0.2">
      <c r="A403" s="27"/>
      <c r="B403" s="64"/>
      <c r="E403" s="65"/>
      <c r="I403" s="96"/>
      <c r="J403" s="96"/>
      <c r="K403" s="96"/>
    </row>
    <row r="404" spans="1:11" s="47" customFormat="1" x14ac:dyDescent="0.2">
      <c r="A404" s="27"/>
      <c r="B404" s="64"/>
      <c r="E404" s="65"/>
      <c r="I404" s="96"/>
      <c r="J404" s="96"/>
      <c r="K404" s="96"/>
    </row>
    <row r="405" spans="1:11" s="47" customFormat="1" x14ac:dyDescent="0.2">
      <c r="A405" s="27"/>
      <c r="B405" s="64"/>
      <c r="E405" s="65"/>
      <c r="I405" s="96"/>
      <c r="J405" s="96"/>
      <c r="K405" s="96"/>
    </row>
    <row r="406" spans="1:11" s="47" customFormat="1" x14ac:dyDescent="0.2">
      <c r="A406" s="27"/>
      <c r="B406" s="64"/>
      <c r="E406" s="65"/>
      <c r="I406" s="96"/>
      <c r="J406" s="96"/>
      <c r="K406" s="96"/>
    </row>
    <row r="407" spans="1:11" s="47" customFormat="1" x14ac:dyDescent="0.2">
      <c r="A407" s="27"/>
      <c r="B407" s="64"/>
      <c r="E407" s="65"/>
      <c r="I407" s="96"/>
      <c r="J407" s="96"/>
      <c r="K407" s="96"/>
    </row>
    <row r="408" spans="1:11" s="47" customFormat="1" x14ac:dyDescent="0.2">
      <c r="A408" s="27"/>
      <c r="B408" s="64"/>
      <c r="E408" s="65"/>
      <c r="I408" s="96"/>
      <c r="J408" s="96"/>
      <c r="K408" s="96"/>
    </row>
    <row r="409" spans="1:11" s="47" customFormat="1" x14ac:dyDescent="0.2">
      <c r="A409" s="27"/>
      <c r="B409" s="64"/>
      <c r="E409" s="65"/>
      <c r="I409" s="96"/>
      <c r="J409" s="96"/>
      <c r="K409" s="96"/>
    </row>
    <row r="410" spans="1:11" s="47" customFormat="1" x14ac:dyDescent="0.2">
      <c r="A410" s="27"/>
      <c r="B410" s="64"/>
      <c r="E410" s="65"/>
      <c r="I410" s="96"/>
      <c r="J410" s="96"/>
      <c r="K410" s="96"/>
    </row>
    <row r="411" spans="1:11" s="47" customFormat="1" x14ac:dyDescent="0.2">
      <c r="A411" s="27"/>
      <c r="B411" s="64"/>
      <c r="E411" s="65"/>
      <c r="I411" s="96"/>
      <c r="J411" s="96"/>
      <c r="K411" s="96"/>
    </row>
    <row r="412" spans="1:11" s="47" customFormat="1" x14ac:dyDescent="0.2">
      <c r="A412" s="27"/>
      <c r="B412" s="64"/>
      <c r="E412" s="65"/>
      <c r="I412" s="96"/>
      <c r="J412" s="96"/>
      <c r="K412" s="96"/>
    </row>
    <row r="413" spans="1:11" s="47" customFormat="1" x14ac:dyDescent="0.2">
      <c r="A413" s="27"/>
      <c r="B413" s="64"/>
      <c r="E413" s="65"/>
      <c r="I413" s="96"/>
      <c r="J413" s="96"/>
      <c r="K413" s="96"/>
    </row>
    <row r="414" spans="1:11" s="47" customFormat="1" x14ac:dyDescent="0.2">
      <c r="A414" s="27"/>
      <c r="B414" s="64"/>
      <c r="E414" s="65"/>
      <c r="I414" s="96"/>
      <c r="J414" s="96"/>
      <c r="K414" s="96"/>
    </row>
    <row r="415" spans="1:11" s="47" customFormat="1" x14ac:dyDescent="0.2">
      <c r="A415" s="27"/>
      <c r="B415" s="64"/>
      <c r="E415" s="65"/>
      <c r="I415" s="96"/>
      <c r="J415" s="96"/>
      <c r="K415" s="96"/>
    </row>
    <row r="416" spans="1:11" s="47" customFormat="1" x14ac:dyDescent="0.2">
      <c r="A416" s="27"/>
      <c r="B416" s="64"/>
      <c r="E416" s="65"/>
      <c r="I416" s="96"/>
      <c r="J416" s="96"/>
      <c r="K416" s="96"/>
    </row>
    <row r="417" spans="1:11" s="47" customFormat="1" x14ac:dyDescent="0.2">
      <c r="A417" s="27"/>
      <c r="B417" s="64"/>
      <c r="E417" s="65"/>
      <c r="I417" s="96"/>
      <c r="J417" s="96"/>
      <c r="K417" s="96"/>
    </row>
    <row r="418" spans="1:11" s="47" customFormat="1" x14ac:dyDescent="0.2">
      <c r="A418" s="27"/>
      <c r="B418" s="64"/>
      <c r="E418" s="65"/>
      <c r="I418" s="96"/>
      <c r="J418" s="96"/>
      <c r="K418" s="96"/>
    </row>
    <row r="419" spans="1:11" s="47" customFormat="1" x14ac:dyDescent="0.2">
      <c r="A419" s="27"/>
      <c r="B419" s="64"/>
      <c r="E419" s="65"/>
      <c r="I419" s="96"/>
      <c r="J419" s="96"/>
      <c r="K419" s="96"/>
    </row>
    <row r="420" spans="1:11" s="47" customFormat="1" x14ac:dyDescent="0.2">
      <c r="A420" s="27"/>
      <c r="B420" s="64"/>
      <c r="E420" s="65"/>
      <c r="I420" s="96"/>
      <c r="J420" s="96"/>
      <c r="K420" s="96"/>
    </row>
    <row r="421" spans="1:11" s="47" customFormat="1" x14ac:dyDescent="0.2">
      <c r="A421" s="27"/>
      <c r="B421" s="64"/>
      <c r="E421" s="65"/>
      <c r="I421" s="96"/>
      <c r="J421" s="96"/>
      <c r="K421" s="96"/>
    </row>
    <row r="422" spans="1:11" s="47" customFormat="1" x14ac:dyDescent="0.2">
      <c r="A422" s="27"/>
      <c r="B422" s="64"/>
      <c r="E422" s="65"/>
      <c r="I422" s="96"/>
      <c r="J422" s="96"/>
      <c r="K422" s="96"/>
    </row>
    <row r="423" spans="1:11" s="47" customFormat="1" x14ac:dyDescent="0.2">
      <c r="A423" s="27"/>
      <c r="B423" s="64"/>
      <c r="E423" s="65"/>
      <c r="I423" s="96"/>
      <c r="J423" s="96"/>
      <c r="K423" s="96"/>
    </row>
    <row r="424" spans="1:11" s="47" customFormat="1" x14ac:dyDescent="0.2">
      <c r="A424" s="27"/>
      <c r="B424" s="64"/>
      <c r="E424" s="65"/>
      <c r="I424" s="96"/>
      <c r="J424" s="96"/>
      <c r="K424" s="96"/>
    </row>
    <row r="425" spans="1:11" s="47" customFormat="1" x14ac:dyDescent="0.2">
      <c r="A425" s="27"/>
      <c r="B425" s="64"/>
      <c r="E425" s="65"/>
      <c r="I425" s="96"/>
      <c r="J425" s="96"/>
      <c r="K425" s="96"/>
    </row>
    <row r="426" spans="1:11" s="47" customFormat="1" x14ac:dyDescent="0.2">
      <c r="A426" s="27"/>
      <c r="B426" s="64"/>
      <c r="E426" s="65"/>
      <c r="I426" s="96"/>
      <c r="J426" s="96"/>
      <c r="K426" s="96"/>
    </row>
    <row r="427" spans="1:11" s="47" customFormat="1" x14ac:dyDescent="0.2">
      <c r="A427" s="27"/>
      <c r="B427" s="64"/>
      <c r="E427" s="65"/>
      <c r="I427" s="96"/>
      <c r="J427" s="96"/>
      <c r="K427" s="96"/>
    </row>
    <row r="428" spans="1:11" x14ac:dyDescent="0.2">
      <c r="A428" s="27"/>
      <c r="I428" s="98"/>
      <c r="J428" s="98"/>
      <c r="K428" s="98"/>
    </row>
    <row r="429" spans="1:11" x14ac:dyDescent="0.2">
      <c r="A429" s="27"/>
      <c r="I429" s="98"/>
      <c r="J429" s="98"/>
      <c r="K429" s="98"/>
    </row>
    <row r="430" spans="1:11" x14ac:dyDescent="0.2">
      <c r="A430" s="27"/>
      <c r="I430" s="98"/>
      <c r="J430" s="98"/>
      <c r="K430" s="98"/>
    </row>
    <row r="431" spans="1:11" x14ac:dyDescent="0.2">
      <c r="A431" s="27"/>
      <c r="I431" s="98"/>
      <c r="J431" s="98"/>
      <c r="K431" s="98"/>
    </row>
    <row r="432" spans="1:11" x14ac:dyDescent="0.2">
      <c r="A432" s="27"/>
      <c r="I432" s="98"/>
      <c r="J432" s="98"/>
      <c r="K432" s="98"/>
    </row>
    <row r="433" spans="1:11" x14ac:dyDescent="0.2">
      <c r="A433" s="27"/>
      <c r="I433" s="98"/>
      <c r="J433" s="98"/>
      <c r="K433" s="98"/>
    </row>
    <row r="434" spans="1:11" x14ac:dyDescent="0.2">
      <c r="A434" s="27"/>
      <c r="I434" s="98"/>
      <c r="J434" s="98"/>
      <c r="K434" s="98"/>
    </row>
    <row r="435" spans="1:11" x14ac:dyDescent="0.2">
      <c r="A435" s="27"/>
      <c r="I435" s="98"/>
      <c r="J435" s="98"/>
      <c r="K435" s="98"/>
    </row>
    <row r="436" spans="1:11" x14ac:dyDescent="0.2">
      <c r="A436" s="27"/>
      <c r="I436" s="98"/>
      <c r="J436" s="98"/>
      <c r="K436" s="98"/>
    </row>
    <row r="437" spans="1:11" x14ac:dyDescent="0.2">
      <c r="A437" s="27"/>
      <c r="I437" s="98"/>
      <c r="J437" s="98"/>
      <c r="K437" s="98"/>
    </row>
    <row r="438" spans="1:11" x14ac:dyDescent="0.2">
      <c r="A438" s="27"/>
      <c r="I438" s="98"/>
      <c r="J438" s="98"/>
      <c r="K438" s="98"/>
    </row>
    <row r="439" spans="1:11" x14ac:dyDescent="0.2">
      <c r="A439" s="27"/>
      <c r="I439" s="98"/>
      <c r="J439" s="98"/>
      <c r="K439" s="98"/>
    </row>
    <row r="440" spans="1:11" x14ac:dyDescent="0.2">
      <c r="A440" s="27"/>
      <c r="I440" s="98"/>
      <c r="J440" s="98"/>
      <c r="K440" s="98"/>
    </row>
    <row r="441" spans="1:11" x14ac:dyDescent="0.2">
      <c r="A441" s="27"/>
      <c r="I441" s="98"/>
      <c r="J441" s="98"/>
      <c r="K441" s="98"/>
    </row>
    <row r="442" spans="1:11" x14ac:dyDescent="0.2">
      <c r="A442" s="27"/>
      <c r="I442" s="98"/>
      <c r="J442" s="98"/>
      <c r="K442" s="98"/>
    </row>
    <row r="443" spans="1:11" x14ac:dyDescent="0.2">
      <c r="A443" s="27"/>
      <c r="I443" s="98"/>
      <c r="J443" s="98"/>
      <c r="K443" s="98"/>
    </row>
    <row r="444" spans="1:11" x14ac:dyDescent="0.2">
      <c r="A444" s="27"/>
      <c r="I444" s="98"/>
      <c r="J444" s="98"/>
      <c r="K444" s="98"/>
    </row>
    <row r="445" spans="1:11" x14ac:dyDescent="0.2">
      <c r="A445" s="27"/>
      <c r="I445" s="98"/>
      <c r="J445" s="98"/>
      <c r="K445" s="98"/>
    </row>
    <row r="446" spans="1:11" x14ac:dyDescent="0.2">
      <c r="A446" s="27"/>
      <c r="I446" s="98"/>
      <c r="J446" s="98"/>
      <c r="K446" s="98"/>
    </row>
    <row r="447" spans="1:11" x14ac:dyDescent="0.2">
      <c r="A447" s="27"/>
      <c r="I447" s="98"/>
      <c r="J447" s="98"/>
      <c r="K447" s="98"/>
    </row>
    <row r="448" spans="1:11" x14ac:dyDescent="0.2">
      <c r="A448" s="27"/>
      <c r="I448" s="98"/>
      <c r="J448" s="98"/>
      <c r="K448" s="98"/>
    </row>
    <row r="449" spans="1:11" x14ac:dyDescent="0.2">
      <c r="A449" s="27"/>
      <c r="I449" s="98"/>
      <c r="J449" s="98"/>
      <c r="K449" s="98"/>
    </row>
    <row r="450" spans="1:11" x14ac:dyDescent="0.2">
      <c r="A450" s="27"/>
      <c r="I450" s="98"/>
      <c r="J450" s="98"/>
      <c r="K450" s="98"/>
    </row>
    <row r="451" spans="1:11" x14ac:dyDescent="0.2">
      <c r="A451" s="27"/>
      <c r="I451" s="98"/>
      <c r="J451" s="98"/>
      <c r="K451" s="98"/>
    </row>
    <row r="452" spans="1:11" x14ac:dyDescent="0.2">
      <c r="A452" s="27"/>
      <c r="I452" s="98"/>
      <c r="J452" s="98"/>
      <c r="K452" s="98"/>
    </row>
    <row r="453" spans="1:11" x14ac:dyDescent="0.2">
      <c r="A453" s="27"/>
      <c r="I453" s="98"/>
      <c r="J453" s="98"/>
      <c r="K453" s="98"/>
    </row>
    <row r="454" spans="1:11" x14ac:dyDescent="0.2">
      <c r="A454" s="27"/>
      <c r="I454" s="98"/>
      <c r="J454" s="98"/>
      <c r="K454" s="98"/>
    </row>
    <row r="455" spans="1:11" x14ac:dyDescent="0.2">
      <c r="A455" s="27"/>
      <c r="I455" s="98"/>
      <c r="J455" s="98"/>
      <c r="K455" s="98"/>
    </row>
    <row r="456" spans="1:11" x14ac:dyDescent="0.2">
      <c r="A456" s="27"/>
      <c r="I456" s="98"/>
      <c r="J456" s="98"/>
      <c r="K456" s="98"/>
    </row>
    <row r="457" spans="1:11" x14ac:dyDescent="0.2">
      <c r="A457" s="27"/>
      <c r="I457" s="98"/>
      <c r="J457" s="98"/>
      <c r="K457" s="98"/>
    </row>
    <row r="458" spans="1:11" x14ac:dyDescent="0.2">
      <c r="A458" s="27"/>
      <c r="I458" s="98"/>
      <c r="J458" s="98"/>
      <c r="K458" s="98"/>
    </row>
    <row r="459" spans="1:11" x14ac:dyDescent="0.2">
      <c r="A459" s="27"/>
      <c r="I459" s="98"/>
      <c r="J459" s="98"/>
      <c r="K459" s="98"/>
    </row>
    <row r="460" spans="1:11" x14ac:dyDescent="0.2">
      <c r="A460" s="27"/>
      <c r="I460" s="98"/>
      <c r="J460" s="98"/>
      <c r="K460" s="98"/>
    </row>
    <row r="461" spans="1:11" x14ac:dyDescent="0.2">
      <c r="A461" s="27"/>
      <c r="I461" s="98"/>
      <c r="J461" s="98"/>
      <c r="K461" s="98"/>
    </row>
    <row r="462" spans="1:11" x14ac:dyDescent="0.2">
      <c r="A462" s="27"/>
      <c r="I462" s="98"/>
      <c r="J462" s="98"/>
      <c r="K462" s="98"/>
    </row>
    <row r="463" spans="1:11" x14ac:dyDescent="0.2">
      <c r="A463" s="27"/>
      <c r="I463" s="98"/>
      <c r="J463" s="98"/>
      <c r="K463" s="98"/>
    </row>
    <row r="464" spans="1:11" x14ac:dyDescent="0.2">
      <c r="A464" s="27"/>
      <c r="I464" s="98"/>
      <c r="J464" s="98"/>
      <c r="K464" s="98"/>
    </row>
    <row r="465" spans="1:11" x14ac:dyDescent="0.2">
      <c r="A465" s="27"/>
      <c r="I465" s="98"/>
      <c r="J465" s="98"/>
      <c r="K465" s="98"/>
    </row>
    <row r="466" spans="1:11" x14ac:dyDescent="0.2">
      <c r="A466" s="27"/>
      <c r="I466" s="98"/>
      <c r="J466" s="98"/>
      <c r="K466" s="98"/>
    </row>
    <row r="467" spans="1:11" x14ac:dyDescent="0.2">
      <c r="A467" s="27"/>
      <c r="I467" s="98"/>
      <c r="J467" s="98"/>
      <c r="K467" s="98"/>
    </row>
    <row r="468" spans="1:11" x14ac:dyDescent="0.2">
      <c r="A468" s="27"/>
      <c r="I468" s="98"/>
      <c r="J468" s="98"/>
      <c r="K468" s="98"/>
    </row>
    <row r="469" spans="1:11" x14ac:dyDescent="0.2">
      <c r="A469" s="27"/>
      <c r="I469" s="98"/>
      <c r="J469" s="98"/>
      <c r="K469" s="98"/>
    </row>
    <row r="470" spans="1:11" x14ac:dyDescent="0.2">
      <c r="A470" s="27"/>
      <c r="I470" s="98"/>
      <c r="J470" s="98"/>
      <c r="K470" s="98"/>
    </row>
    <row r="471" spans="1:11" x14ac:dyDescent="0.2">
      <c r="A471" s="27"/>
      <c r="I471" s="98"/>
      <c r="J471" s="98"/>
      <c r="K471" s="98"/>
    </row>
    <row r="472" spans="1:11" x14ac:dyDescent="0.2">
      <c r="A472" s="27"/>
      <c r="I472" s="98"/>
      <c r="J472" s="98"/>
      <c r="K472" s="98"/>
    </row>
    <row r="473" spans="1:11" x14ac:dyDescent="0.2">
      <c r="A473" s="27"/>
      <c r="I473" s="98"/>
      <c r="J473" s="98"/>
      <c r="K473" s="98"/>
    </row>
    <row r="474" spans="1:11" x14ac:dyDescent="0.2">
      <c r="A474" s="27"/>
      <c r="I474" s="98"/>
      <c r="J474" s="98"/>
      <c r="K474" s="98"/>
    </row>
    <row r="475" spans="1:11" x14ac:dyDescent="0.2">
      <c r="A475" s="27"/>
      <c r="I475" s="98"/>
      <c r="J475" s="98"/>
      <c r="K475" s="98"/>
    </row>
    <row r="476" spans="1:11" x14ac:dyDescent="0.2">
      <c r="A476" s="27"/>
      <c r="I476" s="98"/>
      <c r="J476" s="98"/>
      <c r="K476" s="98"/>
    </row>
    <row r="477" spans="1:11" x14ac:dyDescent="0.2">
      <c r="A477" s="27"/>
      <c r="I477" s="98"/>
      <c r="J477" s="98"/>
      <c r="K477" s="98"/>
    </row>
    <row r="478" spans="1:11" x14ac:dyDescent="0.2">
      <c r="A478" s="27"/>
      <c r="I478" s="98"/>
      <c r="J478" s="98"/>
      <c r="K478" s="98"/>
    </row>
    <row r="479" spans="1:11" x14ac:dyDescent="0.2">
      <c r="A479" s="27"/>
      <c r="I479" s="98"/>
      <c r="J479" s="98"/>
      <c r="K479" s="98"/>
    </row>
    <row r="480" spans="1:11" x14ac:dyDescent="0.2">
      <c r="A480" s="27"/>
      <c r="I480" s="98"/>
      <c r="J480" s="98"/>
      <c r="K480" s="98"/>
    </row>
    <row r="481" spans="1:11" x14ac:dyDescent="0.2">
      <c r="A481" s="27"/>
      <c r="I481" s="98"/>
      <c r="J481" s="98"/>
      <c r="K481" s="98"/>
    </row>
    <row r="482" spans="1:11" x14ac:dyDescent="0.2">
      <c r="A482" s="27"/>
      <c r="I482" s="98"/>
      <c r="J482" s="98"/>
      <c r="K482" s="98"/>
    </row>
    <row r="483" spans="1:11" x14ac:dyDescent="0.2">
      <c r="A483" s="27"/>
      <c r="I483" s="98"/>
      <c r="J483" s="98"/>
      <c r="K483" s="98"/>
    </row>
    <row r="484" spans="1:11" x14ac:dyDescent="0.2">
      <c r="A484" s="27"/>
      <c r="I484" s="98"/>
      <c r="J484" s="98"/>
      <c r="K484" s="98"/>
    </row>
    <row r="485" spans="1:11" x14ac:dyDescent="0.2">
      <c r="A485" s="27"/>
      <c r="I485" s="98"/>
      <c r="J485" s="98"/>
      <c r="K485" s="98"/>
    </row>
    <row r="486" spans="1:11" x14ac:dyDescent="0.2">
      <c r="A486" s="27"/>
      <c r="I486" s="98"/>
      <c r="J486" s="98"/>
      <c r="K486" s="98"/>
    </row>
    <row r="487" spans="1:11" x14ac:dyDescent="0.2">
      <c r="A487" s="27"/>
      <c r="I487" s="98"/>
      <c r="J487" s="98"/>
      <c r="K487" s="98"/>
    </row>
    <row r="488" spans="1:11" x14ac:dyDescent="0.2">
      <c r="A488" s="27"/>
      <c r="I488" s="98"/>
      <c r="J488" s="98"/>
      <c r="K488" s="98"/>
    </row>
    <row r="489" spans="1:11" x14ac:dyDescent="0.2">
      <c r="A489" s="27"/>
      <c r="I489" s="98"/>
      <c r="J489" s="98"/>
      <c r="K489" s="98"/>
    </row>
    <row r="490" spans="1:11" x14ac:dyDescent="0.2">
      <c r="A490" s="27"/>
      <c r="I490" s="98"/>
      <c r="J490" s="98"/>
      <c r="K490" s="98"/>
    </row>
    <row r="491" spans="1:11" x14ac:dyDescent="0.2">
      <c r="A491" s="27"/>
      <c r="I491" s="98"/>
      <c r="J491" s="98"/>
      <c r="K491" s="98"/>
    </row>
    <row r="492" spans="1:11" x14ac:dyDescent="0.2">
      <c r="I492" s="98"/>
      <c r="J492" s="98"/>
      <c r="K492" s="98"/>
    </row>
    <row r="493" spans="1:11" x14ac:dyDescent="0.2">
      <c r="I493" s="98"/>
      <c r="J493" s="98"/>
      <c r="K493" s="98"/>
    </row>
    <row r="494" spans="1:11" x14ac:dyDescent="0.2">
      <c r="I494" s="98"/>
      <c r="J494" s="98"/>
      <c r="K494" s="98"/>
    </row>
    <row r="495" spans="1:11" x14ac:dyDescent="0.2">
      <c r="I495" s="98"/>
      <c r="J495" s="98"/>
      <c r="K495" s="98"/>
    </row>
    <row r="496" spans="1:11" x14ac:dyDescent="0.2">
      <c r="I496" s="98"/>
      <c r="J496" s="98"/>
      <c r="K496" s="98"/>
    </row>
    <row r="497" spans="9:11" x14ac:dyDescent="0.2">
      <c r="I497" s="98"/>
      <c r="J497" s="98"/>
      <c r="K497" s="98"/>
    </row>
    <row r="498" spans="9:11" x14ac:dyDescent="0.2">
      <c r="I498" s="98"/>
      <c r="J498" s="98"/>
      <c r="K498" s="98"/>
    </row>
    <row r="499" spans="9:11" x14ac:dyDescent="0.2">
      <c r="I499" s="98"/>
      <c r="J499" s="98"/>
      <c r="K499" s="98"/>
    </row>
    <row r="500" spans="9:11" x14ac:dyDescent="0.2">
      <c r="I500" s="98"/>
      <c r="J500" s="98"/>
      <c r="K500" s="98"/>
    </row>
    <row r="501" spans="9:11" x14ac:dyDescent="0.2">
      <c r="I501" s="98"/>
      <c r="J501" s="98"/>
      <c r="K501" s="98"/>
    </row>
    <row r="502" spans="9:11" x14ac:dyDescent="0.2">
      <c r="I502" s="98"/>
      <c r="J502" s="98"/>
      <c r="K502" s="98"/>
    </row>
    <row r="503" spans="9:11" x14ac:dyDescent="0.2">
      <c r="I503" s="98"/>
      <c r="J503" s="98"/>
      <c r="K503" s="98"/>
    </row>
    <row r="504" spans="9:11" x14ac:dyDescent="0.2">
      <c r="I504" s="98"/>
      <c r="J504" s="98"/>
      <c r="K504" s="98"/>
    </row>
    <row r="505" spans="9:11" x14ac:dyDescent="0.2">
      <c r="I505" s="98"/>
      <c r="J505" s="98"/>
      <c r="K505" s="98"/>
    </row>
    <row r="506" spans="9:11" x14ac:dyDescent="0.2">
      <c r="I506" s="98"/>
      <c r="J506" s="98"/>
      <c r="K506" s="98"/>
    </row>
    <row r="507" spans="9:11" x14ac:dyDescent="0.2">
      <c r="I507" s="98"/>
      <c r="J507" s="98"/>
      <c r="K507" s="98"/>
    </row>
    <row r="508" spans="9:11" x14ac:dyDescent="0.2">
      <c r="I508" s="98"/>
      <c r="J508" s="98"/>
      <c r="K508" s="98"/>
    </row>
    <row r="509" spans="9:11" x14ac:dyDescent="0.2">
      <c r="I509" s="98"/>
      <c r="J509" s="98"/>
      <c r="K509" s="98"/>
    </row>
    <row r="510" spans="9:11" x14ac:dyDescent="0.2">
      <c r="I510" s="98"/>
      <c r="J510" s="98"/>
      <c r="K510" s="98"/>
    </row>
    <row r="511" spans="9:11" x14ac:dyDescent="0.2">
      <c r="I511" s="98"/>
      <c r="J511" s="98"/>
      <c r="K511" s="98"/>
    </row>
    <row r="512" spans="9:11" x14ac:dyDescent="0.2">
      <c r="I512" s="98"/>
      <c r="J512" s="98"/>
      <c r="K512" s="98"/>
    </row>
    <row r="513" spans="9:11" x14ac:dyDescent="0.2">
      <c r="I513" s="98"/>
      <c r="J513" s="98"/>
      <c r="K513" s="98"/>
    </row>
    <row r="514" spans="9:11" x14ac:dyDescent="0.2">
      <c r="I514" s="98"/>
      <c r="J514" s="98"/>
      <c r="K514" s="98"/>
    </row>
    <row r="515" spans="9:11" x14ac:dyDescent="0.2">
      <c r="I515" s="98"/>
      <c r="J515" s="98"/>
      <c r="K515" s="98"/>
    </row>
    <row r="516" spans="9:11" x14ac:dyDescent="0.2">
      <c r="I516" s="98"/>
      <c r="J516" s="98"/>
      <c r="K516" s="98"/>
    </row>
    <row r="517" spans="9:11" x14ac:dyDescent="0.2">
      <c r="I517" s="98"/>
      <c r="J517" s="98"/>
      <c r="K517" s="98"/>
    </row>
    <row r="518" spans="9:11" x14ac:dyDescent="0.2">
      <c r="I518" s="98"/>
      <c r="J518" s="98"/>
      <c r="K518" s="98"/>
    </row>
    <row r="519" spans="9:11" x14ac:dyDescent="0.2">
      <c r="I519" s="98"/>
      <c r="J519" s="98"/>
      <c r="K519" s="98"/>
    </row>
    <row r="520" spans="9:11" x14ac:dyDescent="0.2">
      <c r="I520" s="98"/>
      <c r="J520" s="98"/>
      <c r="K520" s="98"/>
    </row>
    <row r="521" spans="9:11" x14ac:dyDescent="0.2">
      <c r="I521" s="98"/>
      <c r="J521" s="98"/>
      <c r="K521" s="98"/>
    </row>
    <row r="522" spans="9:11" x14ac:dyDescent="0.2">
      <c r="I522" s="98"/>
      <c r="J522" s="98"/>
      <c r="K522" s="98"/>
    </row>
    <row r="523" spans="9:11" x14ac:dyDescent="0.2">
      <c r="I523" s="98"/>
      <c r="J523" s="98"/>
      <c r="K523" s="98"/>
    </row>
    <row r="524" spans="9:11" x14ac:dyDescent="0.2">
      <c r="I524" s="98"/>
      <c r="J524" s="98"/>
      <c r="K524" s="98"/>
    </row>
    <row r="525" spans="9:11" x14ac:dyDescent="0.2">
      <c r="I525" s="98"/>
      <c r="J525" s="98"/>
      <c r="K525" s="98"/>
    </row>
    <row r="526" spans="9:11" x14ac:dyDescent="0.2">
      <c r="I526" s="98"/>
      <c r="J526" s="98"/>
      <c r="K526" s="98"/>
    </row>
    <row r="527" spans="9:11" x14ac:dyDescent="0.2">
      <c r="I527" s="98"/>
      <c r="J527" s="98"/>
      <c r="K527" s="98"/>
    </row>
    <row r="528" spans="9:11" x14ac:dyDescent="0.2">
      <c r="I528" s="98"/>
      <c r="J528" s="98"/>
      <c r="K528" s="98"/>
    </row>
    <row r="529" spans="9:11" x14ac:dyDescent="0.2">
      <c r="I529" s="98"/>
      <c r="J529" s="98"/>
      <c r="K529" s="98"/>
    </row>
    <row r="530" spans="9:11" x14ac:dyDescent="0.2">
      <c r="I530" s="98"/>
      <c r="J530" s="98"/>
      <c r="K530" s="98"/>
    </row>
    <row r="531" spans="9:11" x14ac:dyDescent="0.2">
      <c r="I531" s="98"/>
      <c r="J531" s="98"/>
      <c r="K531" s="98"/>
    </row>
    <row r="532" spans="9:11" x14ac:dyDescent="0.2">
      <c r="I532" s="98"/>
      <c r="J532" s="98"/>
      <c r="K532" s="98"/>
    </row>
    <row r="533" spans="9:11" x14ac:dyDescent="0.2">
      <c r="I533" s="98"/>
      <c r="J533" s="98"/>
      <c r="K533" s="98"/>
    </row>
    <row r="534" spans="9:11" x14ac:dyDescent="0.2">
      <c r="I534" s="98"/>
      <c r="J534" s="98"/>
      <c r="K534" s="98"/>
    </row>
    <row r="535" spans="9:11" x14ac:dyDescent="0.2">
      <c r="I535" s="98"/>
      <c r="J535" s="98"/>
      <c r="K535" s="98"/>
    </row>
    <row r="536" spans="9:11" x14ac:dyDescent="0.2">
      <c r="I536" s="98"/>
      <c r="J536" s="98"/>
      <c r="K536" s="98"/>
    </row>
    <row r="537" spans="9:11" x14ac:dyDescent="0.2">
      <c r="I537" s="98"/>
      <c r="J537" s="98"/>
      <c r="K537" s="98"/>
    </row>
    <row r="538" spans="9:11" x14ac:dyDescent="0.2">
      <c r="I538" s="98"/>
      <c r="J538" s="98"/>
      <c r="K538" s="98"/>
    </row>
    <row r="539" spans="9:11" x14ac:dyDescent="0.2">
      <c r="I539" s="98"/>
      <c r="J539" s="98"/>
      <c r="K539" s="98"/>
    </row>
    <row r="540" spans="9:11" x14ac:dyDescent="0.2">
      <c r="I540" s="98"/>
      <c r="J540" s="98"/>
      <c r="K540" s="98"/>
    </row>
    <row r="541" spans="9:11" x14ac:dyDescent="0.2">
      <c r="I541" s="98"/>
      <c r="J541" s="98"/>
      <c r="K541" s="98"/>
    </row>
    <row r="542" spans="9:11" x14ac:dyDescent="0.2">
      <c r="I542" s="98"/>
      <c r="J542" s="98"/>
      <c r="K542" s="98"/>
    </row>
    <row r="543" spans="9:11" x14ac:dyDescent="0.2">
      <c r="I543" s="98"/>
      <c r="J543" s="98"/>
      <c r="K543" s="98"/>
    </row>
    <row r="544" spans="9:11" x14ac:dyDescent="0.2">
      <c r="I544" s="98"/>
      <c r="J544" s="98"/>
      <c r="K544" s="98"/>
    </row>
    <row r="545" spans="9:11" x14ac:dyDescent="0.2">
      <c r="I545" s="98"/>
      <c r="J545" s="98"/>
      <c r="K545" s="98"/>
    </row>
    <row r="546" spans="9:11" x14ac:dyDescent="0.2">
      <c r="I546" s="98"/>
      <c r="J546" s="98"/>
      <c r="K546" s="98"/>
    </row>
    <row r="547" spans="9:11" x14ac:dyDescent="0.2">
      <c r="I547" s="98"/>
      <c r="J547" s="98"/>
      <c r="K547" s="98"/>
    </row>
    <row r="548" spans="9:11" x14ac:dyDescent="0.2">
      <c r="I548" s="98"/>
      <c r="J548" s="98"/>
      <c r="K548" s="98"/>
    </row>
    <row r="549" spans="9:11" x14ac:dyDescent="0.2">
      <c r="I549" s="98"/>
      <c r="J549" s="98"/>
      <c r="K549" s="98"/>
    </row>
    <row r="550" spans="9:11" x14ac:dyDescent="0.2">
      <c r="I550" s="98"/>
      <c r="J550" s="98"/>
      <c r="K550" s="98"/>
    </row>
    <row r="551" spans="9:11" x14ac:dyDescent="0.2">
      <c r="I551" s="98"/>
      <c r="J551" s="98"/>
      <c r="K551" s="98"/>
    </row>
    <row r="552" spans="9:11" x14ac:dyDescent="0.2">
      <c r="I552" s="98"/>
      <c r="J552" s="98"/>
      <c r="K552" s="98"/>
    </row>
    <row r="553" spans="9:11" x14ac:dyDescent="0.2">
      <c r="I553" s="98"/>
      <c r="J553" s="98"/>
      <c r="K553" s="98"/>
    </row>
    <row r="554" spans="9:11" x14ac:dyDescent="0.2">
      <c r="I554" s="98"/>
      <c r="J554" s="98"/>
      <c r="K554" s="98"/>
    </row>
    <row r="555" spans="9:11" x14ac:dyDescent="0.2">
      <c r="I555" s="98"/>
      <c r="J555" s="98"/>
      <c r="K555" s="98"/>
    </row>
    <row r="556" spans="9:11" x14ac:dyDescent="0.2">
      <c r="I556" s="98"/>
      <c r="J556" s="98"/>
      <c r="K556" s="98"/>
    </row>
    <row r="557" spans="9:11" x14ac:dyDescent="0.2">
      <c r="I557" s="98"/>
      <c r="J557" s="98"/>
      <c r="K557" s="98"/>
    </row>
    <row r="558" spans="9:11" x14ac:dyDescent="0.2">
      <c r="I558" s="98"/>
      <c r="J558" s="98"/>
      <c r="K558" s="98"/>
    </row>
    <row r="559" spans="9:11" x14ac:dyDescent="0.2">
      <c r="I559" s="98"/>
      <c r="J559" s="98"/>
      <c r="K559" s="98"/>
    </row>
    <row r="560" spans="9:11" x14ac:dyDescent="0.2">
      <c r="I560" s="98"/>
      <c r="J560" s="98"/>
      <c r="K560" s="98"/>
    </row>
    <row r="561" spans="9:11" x14ac:dyDescent="0.2">
      <c r="I561" s="98"/>
      <c r="J561" s="98"/>
      <c r="K561" s="98"/>
    </row>
    <row r="562" spans="9:11" x14ac:dyDescent="0.2">
      <c r="I562" s="98"/>
      <c r="J562" s="98"/>
      <c r="K562" s="98"/>
    </row>
    <row r="563" spans="9:11" x14ac:dyDescent="0.2">
      <c r="I563" s="98"/>
      <c r="J563" s="98"/>
      <c r="K563" s="98"/>
    </row>
    <row r="564" spans="9:11" x14ac:dyDescent="0.2">
      <c r="I564" s="98"/>
      <c r="J564" s="98"/>
      <c r="K564" s="98"/>
    </row>
    <row r="565" spans="9:11" x14ac:dyDescent="0.2">
      <c r="I565" s="98"/>
      <c r="J565" s="98"/>
      <c r="K565" s="98"/>
    </row>
    <row r="566" spans="9:11" x14ac:dyDescent="0.2">
      <c r="I566" s="98"/>
      <c r="J566" s="98"/>
      <c r="K566" s="98"/>
    </row>
    <row r="567" spans="9:11" x14ac:dyDescent="0.2">
      <c r="I567" s="98"/>
      <c r="J567" s="98"/>
      <c r="K567" s="98"/>
    </row>
    <row r="568" spans="9:11" x14ac:dyDescent="0.2">
      <c r="I568" s="98"/>
      <c r="J568" s="98"/>
      <c r="K568" s="98"/>
    </row>
    <row r="569" spans="9:11" x14ac:dyDescent="0.2">
      <c r="I569" s="98"/>
      <c r="J569" s="98"/>
      <c r="K569" s="98"/>
    </row>
    <row r="570" spans="9:11" x14ac:dyDescent="0.2">
      <c r="I570" s="98"/>
      <c r="J570" s="98"/>
      <c r="K570" s="98"/>
    </row>
    <row r="571" spans="9:11" x14ac:dyDescent="0.2">
      <c r="I571" s="98"/>
      <c r="J571" s="98"/>
      <c r="K571" s="98"/>
    </row>
    <row r="572" spans="9:11" x14ac:dyDescent="0.2">
      <c r="I572" s="98"/>
      <c r="J572" s="98"/>
      <c r="K572" s="98"/>
    </row>
    <row r="573" spans="9:11" x14ac:dyDescent="0.2">
      <c r="I573" s="98"/>
      <c r="J573" s="98"/>
      <c r="K573" s="98"/>
    </row>
    <row r="574" spans="9:11" x14ac:dyDescent="0.2">
      <c r="I574" s="98"/>
      <c r="J574" s="98"/>
      <c r="K574" s="98"/>
    </row>
    <row r="575" spans="9:11" x14ac:dyDescent="0.2">
      <c r="I575" s="98"/>
      <c r="J575" s="98"/>
      <c r="K575" s="98"/>
    </row>
    <row r="576" spans="9:11" x14ac:dyDescent="0.2">
      <c r="I576" s="98"/>
      <c r="J576" s="98"/>
      <c r="K576" s="98"/>
    </row>
    <row r="577" spans="9:11" x14ac:dyDescent="0.2">
      <c r="I577" s="98"/>
      <c r="J577" s="98"/>
      <c r="K577" s="98"/>
    </row>
    <row r="578" spans="9:11" x14ac:dyDescent="0.2">
      <c r="I578" s="98"/>
      <c r="J578" s="98"/>
      <c r="K578" s="98"/>
    </row>
    <row r="579" spans="9:11" x14ac:dyDescent="0.2">
      <c r="I579" s="98"/>
      <c r="J579" s="98"/>
      <c r="K579" s="98"/>
    </row>
    <row r="580" spans="9:11" x14ac:dyDescent="0.2">
      <c r="I580" s="98"/>
      <c r="J580" s="98"/>
      <c r="K580" s="98"/>
    </row>
    <row r="581" spans="9:11" x14ac:dyDescent="0.2">
      <c r="I581" s="98"/>
      <c r="J581" s="98"/>
      <c r="K581" s="98"/>
    </row>
    <row r="582" spans="9:11" x14ac:dyDescent="0.2">
      <c r="I582" s="98"/>
      <c r="J582" s="98"/>
      <c r="K582" s="98"/>
    </row>
    <row r="583" spans="9:11" x14ac:dyDescent="0.2">
      <c r="I583" s="98"/>
      <c r="J583" s="98"/>
      <c r="K583" s="98"/>
    </row>
    <row r="584" spans="9:11" x14ac:dyDescent="0.2">
      <c r="I584" s="98"/>
      <c r="J584" s="98"/>
      <c r="K584" s="98"/>
    </row>
    <row r="585" spans="9:11" x14ac:dyDescent="0.2">
      <c r="I585" s="98"/>
      <c r="J585" s="98"/>
      <c r="K585" s="98"/>
    </row>
    <row r="586" spans="9:11" x14ac:dyDescent="0.2">
      <c r="I586" s="98"/>
      <c r="J586" s="98"/>
      <c r="K586" s="98"/>
    </row>
    <row r="587" spans="9:11" x14ac:dyDescent="0.2">
      <c r="I587" s="98"/>
      <c r="J587" s="98"/>
      <c r="K587" s="98"/>
    </row>
    <row r="588" spans="9:11" x14ac:dyDescent="0.2">
      <c r="I588" s="98"/>
      <c r="J588" s="98"/>
      <c r="K588" s="98"/>
    </row>
    <row r="589" spans="9:11" x14ac:dyDescent="0.2">
      <c r="I589" s="98"/>
      <c r="J589" s="98"/>
      <c r="K589" s="98"/>
    </row>
    <row r="590" spans="9:11" x14ac:dyDescent="0.2">
      <c r="I590" s="98"/>
      <c r="J590" s="98"/>
      <c r="K590" s="98"/>
    </row>
    <row r="591" spans="9:11" x14ac:dyDescent="0.2">
      <c r="I591" s="98"/>
      <c r="J591" s="98"/>
      <c r="K591" s="98"/>
    </row>
    <row r="592" spans="9:11" x14ac:dyDescent="0.2">
      <c r="I592" s="98"/>
      <c r="J592" s="98"/>
      <c r="K592" s="98"/>
    </row>
    <row r="593" spans="9:11" x14ac:dyDescent="0.2">
      <c r="I593" s="98"/>
      <c r="J593" s="98"/>
      <c r="K593" s="98"/>
    </row>
    <row r="594" spans="9:11" x14ac:dyDescent="0.2">
      <c r="I594" s="98"/>
      <c r="J594" s="98"/>
      <c r="K594" s="98"/>
    </row>
    <row r="595" spans="9:11" x14ac:dyDescent="0.2">
      <c r="I595" s="98"/>
      <c r="J595" s="98"/>
      <c r="K595" s="98"/>
    </row>
    <row r="596" spans="9:11" x14ac:dyDescent="0.2">
      <c r="I596" s="98"/>
      <c r="J596" s="98"/>
      <c r="K596" s="98"/>
    </row>
    <row r="597" spans="9:11" x14ac:dyDescent="0.2">
      <c r="I597" s="98"/>
      <c r="J597" s="98"/>
      <c r="K597" s="98"/>
    </row>
  </sheetData>
  <mergeCells count="9">
    <mergeCell ref="A346:B346"/>
    <mergeCell ref="A6:K6"/>
    <mergeCell ref="A7:K7"/>
    <mergeCell ref="A8:K8"/>
    <mergeCell ref="A10:A11"/>
    <mergeCell ref="B10:B11"/>
    <mergeCell ref="C10:E10"/>
    <mergeCell ref="F10:H10"/>
    <mergeCell ref="I10:K10"/>
  </mergeCells>
  <phoneticPr fontId="0" type="noConversion"/>
  <printOptions horizontalCentered="1"/>
  <pageMargins left="0.39370078740157483" right="0.39370078740157483" top="1.1811023622047245" bottom="0.39370078740157483" header="0.19685039370078741" footer="0.19685039370078741"/>
  <pageSetup paperSize="9" scale="64" orientation="landscape" r:id="rId1"/>
  <headerFooter>
    <oddFooter>&amp;LДодаток 1&amp;RСторінка &amp;P з &amp;N</oddFooter>
  </headerFooter>
  <ignoredErrors>
    <ignoredError sqref="D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2020-02-13T14:55:49Z</cp:lastPrinted>
  <dcterms:created xsi:type="dcterms:W3CDTF">2003-12-23T13:56:31Z</dcterms:created>
  <dcterms:modified xsi:type="dcterms:W3CDTF">2020-06-23T12:43:32Z</dcterms:modified>
</cp:coreProperties>
</file>