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20" yWindow="120" windowWidth="9720" windowHeight="7320"/>
  </bookViews>
  <sheets>
    <sheet name="додаток 7" sheetId="3" r:id="rId1"/>
  </sheets>
  <definedNames>
    <definedName name="_xlnm.Print_Titles" localSheetId="0">'додаток 7'!$9:$11</definedName>
    <definedName name="_xlnm.Print_Area" localSheetId="0">'додаток 7'!$A$1:$N$49</definedName>
  </definedNames>
  <calcPr calcId="162913" fullCalcOnLoad="1"/>
</workbook>
</file>

<file path=xl/calcChain.xml><?xml version="1.0" encoding="utf-8"?>
<calcChain xmlns="http://schemas.openxmlformats.org/spreadsheetml/2006/main">
  <c r="L21" i="3" l="1"/>
  <c r="N30" i="3"/>
  <c r="E12" i="3"/>
  <c r="E16" i="3"/>
  <c r="E25" i="3"/>
  <c r="D25" i="3" s="1"/>
  <c r="E27" i="3"/>
  <c r="E30" i="3"/>
  <c r="D30" i="3" s="1"/>
  <c r="E36" i="3"/>
  <c r="E38" i="3"/>
  <c r="E40" i="3"/>
  <c r="E42" i="3"/>
  <c r="D42" i="3" s="1"/>
  <c r="E44" i="3"/>
  <c r="E23" i="3"/>
  <c r="F12" i="3"/>
  <c r="F16" i="3"/>
  <c r="F25" i="3"/>
  <c r="F27" i="3"/>
  <c r="F30" i="3"/>
  <c r="F46" i="3" s="1"/>
  <c r="F36" i="3"/>
  <c r="F38" i="3"/>
  <c r="F40" i="3"/>
  <c r="F42" i="3"/>
  <c r="F44" i="3"/>
  <c r="F23" i="3"/>
  <c r="G12" i="3"/>
  <c r="G16" i="3"/>
  <c r="G25" i="3"/>
  <c r="G27" i="3"/>
  <c r="G30" i="3"/>
  <c r="G46" i="3" s="1"/>
  <c r="G36" i="3"/>
  <c r="G38" i="3"/>
  <c r="G40" i="3"/>
  <c r="G42" i="3"/>
  <c r="G44" i="3"/>
  <c r="G23" i="3"/>
  <c r="H12" i="3"/>
  <c r="H16" i="3"/>
  <c r="H25" i="3"/>
  <c r="H27" i="3"/>
  <c r="H30" i="3"/>
  <c r="H46" i="3" s="1"/>
  <c r="H36" i="3"/>
  <c r="H38" i="3"/>
  <c r="H40" i="3"/>
  <c r="H42" i="3"/>
  <c r="H44" i="3"/>
  <c r="H23" i="3"/>
  <c r="I12" i="3"/>
  <c r="I16" i="3"/>
  <c r="I25" i="3"/>
  <c r="I27" i="3"/>
  <c r="I30" i="3"/>
  <c r="I46" i="3" s="1"/>
  <c r="I36" i="3"/>
  <c r="I38" i="3"/>
  <c r="I40" i="3"/>
  <c r="I42" i="3"/>
  <c r="I44" i="3"/>
  <c r="I23" i="3"/>
  <c r="J12" i="3"/>
  <c r="J16" i="3"/>
  <c r="J25" i="3"/>
  <c r="J27" i="3"/>
  <c r="J30" i="3"/>
  <c r="J46" i="3" s="1"/>
  <c r="J36" i="3"/>
  <c r="J38" i="3"/>
  <c r="J40" i="3"/>
  <c r="J42" i="3"/>
  <c r="J44" i="3"/>
  <c r="J23" i="3"/>
  <c r="K12" i="3"/>
  <c r="K16" i="3"/>
  <c r="K25" i="3"/>
  <c r="K27" i="3"/>
  <c r="K30" i="3"/>
  <c r="K46" i="3" s="1"/>
  <c r="K36" i="3"/>
  <c r="K38" i="3"/>
  <c r="K40" i="3"/>
  <c r="K42" i="3"/>
  <c r="K44" i="3"/>
  <c r="K23" i="3"/>
  <c r="L16" i="3"/>
  <c r="L12" i="3"/>
  <c r="L46" i="3" s="1"/>
  <c r="L25" i="3"/>
  <c r="L27" i="3"/>
  <c r="L30" i="3"/>
  <c r="L36" i="3"/>
  <c r="L38" i="3"/>
  <c r="L40" i="3"/>
  <c r="D40" i="3" s="1"/>
  <c r="L42" i="3"/>
  <c r="L44" i="3"/>
  <c r="L23" i="3"/>
  <c r="D23" i="3" s="1"/>
  <c r="M12" i="3"/>
  <c r="M46" i="3" s="1"/>
  <c r="M16" i="3"/>
  <c r="M25" i="3"/>
  <c r="M27" i="3"/>
  <c r="D27" i="3" s="1"/>
  <c r="M30" i="3"/>
  <c r="M36" i="3"/>
  <c r="M38" i="3"/>
  <c r="M40" i="3"/>
  <c r="M42" i="3"/>
  <c r="M44" i="3"/>
  <c r="M23" i="3"/>
  <c r="N12" i="3"/>
  <c r="N46" i="3" s="1"/>
  <c r="N16" i="3"/>
  <c r="D16" i="3" s="1"/>
  <c r="N25" i="3"/>
  <c r="N27" i="3"/>
  <c r="N36" i="3"/>
  <c r="D36" i="3" s="1"/>
  <c r="N38" i="3"/>
  <c r="D38" i="3" s="1"/>
  <c r="N40" i="3"/>
  <c r="N42" i="3"/>
  <c r="N44" i="3"/>
  <c r="N23" i="3"/>
  <c r="D14" i="3"/>
  <c r="D15" i="3"/>
  <c r="D12" i="3"/>
  <c r="D44" i="3"/>
  <c r="D45" i="3"/>
  <c r="D43" i="3"/>
  <c r="D41" i="3"/>
  <c r="D39" i="3"/>
  <c r="D35" i="3"/>
  <c r="D17" i="3"/>
  <c r="D26" i="3"/>
  <c r="D32" i="3"/>
  <c r="D24" i="3"/>
  <c r="D20" i="3"/>
  <c r="D19" i="3"/>
  <c r="D21" i="3"/>
  <c r="D22" i="3"/>
  <c r="D18" i="3"/>
  <c r="D29" i="3"/>
  <c r="D28" i="3"/>
  <c r="D13" i="3"/>
  <c r="D37" i="3"/>
  <c r="D34" i="3"/>
  <c r="D33" i="3"/>
  <c r="D31" i="3"/>
  <c r="D46" i="3" l="1"/>
  <c r="E46" i="3"/>
</calcChain>
</file>

<file path=xl/sharedStrings.xml><?xml version="1.0" encoding="utf-8"?>
<sst xmlns="http://schemas.openxmlformats.org/spreadsheetml/2006/main" count="99" uniqueCount="80">
  <si>
    <t>Всього</t>
  </si>
  <si>
    <t>в т. ч.: по захищених статтях</t>
  </si>
  <si>
    <t>Видатки загального фонду</t>
  </si>
  <si>
    <t>Разом:</t>
  </si>
  <si>
    <t>грн.</t>
  </si>
  <si>
    <t>інші видатки</t>
  </si>
  <si>
    <t>Секретар Чернівецької міської ради</t>
  </si>
  <si>
    <t>В. Продан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</si>
  <si>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</si>
  <si>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r>
      <t>Код програмної класифікації видатків та кредитування місцевих бюджетів</t>
    </r>
    <r>
      <rPr>
        <vertAlign val="superscript"/>
        <sz val="14"/>
        <rFont val="Times New Roman"/>
        <family val="1"/>
        <charset val="204"/>
      </rPr>
      <t>2</t>
    </r>
  </si>
  <si>
    <r>
      <t>Код ТПКВКМБ/ ТКВКБМС</t>
    </r>
    <r>
      <rPr>
        <vertAlign val="superscript"/>
        <sz val="14"/>
        <rFont val="Times New Roman"/>
        <family val="1"/>
        <charset val="204"/>
      </rPr>
      <t>3</t>
    </r>
  </si>
  <si>
    <t>0200000</t>
  </si>
  <si>
    <t>Виконавчий комітет Чернівецької міської ради</t>
  </si>
  <si>
    <t>Зміни до захищених статей видатків міського бюджету на 2019 рік</t>
  </si>
  <si>
    <t>1000000</t>
  </si>
  <si>
    <t>Управління культури Чернівецької міської ради</t>
  </si>
  <si>
    <t>1011100</t>
  </si>
  <si>
    <t>Надання спеціальної освіти школам естетичного виховання (музичними, художніми, хореографічними, театральними, хоровими, мистецькими)</t>
  </si>
  <si>
    <t>1014081</t>
  </si>
  <si>
    <t>Забезпечення діяльності інших закладів в галузі культури і мистецтва</t>
  </si>
  <si>
    <t>0600000</t>
  </si>
  <si>
    <t>Управління освіти Чернівецької міської ради</t>
  </si>
  <si>
    <t>0611010</t>
  </si>
  <si>
    <t>1010</t>
  </si>
  <si>
    <t>Надання дошкільної освіти</t>
  </si>
  <si>
    <t>0611020</t>
  </si>
  <si>
    <t>1020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</si>
  <si>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</si>
  <si>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1014030</t>
  </si>
  <si>
    <t>1014060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</si>
  <si>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</si>
  <si>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</si>
  <si>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1100</t>
  </si>
  <si>
    <t>4030</t>
  </si>
  <si>
    <t>4060</t>
  </si>
  <si>
    <t>4081</t>
  </si>
  <si>
    <t>Управління забезпечення медичного обслуговування у сфері охорони здоров'я Чернівецької міської ради</t>
  </si>
  <si>
    <t>Керівництво і управління у відповідній сфері у містах (місті Києві), селищах, селах, об`єднаних територіальних громадах</t>
  </si>
  <si>
    <t>0160</t>
  </si>
  <si>
    <t>0700000</t>
  </si>
  <si>
    <t>0710160</t>
  </si>
  <si>
    <t>1100000</t>
  </si>
  <si>
    <t>Управління по фізичній культурі та спорту Чернівецької міської ради</t>
  </si>
  <si>
    <t>1115031</t>
  </si>
  <si>
    <t>5031</t>
  </si>
  <si>
    <t>Утримання та навчально-тренувальна робота  комунальних дитячо-юнацьких спортивних шкіл</t>
  </si>
  <si>
    <t>0218120</t>
  </si>
  <si>
    <t>Заходи з організації рятування на водах</t>
  </si>
  <si>
    <t>8120</t>
  </si>
  <si>
    <t>0210160</t>
  </si>
  <si>
    <t>0800000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</si>
  <si>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</si>
  <si>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0610160</t>
  </si>
  <si>
    <t>1010160</t>
  </si>
  <si>
    <t>1200000</t>
  </si>
  <si>
    <t>1210160</t>
  </si>
  <si>
    <t>1600000</t>
  </si>
  <si>
    <t>1610160</t>
  </si>
  <si>
    <t>Департамент житлово-комунального господарства Чернівецької міської ради</t>
  </si>
  <si>
    <t>Департамент містобудівного комплексу та земельних відносин Чернівецької міської ради</t>
  </si>
  <si>
    <t>Департамент праці та соціального захисту населення Чернівецької міської ради</t>
  </si>
  <si>
    <t>2700000</t>
  </si>
  <si>
    <t>2710160</t>
  </si>
  <si>
    <t>Департамент розвитку Чернівецької міської ради</t>
  </si>
  <si>
    <t>0611161</t>
  </si>
  <si>
    <t>0611110</t>
  </si>
  <si>
    <t>Підготовка кадрів професійно-технічними закладами та іншими закладами освіти</t>
  </si>
  <si>
    <t>1161</t>
  </si>
  <si>
    <t>Забезпечення діяльності інших закладів у сфері освіти</t>
  </si>
  <si>
    <t>0213121</t>
  </si>
  <si>
    <t>Утримання та забезпечення діяльності центрів соціальних служб для сімї, дітей та молоді</t>
  </si>
  <si>
    <t>3121</t>
  </si>
  <si>
    <t>0611080</t>
  </si>
  <si>
    <t>1080</t>
  </si>
  <si>
    <t>Надання загальної середньої освіти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поглибленою військово-фізичною підготовкою</t>
  </si>
  <si>
    <t>3700000</t>
  </si>
  <si>
    <t>Фінансове управління Чернівецької міської ради</t>
  </si>
  <si>
    <t>3710160</t>
  </si>
  <si>
    <t>Управління  охорони здоров'я Чернівецької міської ради</t>
  </si>
  <si>
    <r>
      <t xml:space="preserve">Додаток 7
до рішення міської ради VІI скликання                              </t>
    </r>
    <r>
      <rPr>
        <u/>
        <sz val="14"/>
        <rFont val="Times New Roman"/>
        <family val="1"/>
        <charset val="204"/>
      </rPr>
      <t xml:space="preserve"> 
28.11.2019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1989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</si>
</sst>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205" formatCode="0000"/>
    <numFmt numFmtId="206" formatCode="0000000"/>
  </numFmts>
  <fonts count="8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1" fontId="4" fillId="0" borderId="0" xfId="0" quotePrefix="1" applyNumberFormat="1" applyFont="1" applyBorder="1" applyAlignment="1">
      <alignment vertical="center"/>
    </xf>
    <xf numFmtId="0" fontId="4" fillId="0" borderId="0" xfId="0" applyFont="1" applyFill="1"/>
    <xf numFmtId="0" fontId="3" fillId="0" borderId="0" xfId="0" applyFont="1" applyFill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" fontId="3" fillId="0" borderId="0" xfId="0" applyNumberFormat="1" applyFont="1"/>
    <xf numFmtId="1" fontId="1" fillId="0" borderId="0" xfId="0" applyNumberFormat="1" applyFont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2" fillId="0" borderId="1" xfId="0" quotePrefix="1" applyNumberFormat="1" applyFont="1" applyFill="1" applyBorder="1" applyAlignment="1">
      <alignment horizontal="right" vertical="center"/>
    </xf>
    <xf numFmtId="3" fontId="1" fillId="0" borderId="1" xfId="0" quotePrefix="1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3" fontId="2" fillId="0" borderId="1" xfId="0" quotePrefix="1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/>
    <xf numFmtId="205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2" fontId="1" fillId="0" borderId="1" xfId="0" quotePrefix="1" applyNumberFormat="1" applyFont="1" applyBorder="1" applyAlignment="1">
      <alignment vertical="center" wrapText="1"/>
    </xf>
    <xf numFmtId="206" fontId="1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vertical="center"/>
    </xf>
    <xf numFmtId="3" fontId="1" fillId="0" borderId="0" xfId="0" applyNumberFormat="1" applyFont="1" applyFill="1"/>
    <xf numFmtId="3" fontId="1" fillId="0" borderId="1" xfId="0" applyNumberFormat="1" applyFont="1" applyBorder="1" applyAlignment="1">
      <alignment horizontal="center" vertical="center"/>
    </xf>
    <xf numFmtId="3" fontId="2" fillId="0" borderId="1" xfId="0" quotePrefix="1" applyNumberFormat="1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1" fillId="0" borderId="0" xfId="0" applyNumberFormat="1" applyFont="1" applyFill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1"/>
  <sheetViews>
    <sheetView tabSelected="1" view="pageBreakPreview" zoomScale="50" zoomScaleNormal="75" zoomScaleSheetLayoutView="50" workbookViewId="0">
      <pane ySplit="11" topLeftCell="A41" activePane="bottomLeft" state="frozen"/>
      <selection pane="bottomLeft" activeCell="I8" sqref="I8"/>
    </sheetView>
  </sheetViews>
  <sheetFormatPr defaultColWidth="13.5703125" defaultRowHeight="44.25" customHeight="1" x14ac:dyDescent="0.3"/>
  <cols>
    <col min="1" max="1" width="17.85546875" style="1" customWidth="1"/>
    <col min="2" max="2" width="18.28515625" style="1" customWidth="1"/>
    <col min="3" max="3" width="50.7109375" style="1" customWidth="1"/>
    <col min="4" max="4" width="17.140625" style="1" customWidth="1"/>
    <col min="5" max="6" width="13.140625" style="1" customWidth="1"/>
    <col min="7" max="8" width="13.140625" style="1" hidden="1" customWidth="1"/>
    <col min="9" max="9" width="13.140625" style="1" customWidth="1"/>
    <col min="10" max="11" width="13.140625" style="1" hidden="1" customWidth="1"/>
    <col min="12" max="12" width="17.7109375" style="1" customWidth="1"/>
    <col min="13" max="14" width="13.140625" style="1" customWidth="1"/>
    <col min="15" max="16384" width="13.5703125" style="1"/>
  </cols>
  <sheetData>
    <row r="1" spans="1:15" ht="77.45" customHeight="1" x14ac:dyDescent="0.3">
      <c r="A1" s="5"/>
      <c r="B1" s="5"/>
      <c r="C1" s="5"/>
      <c r="D1" s="5"/>
      <c r="E1" s="5"/>
      <c r="F1" s="5"/>
      <c r="G1" s="5"/>
      <c r="H1" s="5"/>
      <c r="J1" s="5"/>
      <c r="K1" s="5"/>
      <c r="L1" s="50" t="s">
        <v>79</v>
      </c>
      <c r="M1" s="50"/>
      <c r="N1" s="50"/>
    </row>
    <row r="2" spans="1:15" ht="20.25" customHeight="1" x14ac:dyDescent="0.3">
      <c r="A2" s="5"/>
      <c r="B2" s="5"/>
      <c r="C2" s="5"/>
      <c r="D2" s="5"/>
      <c r="E2" s="5"/>
      <c r="F2" s="5"/>
      <c r="G2" s="5"/>
      <c r="H2" s="6"/>
      <c r="J2" s="6"/>
      <c r="K2" s="6"/>
      <c r="M2" s="5"/>
      <c r="N2" s="5"/>
    </row>
    <row r="3" spans="1:15" ht="20.25" customHeight="1" x14ac:dyDescent="0.3">
      <c r="A3" s="5"/>
      <c r="B3" s="5"/>
      <c r="C3" s="5"/>
      <c r="D3" s="5"/>
      <c r="E3" s="5"/>
      <c r="F3" s="5"/>
      <c r="G3" s="5"/>
      <c r="H3" s="6"/>
      <c r="J3" s="6"/>
      <c r="K3" s="6"/>
      <c r="M3" s="6"/>
      <c r="N3" s="5"/>
    </row>
    <row r="4" spans="1:15" ht="20.25" customHeight="1" x14ac:dyDescent="0.3">
      <c r="A4" s="5"/>
      <c r="B4" s="5"/>
      <c r="C4" s="5"/>
      <c r="D4" s="5"/>
      <c r="E4" s="5"/>
      <c r="F4" s="5"/>
      <c r="G4" s="5"/>
      <c r="H4" s="6"/>
      <c r="J4" s="6"/>
      <c r="K4" s="6"/>
      <c r="M4" s="6"/>
      <c r="N4" s="5"/>
    </row>
    <row r="5" spans="1:15" s="26" customFormat="1" ht="38.25" customHeight="1" x14ac:dyDescent="0.2">
      <c r="A5" s="52" t="s">
        <v>13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1:15" s="26" customFormat="1" ht="22.15" customHeight="1" x14ac:dyDescent="0.2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</row>
    <row r="7" spans="1:15" ht="20.45" customHeight="1" x14ac:dyDescent="0.3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5" ht="20.4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7" t="s">
        <v>4</v>
      </c>
    </row>
    <row r="9" spans="1:15" ht="37.9" customHeight="1" x14ac:dyDescent="0.3">
      <c r="A9" s="51" t="s">
        <v>9</v>
      </c>
      <c r="B9" s="51" t="s">
        <v>10</v>
      </c>
      <c r="C9" s="54" t="s">
        <v>8</v>
      </c>
      <c r="D9" s="53" t="s">
        <v>2</v>
      </c>
      <c r="E9" s="53"/>
      <c r="F9" s="53"/>
      <c r="G9" s="53"/>
      <c r="H9" s="53"/>
      <c r="I9" s="53"/>
      <c r="J9" s="53"/>
      <c r="K9" s="53"/>
      <c r="L9" s="53"/>
      <c r="M9" s="53"/>
      <c r="N9" s="53"/>
    </row>
    <row r="10" spans="1:15" ht="37.15" customHeight="1" x14ac:dyDescent="0.3">
      <c r="A10" s="51"/>
      <c r="B10" s="51"/>
      <c r="C10" s="54"/>
      <c r="D10" s="53" t="s">
        <v>0</v>
      </c>
      <c r="E10" s="53" t="s">
        <v>1</v>
      </c>
      <c r="F10" s="53"/>
      <c r="G10" s="53"/>
      <c r="H10" s="53"/>
      <c r="I10" s="53"/>
      <c r="J10" s="53"/>
      <c r="K10" s="53"/>
      <c r="L10" s="53"/>
      <c r="M10" s="53"/>
      <c r="N10" s="54" t="s">
        <v>5</v>
      </c>
    </row>
    <row r="11" spans="1:15" ht="54.6" customHeight="1" x14ac:dyDescent="0.3">
      <c r="A11" s="51"/>
      <c r="B11" s="51"/>
      <c r="C11" s="54"/>
      <c r="D11" s="53"/>
      <c r="E11" s="21">
        <v>2111</v>
      </c>
      <c r="F11" s="21">
        <v>2120</v>
      </c>
      <c r="G11" s="21">
        <v>2220</v>
      </c>
      <c r="H11" s="21">
        <v>2230</v>
      </c>
      <c r="I11" s="21">
        <v>2270</v>
      </c>
      <c r="J11" s="21">
        <v>2420</v>
      </c>
      <c r="K11" s="21">
        <v>2710</v>
      </c>
      <c r="L11" s="21">
        <v>2720</v>
      </c>
      <c r="M11" s="21">
        <v>2730</v>
      </c>
      <c r="N11" s="54"/>
    </row>
    <row r="12" spans="1:15" s="3" customFormat="1" ht="39.75" customHeight="1" x14ac:dyDescent="0.3">
      <c r="A12" s="23" t="s">
        <v>11</v>
      </c>
      <c r="B12" s="23"/>
      <c r="C12" s="14" t="s">
        <v>12</v>
      </c>
      <c r="D12" s="29">
        <f>D14+D15</f>
        <v>-100800</v>
      </c>
      <c r="E12" s="29">
        <f>E14+E15+E13</f>
        <v>0</v>
      </c>
      <c r="F12" s="29">
        <f t="shared" ref="F12:N12" si="0">F14+F15+F13</f>
        <v>95000</v>
      </c>
      <c r="G12" s="29">
        <f t="shared" si="0"/>
        <v>0</v>
      </c>
      <c r="H12" s="29">
        <f t="shared" si="0"/>
        <v>0</v>
      </c>
      <c r="I12" s="29">
        <f t="shared" si="0"/>
        <v>-123800</v>
      </c>
      <c r="J12" s="29">
        <f t="shared" si="0"/>
        <v>0</v>
      </c>
      <c r="K12" s="29">
        <f t="shared" si="0"/>
        <v>0</v>
      </c>
      <c r="L12" s="29">
        <f t="shared" si="0"/>
        <v>0</v>
      </c>
      <c r="M12" s="29">
        <f t="shared" si="0"/>
        <v>3000</v>
      </c>
      <c r="N12" s="29">
        <f t="shared" si="0"/>
        <v>-75000</v>
      </c>
    </row>
    <row r="13" spans="1:15" ht="72" customHeight="1" x14ac:dyDescent="0.3">
      <c r="A13" s="22" t="s">
        <v>49</v>
      </c>
      <c r="B13" s="39">
        <v>160</v>
      </c>
      <c r="C13" s="18" t="s">
        <v>37</v>
      </c>
      <c r="D13" s="30">
        <f>SUM(E13:N13)</f>
        <v>0</v>
      </c>
      <c r="E13" s="40"/>
      <c r="F13" s="41">
        <v>95000</v>
      </c>
      <c r="G13" s="41"/>
      <c r="H13" s="41"/>
      <c r="I13" s="41"/>
      <c r="J13" s="41"/>
      <c r="K13" s="41"/>
      <c r="L13" s="41"/>
      <c r="M13" s="41"/>
      <c r="N13" s="41">
        <v>-95000</v>
      </c>
    </row>
    <row r="14" spans="1:15" ht="39.75" customHeight="1" x14ac:dyDescent="0.3">
      <c r="A14" s="22" t="s">
        <v>46</v>
      </c>
      <c r="B14" s="22" t="s">
        <v>48</v>
      </c>
      <c r="C14" s="18" t="s">
        <v>47</v>
      </c>
      <c r="D14" s="30">
        <f>SUM(E14:N14)</f>
        <v>0</v>
      </c>
      <c r="E14" s="30"/>
      <c r="F14" s="30"/>
      <c r="G14" s="30"/>
      <c r="H14" s="30"/>
      <c r="I14" s="30">
        <v>-23000</v>
      </c>
      <c r="J14" s="30"/>
      <c r="K14" s="30"/>
      <c r="L14" s="30"/>
      <c r="M14" s="30">
        <v>3000</v>
      </c>
      <c r="N14" s="30">
        <v>20000</v>
      </c>
    </row>
    <row r="15" spans="1:15" ht="67.150000000000006" customHeight="1" x14ac:dyDescent="0.3">
      <c r="A15" s="22" t="s">
        <v>69</v>
      </c>
      <c r="B15" s="22" t="s">
        <v>71</v>
      </c>
      <c r="C15" s="18" t="s">
        <v>70</v>
      </c>
      <c r="D15" s="30">
        <f>SUM(E15:N15)</f>
        <v>-100800</v>
      </c>
      <c r="E15" s="33"/>
      <c r="F15" s="30"/>
      <c r="G15" s="29"/>
      <c r="H15" s="30"/>
      <c r="I15" s="30">
        <v>-100800</v>
      </c>
      <c r="J15" s="29"/>
      <c r="K15" s="29"/>
      <c r="L15" s="29"/>
      <c r="M15" s="29"/>
      <c r="N15" s="30"/>
    </row>
    <row r="16" spans="1:15" ht="55.9" customHeight="1" x14ac:dyDescent="0.3">
      <c r="A16" s="13" t="s">
        <v>20</v>
      </c>
      <c r="B16" s="17"/>
      <c r="C16" s="24" t="s">
        <v>21</v>
      </c>
      <c r="D16" s="29">
        <f>SUM(E16:N16)</f>
        <v>-2305576</v>
      </c>
      <c r="E16" s="31">
        <f>SUM(E17:E22)</f>
        <v>-534300</v>
      </c>
      <c r="F16" s="31">
        <f t="shared" ref="F16:N16" si="1">SUM(F17:F22)</f>
        <v>534300</v>
      </c>
      <c r="G16" s="31">
        <f t="shared" si="1"/>
        <v>0</v>
      </c>
      <c r="H16" s="31">
        <f t="shared" si="1"/>
        <v>0</v>
      </c>
      <c r="I16" s="31">
        <f t="shared" si="1"/>
        <v>-280000</v>
      </c>
      <c r="J16" s="31">
        <f t="shared" si="1"/>
        <v>0</v>
      </c>
      <c r="K16" s="31">
        <f t="shared" si="1"/>
        <v>0</v>
      </c>
      <c r="L16" s="31">
        <f t="shared" si="1"/>
        <v>-2025576</v>
      </c>
      <c r="M16" s="31">
        <f t="shared" si="1"/>
        <v>0</v>
      </c>
      <c r="N16" s="31">
        <f t="shared" si="1"/>
        <v>0</v>
      </c>
      <c r="O16" s="2"/>
    </row>
    <row r="17" spans="1:15" ht="60.75" customHeight="1" x14ac:dyDescent="0.3">
      <c r="A17" s="17" t="s">
        <v>52</v>
      </c>
      <c r="B17" s="36" t="s">
        <v>38</v>
      </c>
      <c r="C17" s="18" t="s">
        <v>37</v>
      </c>
      <c r="D17" s="32">
        <f t="shared" ref="D17:D22" si="2">E17+F17+H17+I17+J17+N17+K17+L17+M17</f>
        <v>0</v>
      </c>
      <c r="E17" s="42">
        <v>-16000</v>
      </c>
      <c r="F17" s="42">
        <v>16000</v>
      </c>
      <c r="G17" s="42"/>
      <c r="H17" s="42"/>
      <c r="I17" s="42"/>
      <c r="J17" s="30"/>
      <c r="K17" s="30"/>
      <c r="L17" s="30"/>
      <c r="M17" s="30"/>
      <c r="N17" s="30"/>
      <c r="O17" s="2"/>
    </row>
    <row r="18" spans="1:15" ht="36.6" customHeight="1" x14ac:dyDescent="0.3">
      <c r="A18" s="17" t="s">
        <v>22</v>
      </c>
      <c r="B18" s="17" t="s">
        <v>23</v>
      </c>
      <c r="C18" s="27" t="s">
        <v>24</v>
      </c>
      <c r="D18" s="32">
        <f t="shared" si="2"/>
        <v>0</v>
      </c>
      <c r="E18" s="33">
        <v>-43500</v>
      </c>
      <c r="F18" s="30">
        <v>43500</v>
      </c>
      <c r="G18" s="30"/>
      <c r="H18" s="30"/>
      <c r="I18" s="30"/>
      <c r="J18" s="30"/>
      <c r="K18" s="30"/>
      <c r="L18" s="30"/>
      <c r="M18" s="30"/>
      <c r="N18" s="30"/>
      <c r="O18" s="2"/>
    </row>
    <row r="19" spans="1:15" ht="100.15" customHeight="1" x14ac:dyDescent="0.3">
      <c r="A19" s="17" t="s">
        <v>25</v>
      </c>
      <c r="B19" s="17" t="s">
        <v>26</v>
      </c>
      <c r="C19" s="27" t="s">
        <v>27</v>
      </c>
      <c r="D19" s="32">
        <f t="shared" si="2"/>
        <v>0</v>
      </c>
      <c r="E19" s="33">
        <v>-450000</v>
      </c>
      <c r="F19" s="30">
        <v>450000</v>
      </c>
      <c r="G19" s="30"/>
      <c r="H19" s="30"/>
      <c r="I19" s="30"/>
      <c r="J19" s="30"/>
      <c r="K19" s="30"/>
      <c r="L19" s="30"/>
      <c r="M19" s="30"/>
      <c r="N19" s="30"/>
      <c r="O19" s="2"/>
    </row>
    <row r="20" spans="1:15" ht="189" customHeight="1" x14ac:dyDescent="0.3">
      <c r="A20" s="17" t="s">
        <v>72</v>
      </c>
      <c r="B20" s="17" t="s">
        <v>73</v>
      </c>
      <c r="C20" s="27" t="s">
        <v>74</v>
      </c>
      <c r="D20" s="32">
        <f t="shared" si="2"/>
        <v>0</v>
      </c>
      <c r="E20" s="33">
        <v>-6000</v>
      </c>
      <c r="F20" s="30">
        <v>6000</v>
      </c>
      <c r="G20" s="30"/>
      <c r="H20" s="30"/>
      <c r="I20" s="30"/>
      <c r="J20" s="30"/>
      <c r="K20" s="30"/>
      <c r="L20" s="30"/>
      <c r="M20" s="30"/>
      <c r="N20" s="30"/>
      <c r="O20" s="2"/>
    </row>
    <row r="21" spans="1:15" ht="44.25" customHeight="1" x14ac:dyDescent="0.3">
      <c r="A21" s="17" t="s">
        <v>65</v>
      </c>
      <c r="B21" s="21">
        <v>1110</v>
      </c>
      <c r="C21" s="18" t="s">
        <v>66</v>
      </c>
      <c r="D21" s="32">
        <f t="shared" si="2"/>
        <v>-2305576</v>
      </c>
      <c r="E21" s="47"/>
      <c r="F21" s="47"/>
      <c r="G21" s="47"/>
      <c r="H21" s="47"/>
      <c r="I21" s="47">
        <v>-280000</v>
      </c>
      <c r="J21" s="47"/>
      <c r="K21" s="47"/>
      <c r="L21" s="47">
        <f>-1526876+(-498700)</f>
        <v>-2025576</v>
      </c>
      <c r="M21" s="47"/>
      <c r="N21" s="47"/>
    </row>
    <row r="22" spans="1:15" ht="60.75" customHeight="1" x14ac:dyDescent="0.3">
      <c r="A22" s="17" t="s">
        <v>64</v>
      </c>
      <c r="B22" s="36" t="s">
        <v>67</v>
      </c>
      <c r="C22" s="18" t="s">
        <v>68</v>
      </c>
      <c r="D22" s="32">
        <f t="shared" si="2"/>
        <v>0</v>
      </c>
      <c r="E22" s="42">
        <v>-18800</v>
      </c>
      <c r="F22" s="42">
        <v>18800</v>
      </c>
      <c r="G22" s="42"/>
      <c r="H22" s="42"/>
      <c r="I22" s="42"/>
      <c r="J22" s="30"/>
      <c r="K22" s="30"/>
      <c r="L22" s="30"/>
      <c r="M22" s="30"/>
      <c r="N22" s="30"/>
      <c r="O22" s="2"/>
    </row>
    <row r="23" spans="1:15" ht="48.75" customHeight="1" x14ac:dyDescent="0.3">
      <c r="A23" s="13" t="s">
        <v>39</v>
      </c>
      <c r="B23" s="37"/>
      <c r="C23" s="14" t="s">
        <v>78</v>
      </c>
      <c r="D23" s="48">
        <f>SUM(E23:N23)</f>
        <v>-11183</v>
      </c>
      <c r="E23" s="38">
        <f>SUM(E24)</f>
        <v>-11183</v>
      </c>
      <c r="F23" s="38">
        <f t="shared" ref="F23:N25" si="3">SUM(F24)</f>
        <v>0</v>
      </c>
      <c r="G23" s="38">
        <f t="shared" si="3"/>
        <v>0</v>
      </c>
      <c r="H23" s="38">
        <f t="shared" si="3"/>
        <v>0</v>
      </c>
      <c r="I23" s="38">
        <f t="shared" si="3"/>
        <v>0</v>
      </c>
      <c r="J23" s="38">
        <f t="shared" si="3"/>
        <v>0</v>
      </c>
      <c r="K23" s="38">
        <f t="shared" si="3"/>
        <v>0</v>
      </c>
      <c r="L23" s="38">
        <f t="shared" si="3"/>
        <v>0</v>
      </c>
      <c r="M23" s="38">
        <f t="shared" si="3"/>
        <v>0</v>
      </c>
      <c r="N23" s="38">
        <f t="shared" si="3"/>
        <v>0</v>
      </c>
      <c r="O23" s="2"/>
    </row>
    <row r="24" spans="1:15" ht="60.75" customHeight="1" x14ac:dyDescent="0.3">
      <c r="A24" s="17" t="s">
        <v>40</v>
      </c>
      <c r="B24" s="36" t="s">
        <v>38</v>
      </c>
      <c r="C24" s="18" t="s">
        <v>37</v>
      </c>
      <c r="D24" s="32">
        <f>SUM(E24:N24)</f>
        <v>-11183</v>
      </c>
      <c r="E24" s="42">
        <v>-11183</v>
      </c>
      <c r="F24" s="42"/>
      <c r="G24" s="42"/>
      <c r="H24" s="42"/>
      <c r="I24" s="42"/>
      <c r="J24" s="30"/>
      <c r="K24" s="30"/>
      <c r="L24" s="30"/>
      <c r="M24" s="30"/>
      <c r="N24" s="30"/>
      <c r="O24" s="2"/>
    </row>
    <row r="25" spans="1:15" ht="69.75" customHeight="1" x14ac:dyDescent="0.3">
      <c r="A25" s="13" t="s">
        <v>39</v>
      </c>
      <c r="B25" s="37"/>
      <c r="C25" s="14" t="s">
        <v>36</v>
      </c>
      <c r="D25" s="48">
        <f>SUM(E25:N25)</f>
        <v>0</v>
      </c>
      <c r="E25" s="38">
        <f>SUM(E26)</f>
        <v>3500</v>
      </c>
      <c r="F25" s="38">
        <f t="shared" si="3"/>
        <v>-3500</v>
      </c>
      <c r="G25" s="38">
        <f t="shared" si="3"/>
        <v>0</v>
      </c>
      <c r="H25" s="38">
        <f t="shared" si="3"/>
        <v>0</v>
      </c>
      <c r="I25" s="38">
        <f t="shared" si="3"/>
        <v>0</v>
      </c>
      <c r="J25" s="38">
        <f t="shared" si="3"/>
        <v>0</v>
      </c>
      <c r="K25" s="38">
        <f t="shared" si="3"/>
        <v>0</v>
      </c>
      <c r="L25" s="38">
        <f t="shared" si="3"/>
        <v>0</v>
      </c>
      <c r="M25" s="38">
        <f t="shared" si="3"/>
        <v>0</v>
      </c>
      <c r="N25" s="38">
        <f t="shared" si="3"/>
        <v>0</v>
      </c>
      <c r="O25" s="2"/>
    </row>
    <row r="26" spans="1:15" ht="60.75" customHeight="1" x14ac:dyDescent="0.3">
      <c r="A26" s="17" t="s">
        <v>40</v>
      </c>
      <c r="B26" s="36" t="s">
        <v>38</v>
      </c>
      <c r="C26" s="18" t="s">
        <v>37</v>
      </c>
      <c r="D26" s="32">
        <f t="shared" ref="D26:D36" si="4">SUM(E26:N26)</f>
        <v>0</v>
      </c>
      <c r="E26" s="42">
        <v>3500</v>
      </c>
      <c r="F26" s="42">
        <v>-3500</v>
      </c>
      <c r="G26" s="42"/>
      <c r="H26" s="42"/>
      <c r="I26" s="42"/>
      <c r="J26" s="30"/>
      <c r="K26" s="30"/>
      <c r="L26" s="30"/>
      <c r="M26" s="30"/>
      <c r="N26" s="30"/>
      <c r="O26" s="2"/>
    </row>
    <row r="27" spans="1:15" ht="60" customHeight="1" x14ac:dyDescent="0.3">
      <c r="A27" s="23" t="s">
        <v>50</v>
      </c>
      <c r="B27" s="17"/>
      <c r="C27" s="28" t="s">
        <v>60</v>
      </c>
      <c r="D27" s="34">
        <f t="shared" si="4"/>
        <v>0</v>
      </c>
      <c r="E27" s="45">
        <f>SUM(E28:E29)</f>
        <v>25000</v>
      </c>
      <c r="F27" s="45">
        <f t="shared" ref="F27:N27" si="5">SUM(F28:F29)</f>
        <v>5000</v>
      </c>
      <c r="G27" s="45">
        <f t="shared" si="5"/>
        <v>0</v>
      </c>
      <c r="H27" s="45">
        <f t="shared" si="5"/>
        <v>0</v>
      </c>
      <c r="I27" s="45">
        <f t="shared" si="5"/>
        <v>0</v>
      </c>
      <c r="J27" s="45">
        <f t="shared" si="5"/>
        <v>0</v>
      </c>
      <c r="K27" s="45">
        <f t="shared" si="5"/>
        <v>0</v>
      </c>
      <c r="L27" s="45">
        <f t="shared" si="5"/>
        <v>0</v>
      </c>
      <c r="M27" s="45">
        <f t="shared" si="5"/>
        <v>0</v>
      </c>
      <c r="N27" s="45">
        <f t="shared" si="5"/>
        <v>-30000</v>
      </c>
    </row>
    <row r="28" spans="1:15" ht="66" customHeight="1" x14ac:dyDescent="0.3">
      <c r="A28" s="44">
        <v>810160</v>
      </c>
      <c r="B28" s="36" t="s">
        <v>38</v>
      </c>
      <c r="C28" s="43" t="s">
        <v>37</v>
      </c>
      <c r="D28" s="32">
        <f t="shared" si="4"/>
        <v>0</v>
      </c>
      <c r="E28" s="41"/>
      <c r="F28" s="41">
        <v>30000</v>
      </c>
      <c r="G28" s="41"/>
      <c r="H28" s="41"/>
      <c r="I28" s="41"/>
      <c r="J28" s="41"/>
      <c r="K28" s="41"/>
      <c r="L28" s="41"/>
      <c r="M28" s="41"/>
      <c r="N28" s="41">
        <v>-30000</v>
      </c>
    </row>
    <row r="29" spans="1:15" ht="80.45" customHeight="1" x14ac:dyDescent="0.3">
      <c r="A29" s="44">
        <v>813104</v>
      </c>
      <c r="B29" s="21">
        <v>3104</v>
      </c>
      <c r="C29" s="43" t="s">
        <v>51</v>
      </c>
      <c r="D29" s="32">
        <f t="shared" si="4"/>
        <v>0</v>
      </c>
      <c r="E29" s="41">
        <v>25000</v>
      </c>
      <c r="F29" s="41">
        <v>-25000</v>
      </c>
      <c r="G29" s="41"/>
      <c r="H29" s="41"/>
      <c r="I29" s="41"/>
      <c r="J29" s="41"/>
      <c r="K29" s="41"/>
      <c r="L29" s="41"/>
      <c r="M29" s="41"/>
      <c r="N29" s="41"/>
    </row>
    <row r="30" spans="1:15" ht="55.9" customHeight="1" x14ac:dyDescent="0.3">
      <c r="A30" s="23" t="s">
        <v>14</v>
      </c>
      <c r="B30" s="17"/>
      <c r="C30" s="28" t="s">
        <v>15</v>
      </c>
      <c r="D30" s="34">
        <f t="shared" si="4"/>
        <v>-381178</v>
      </c>
      <c r="E30" s="35">
        <f>SUM(E31:E35)</f>
        <v>56678</v>
      </c>
      <c r="F30" s="35">
        <f t="shared" ref="F30:M30" si="6">SUM(F31:F35)</f>
        <v>-7956</v>
      </c>
      <c r="G30" s="35">
        <f t="shared" si="6"/>
        <v>0</v>
      </c>
      <c r="H30" s="35">
        <f t="shared" si="6"/>
        <v>0</v>
      </c>
      <c r="I30" s="35">
        <f t="shared" si="6"/>
        <v>-446800</v>
      </c>
      <c r="J30" s="35">
        <f t="shared" si="6"/>
        <v>0</v>
      </c>
      <c r="K30" s="35">
        <f t="shared" si="6"/>
        <v>0</v>
      </c>
      <c r="L30" s="35">
        <f t="shared" si="6"/>
        <v>0</v>
      </c>
      <c r="M30" s="35">
        <f t="shared" si="6"/>
        <v>0</v>
      </c>
      <c r="N30" s="35">
        <f>SUM(N31:N35)</f>
        <v>16900</v>
      </c>
      <c r="O30" s="2"/>
    </row>
    <row r="31" spans="1:15" ht="83.25" customHeight="1" x14ac:dyDescent="0.3">
      <c r="A31" s="17" t="s">
        <v>16</v>
      </c>
      <c r="B31" s="17" t="s">
        <v>32</v>
      </c>
      <c r="C31" s="27" t="s">
        <v>17</v>
      </c>
      <c r="D31" s="32">
        <f t="shared" si="4"/>
        <v>-115878</v>
      </c>
      <c r="E31" s="33">
        <v>3378</v>
      </c>
      <c r="F31" s="30">
        <v>744</v>
      </c>
      <c r="G31" s="30"/>
      <c r="H31" s="30"/>
      <c r="I31" s="30">
        <v>-120000</v>
      </c>
      <c r="J31" s="30"/>
      <c r="K31" s="30"/>
      <c r="L31" s="30"/>
      <c r="M31" s="30"/>
      <c r="N31" s="30"/>
      <c r="O31" s="2"/>
    </row>
    <row r="32" spans="1:15" ht="60.75" customHeight="1" x14ac:dyDescent="0.3">
      <c r="A32" s="17" t="s">
        <v>53</v>
      </c>
      <c r="B32" s="36" t="s">
        <v>38</v>
      </c>
      <c r="C32" s="18" t="s">
        <v>37</v>
      </c>
      <c r="D32" s="42">
        <f>SUM(E32:N32)</f>
        <v>0</v>
      </c>
      <c r="E32" s="42">
        <v>36300</v>
      </c>
      <c r="F32" s="42">
        <v>8300</v>
      </c>
      <c r="G32" s="42"/>
      <c r="H32" s="42"/>
      <c r="I32" s="42">
        <v>-36500</v>
      </c>
      <c r="J32" s="30"/>
      <c r="K32" s="30"/>
      <c r="L32" s="30"/>
      <c r="M32" s="30"/>
      <c r="N32" s="30">
        <v>-8100</v>
      </c>
      <c r="O32" s="2"/>
    </row>
    <row r="33" spans="1:15" ht="42.6" customHeight="1" x14ac:dyDescent="0.3">
      <c r="A33" s="17" t="s">
        <v>28</v>
      </c>
      <c r="B33" s="17" t="s">
        <v>33</v>
      </c>
      <c r="C33" s="27" t="s">
        <v>30</v>
      </c>
      <c r="D33" s="32">
        <f t="shared" si="4"/>
        <v>0</v>
      </c>
      <c r="E33" s="33"/>
      <c r="F33" s="30"/>
      <c r="G33" s="30"/>
      <c r="H33" s="30"/>
      <c r="I33" s="30">
        <v>-25000</v>
      </c>
      <c r="J33" s="30"/>
      <c r="K33" s="30"/>
      <c r="L33" s="30"/>
      <c r="M33" s="30"/>
      <c r="N33" s="30">
        <v>25000</v>
      </c>
      <c r="O33" s="2"/>
    </row>
    <row r="34" spans="1:15" ht="68.45" customHeight="1" x14ac:dyDescent="0.3">
      <c r="A34" s="17" t="s">
        <v>29</v>
      </c>
      <c r="B34" s="17" t="s">
        <v>34</v>
      </c>
      <c r="C34" s="27" t="s">
        <v>31</v>
      </c>
      <c r="D34" s="32">
        <f t="shared" si="4"/>
        <v>-210100</v>
      </c>
      <c r="E34" s="33">
        <v>17000</v>
      </c>
      <c r="F34" s="30">
        <v>-17000</v>
      </c>
      <c r="G34" s="30"/>
      <c r="H34" s="30"/>
      <c r="I34" s="30">
        <v>-210100</v>
      </c>
      <c r="J34" s="30"/>
      <c r="K34" s="30"/>
      <c r="L34" s="30"/>
      <c r="M34" s="30"/>
      <c r="N34" s="33"/>
      <c r="O34" s="2"/>
    </row>
    <row r="35" spans="1:15" ht="50.45" customHeight="1" x14ac:dyDescent="0.3">
      <c r="A35" s="17" t="s">
        <v>18</v>
      </c>
      <c r="B35" s="17" t="s">
        <v>35</v>
      </c>
      <c r="C35" s="27" t="s">
        <v>19</v>
      </c>
      <c r="D35" s="32">
        <f>SUM(E35:N35)</f>
        <v>-55200</v>
      </c>
      <c r="E35" s="33"/>
      <c r="F35" s="30"/>
      <c r="G35" s="30"/>
      <c r="H35" s="30"/>
      <c r="I35" s="30">
        <v>-55200</v>
      </c>
      <c r="J35" s="30"/>
      <c r="K35" s="30"/>
      <c r="L35" s="30"/>
      <c r="M35" s="30"/>
      <c r="N35" s="30"/>
      <c r="O35" s="2"/>
    </row>
    <row r="36" spans="1:15" ht="47.25" hidden="1" customHeight="1" x14ac:dyDescent="0.3">
      <c r="A36" s="13" t="s">
        <v>41</v>
      </c>
      <c r="B36" s="13"/>
      <c r="C36" s="14" t="s">
        <v>42</v>
      </c>
      <c r="D36" s="29">
        <f t="shared" si="4"/>
        <v>0</v>
      </c>
      <c r="E36" s="31">
        <f>E37</f>
        <v>0</v>
      </c>
      <c r="F36" s="31">
        <f t="shared" ref="F36:N44" si="7">F37</f>
        <v>0</v>
      </c>
      <c r="G36" s="31">
        <f t="shared" si="7"/>
        <v>0</v>
      </c>
      <c r="H36" s="31">
        <f t="shared" si="7"/>
        <v>0</v>
      </c>
      <c r="I36" s="31">
        <f t="shared" si="7"/>
        <v>0</v>
      </c>
      <c r="J36" s="31">
        <f t="shared" si="7"/>
        <v>0</v>
      </c>
      <c r="K36" s="31">
        <f t="shared" si="7"/>
        <v>0</v>
      </c>
      <c r="L36" s="31">
        <f t="shared" si="7"/>
        <v>0</v>
      </c>
      <c r="M36" s="31">
        <f t="shared" si="7"/>
        <v>0</v>
      </c>
      <c r="N36" s="31">
        <f t="shared" si="7"/>
        <v>0</v>
      </c>
      <c r="O36" s="16"/>
    </row>
    <row r="37" spans="1:15" ht="69" hidden="1" customHeight="1" x14ac:dyDescent="0.3">
      <c r="A37" s="17" t="s">
        <v>43</v>
      </c>
      <c r="B37" s="17" t="s">
        <v>44</v>
      </c>
      <c r="C37" s="18" t="s">
        <v>45</v>
      </c>
      <c r="D37" s="32">
        <f>E37+F37+H37+I37+J37+N37</f>
        <v>0</v>
      </c>
      <c r="E37" s="33"/>
      <c r="F37" s="30"/>
      <c r="G37" s="30"/>
      <c r="H37" s="30"/>
      <c r="I37" s="30"/>
      <c r="J37" s="30"/>
      <c r="K37" s="30"/>
      <c r="L37" s="30"/>
      <c r="M37" s="30"/>
      <c r="N37" s="30"/>
    </row>
    <row r="38" spans="1:15" ht="47.25" customHeight="1" x14ac:dyDescent="0.3">
      <c r="A38" s="13" t="s">
        <v>54</v>
      </c>
      <c r="B38" s="13"/>
      <c r="C38" s="14" t="s">
        <v>58</v>
      </c>
      <c r="D38" s="29">
        <f t="shared" ref="D38:D44" si="8">SUM(E38:N38)</f>
        <v>202100</v>
      </c>
      <c r="E38" s="31">
        <f>E39</f>
        <v>165400</v>
      </c>
      <c r="F38" s="31">
        <f t="shared" si="7"/>
        <v>64700</v>
      </c>
      <c r="G38" s="31">
        <f t="shared" si="7"/>
        <v>0</v>
      </c>
      <c r="H38" s="31">
        <f t="shared" si="7"/>
        <v>0</v>
      </c>
      <c r="I38" s="31">
        <f t="shared" si="7"/>
        <v>-28000</v>
      </c>
      <c r="J38" s="31">
        <f t="shared" si="7"/>
        <v>0</v>
      </c>
      <c r="K38" s="31">
        <f t="shared" si="7"/>
        <v>0</v>
      </c>
      <c r="L38" s="31">
        <f t="shared" si="7"/>
        <v>0</v>
      </c>
      <c r="M38" s="31">
        <f t="shared" si="7"/>
        <v>0</v>
      </c>
      <c r="N38" s="31">
        <f t="shared" si="7"/>
        <v>0</v>
      </c>
      <c r="O38" s="16"/>
    </row>
    <row r="39" spans="1:15" ht="69" customHeight="1" x14ac:dyDescent="0.3">
      <c r="A39" s="17" t="s">
        <v>55</v>
      </c>
      <c r="B39" s="36" t="s">
        <v>38</v>
      </c>
      <c r="C39" s="18" t="s">
        <v>37</v>
      </c>
      <c r="D39" s="32">
        <f t="shared" si="8"/>
        <v>202100</v>
      </c>
      <c r="E39" s="33">
        <v>165400</v>
      </c>
      <c r="F39" s="30">
        <v>64700</v>
      </c>
      <c r="G39" s="30"/>
      <c r="H39" s="30"/>
      <c r="I39" s="30">
        <v>-28000</v>
      </c>
      <c r="J39" s="30"/>
      <c r="K39" s="30"/>
      <c r="L39" s="30"/>
      <c r="M39" s="30"/>
      <c r="N39" s="30"/>
    </row>
    <row r="40" spans="1:15" ht="58.5" customHeight="1" x14ac:dyDescent="0.3">
      <c r="A40" s="13" t="s">
        <v>56</v>
      </c>
      <c r="B40" s="13"/>
      <c r="C40" s="14" t="s">
        <v>59</v>
      </c>
      <c r="D40" s="29">
        <f t="shared" si="8"/>
        <v>0</v>
      </c>
      <c r="E40" s="31">
        <f>E41</f>
        <v>-47000</v>
      </c>
      <c r="F40" s="31">
        <f t="shared" si="7"/>
        <v>47000</v>
      </c>
      <c r="G40" s="31">
        <f t="shared" si="7"/>
        <v>0</v>
      </c>
      <c r="H40" s="31">
        <f t="shared" si="7"/>
        <v>0</v>
      </c>
      <c r="I40" s="31">
        <f t="shared" si="7"/>
        <v>0</v>
      </c>
      <c r="J40" s="31">
        <f t="shared" si="7"/>
        <v>0</v>
      </c>
      <c r="K40" s="31">
        <f t="shared" si="7"/>
        <v>0</v>
      </c>
      <c r="L40" s="31">
        <f t="shared" si="7"/>
        <v>0</v>
      </c>
      <c r="M40" s="31">
        <f t="shared" si="7"/>
        <v>0</v>
      </c>
      <c r="N40" s="31">
        <f t="shared" si="7"/>
        <v>0</v>
      </c>
      <c r="O40" s="16"/>
    </row>
    <row r="41" spans="1:15" ht="69" customHeight="1" x14ac:dyDescent="0.3">
      <c r="A41" s="17" t="s">
        <v>57</v>
      </c>
      <c r="B41" s="36" t="s">
        <v>38</v>
      </c>
      <c r="C41" s="18" t="s">
        <v>37</v>
      </c>
      <c r="D41" s="32">
        <f t="shared" si="8"/>
        <v>0</v>
      </c>
      <c r="E41" s="33">
        <v>-47000</v>
      </c>
      <c r="F41" s="30">
        <v>47000</v>
      </c>
      <c r="G41" s="30"/>
      <c r="H41" s="30"/>
      <c r="I41" s="30"/>
      <c r="J41" s="30"/>
      <c r="K41" s="30"/>
      <c r="L41" s="30"/>
      <c r="M41" s="30"/>
      <c r="N41" s="30"/>
    </row>
    <row r="42" spans="1:15" ht="58.5" customHeight="1" x14ac:dyDescent="0.3">
      <c r="A42" s="13" t="s">
        <v>61</v>
      </c>
      <c r="B42" s="13"/>
      <c r="C42" s="14" t="s">
        <v>63</v>
      </c>
      <c r="D42" s="29">
        <f t="shared" si="8"/>
        <v>0</v>
      </c>
      <c r="E42" s="31">
        <f>E43</f>
        <v>-22000</v>
      </c>
      <c r="F42" s="31">
        <f t="shared" si="7"/>
        <v>22000</v>
      </c>
      <c r="G42" s="31">
        <f t="shared" si="7"/>
        <v>0</v>
      </c>
      <c r="H42" s="31">
        <f t="shared" si="7"/>
        <v>0</v>
      </c>
      <c r="I42" s="31">
        <f t="shared" si="7"/>
        <v>0</v>
      </c>
      <c r="J42" s="31">
        <f t="shared" si="7"/>
        <v>0</v>
      </c>
      <c r="K42" s="31">
        <f t="shared" si="7"/>
        <v>0</v>
      </c>
      <c r="L42" s="31">
        <f t="shared" si="7"/>
        <v>0</v>
      </c>
      <c r="M42" s="31">
        <f t="shared" si="7"/>
        <v>0</v>
      </c>
      <c r="N42" s="31">
        <f t="shared" si="7"/>
        <v>0</v>
      </c>
      <c r="O42" s="16"/>
    </row>
    <row r="43" spans="1:15" ht="69" customHeight="1" x14ac:dyDescent="0.3">
      <c r="A43" s="17" t="s">
        <v>62</v>
      </c>
      <c r="B43" s="36" t="s">
        <v>38</v>
      </c>
      <c r="C43" s="18" t="s">
        <v>37</v>
      </c>
      <c r="D43" s="32">
        <f t="shared" si="8"/>
        <v>0</v>
      </c>
      <c r="E43" s="33">
        <v>-22000</v>
      </c>
      <c r="F43" s="30">
        <v>22000</v>
      </c>
      <c r="G43" s="30"/>
      <c r="H43" s="30"/>
      <c r="I43" s="30"/>
      <c r="J43" s="30"/>
      <c r="K43" s="30"/>
      <c r="L43" s="30"/>
      <c r="M43" s="30"/>
      <c r="N43" s="30"/>
    </row>
    <row r="44" spans="1:15" ht="58.5" customHeight="1" x14ac:dyDescent="0.3">
      <c r="A44" s="13" t="s">
        <v>75</v>
      </c>
      <c r="B44" s="13"/>
      <c r="C44" s="14" t="s">
        <v>76</v>
      </c>
      <c r="D44" s="29">
        <f t="shared" si="8"/>
        <v>6000</v>
      </c>
      <c r="E44" s="31">
        <f>E45</f>
        <v>0</v>
      </c>
      <c r="F44" s="31">
        <f t="shared" si="7"/>
        <v>6000</v>
      </c>
      <c r="G44" s="31">
        <f t="shared" si="7"/>
        <v>0</v>
      </c>
      <c r="H44" s="31">
        <f t="shared" si="7"/>
        <v>0</v>
      </c>
      <c r="I44" s="31">
        <f t="shared" si="7"/>
        <v>0</v>
      </c>
      <c r="J44" s="31">
        <f t="shared" si="7"/>
        <v>0</v>
      </c>
      <c r="K44" s="31">
        <f t="shared" si="7"/>
        <v>0</v>
      </c>
      <c r="L44" s="31">
        <f t="shared" si="7"/>
        <v>0</v>
      </c>
      <c r="M44" s="31">
        <f t="shared" si="7"/>
        <v>0</v>
      </c>
      <c r="N44" s="31">
        <f t="shared" si="7"/>
        <v>0</v>
      </c>
      <c r="O44" s="16"/>
    </row>
    <row r="45" spans="1:15" ht="69" customHeight="1" x14ac:dyDescent="0.3">
      <c r="A45" s="17" t="s">
        <v>77</v>
      </c>
      <c r="B45" s="36" t="s">
        <v>38</v>
      </c>
      <c r="C45" s="18" t="s">
        <v>37</v>
      </c>
      <c r="D45" s="32">
        <f>E45+F45+H45+I45+J45+N45</f>
        <v>6000</v>
      </c>
      <c r="E45" s="33"/>
      <c r="F45" s="30">
        <v>6000</v>
      </c>
      <c r="G45" s="30"/>
      <c r="H45" s="30"/>
      <c r="I45" s="30"/>
      <c r="J45" s="30"/>
      <c r="K45" s="30"/>
      <c r="L45" s="30"/>
      <c r="M45" s="30"/>
      <c r="N45" s="30"/>
    </row>
    <row r="46" spans="1:15" ht="24.95" customHeight="1" x14ac:dyDescent="0.3">
      <c r="A46" s="19"/>
      <c r="B46" s="19"/>
      <c r="C46" s="20" t="s">
        <v>3</v>
      </c>
      <c r="D46" s="34">
        <f>SUM(D12+D16+D25+D27+D30+D36+D38+D40+D42+D44+D23)</f>
        <v>-2590637</v>
      </c>
      <c r="E46" s="34">
        <f>SUM(E12+E16+E25+E27+E30+E36+E38+E40+E42+E44+E23)</f>
        <v>-363905</v>
      </c>
      <c r="F46" s="34">
        <f t="shared" ref="F46:N46" si="9">SUM(F12+F16+F25+F27+F30+F36+F38+F40+F42+F44+F23)</f>
        <v>762544</v>
      </c>
      <c r="G46" s="34">
        <f t="shared" si="9"/>
        <v>0</v>
      </c>
      <c r="H46" s="34">
        <f t="shared" si="9"/>
        <v>0</v>
      </c>
      <c r="I46" s="34">
        <f t="shared" si="9"/>
        <v>-878600</v>
      </c>
      <c r="J46" s="34">
        <f t="shared" si="9"/>
        <v>0</v>
      </c>
      <c r="K46" s="34">
        <f t="shared" si="9"/>
        <v>0</v>
      </c>
      <c r="L46" s="34">
        <f t="shared" si="9"/>
        <v>-2025576</v>
      </c>
      <c r="M46" s="34">
        <f t="shared" si="9"/>
        <v>3000</v>
      </c>
      <c r="N46" s="34">
        <f t="shared" si="9"/>
        <v>-88100</v>
      </c>
      <c r="O46" s="15"/>
    </row>
    <row r="47" spans="1:15" s="4" customFormat="1" ht="24.95" customHeight="1" x14ac:dyDescent="0.3">
      <c r="A47" s="8"/>
      <c r="B47" s="8"/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46"/>
    </row>
    <row r="48" spans="1:15" ht="19.5" customHeight="1" x14ac:dyDescent="0.3">
      <c r="A48" s="6"/>
      <c r="B48" s="6"/>
      <c r="C48" s="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44.25" customHeight="1" x14ac:dyDescent="0.3">
      <c r="A49" s="11" t="s">
        <v>6</v>
      </c>
      <c r="B49" s="11"/>
      <c r="C49" s="12"/>
      <c r="D49" s="12"/>
      <c r="E49" s="12"/>
      <c r="F49" s="12"/>
      <c r="G49" s="12"/>
      <c r="H49" s="12"/>
      <c r="I49" s="11" t="s">
        <v>7</v>
      </c>
      <c r="J49" s="11"/>
      <c r="K49" s="12"/>
      <c r="L49" s="11"/>
      <c r="M49" s="12"/>
      <c r="N49" s="11"/>
    </row>
    <row r="50" spans="1:14" ht="44.25" customHeight="1" x14ac:dyDescent="0.3">
      <c r="A50" s="3"/>
      <c r="B50" s="3"/>
      <c r="N50" s="3"/>
    </row>
    <row r="51" spans="1:14" ht="44.25" customHeight="1" x14ac:dyDescent="0.3">
      <c r="E51" s="16"/>
    </row>
  </sheetData>
  <mergeCells count="9">
    <mergeCell ref="L1:N1"/>
    <mergeCell ref="B9:B11"/>
    <mergeCell ref="A5:N5"/>
    <mergeCell ref="E10:M10"/>
    <mergeCell ref="C9:C11"/>
    <mergeCell ref="A9:A11"/>
    <mergeCell ref="D10:D11"/>
    <mergeCell ref="D9:N9"/>
    <mergeCell ref="N10:N11"/>
  </mergeCells>
  <phoneticPr fontId="0" type="noConversion"/>
  <pageMargins left="0.94488188976377963" right="0.27559055118110237" top="0.6692913385826772" bottom="0.31496062992125984" header="0.27559055118110237" footer="0.23622047244094491"/>
  <pageSetup paperSize="9" scale="4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7</vt:lpstr>
      <vt:lpstr>'додаток 7'!Заголовки_для_печати</vt:lpstr>
      <vt:lpstr>'додаток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2019-11-28T14:26:19Z</cp:lastPrinted>
  <dcterms:created xsi:type="dcterms:W3CDTF">1996-10-08T23:32:33Z</dcterms:created>
  <dcterms:modified xsi:type="dcterms:W3CDTF">2019-11-29T13:55:09Z</dcterms:modified>
</cp:coreProperties>
</file>