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10" yWindow="-30" windowWidth="10770" windowHeight="10815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Z2M_ZVED_287!$A$13:$P$300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Z2M_ZVED_287!$A$1:$L$338</definedName>
  </definedNames>
  <calcPr calcId="162913" fullCalcOnLoad="1"/>
</workbook>
</file>

<file path=xl/calcChain.xml><?xml version="1.0" encoding="utf-8"?>
<calcChain xmlns="http://schemas.openxmlformats.org/spreadsheetml/2006/main">
  <c r="J268" i="15" l="1"/>
  <c r="L268" i="15" s="1"/>
  <c r="K268" i="15"/>
  <c r="I268" i="15"/>
  <c r="F268" i="15"/>
  <c r="J215" i="15"/>
  <c r="K215" i="15"/>
  <c r="L215" i="15"/>
  <c r="I215" i="15"/>
  <c r="F215" i="15"/>
  <c r="J282" i="15"/>
  <c r="K282" i="15"/>
  <c r="L282" i="15"/>
  <c r="I282" i="15"/>
  <c r="F282" i="15"/>
  <c r="J211" i="15"/>
  <c r="K211" i="15"/>
  <c r="L211" i="15" s="1"/>
  <c r="I211" i="15"/>
  <c r="F211" i="15"/>
  <c r="I80" i="15"/>
  <c r="I81" i="15"/>
  <c r="I82" i="15"/>
  <c r="J161" i="15"/>
  <c r="K161" i="15"/>
  <c r="L161" i="15" s="1"/>
  <c r="I161" i="15"/>
  <c r="F161" i="15"/>
  <c r="J95" i="15"/>
  <c r="L95" i="15" s="1"/>
  <c r="K95" i="15"/>
  <c r="I95" i="15"/>
  <c r="F95" i="15"/>
  <c r="J210" i="15"/>
  <c r="L210" i="15" s="1"/>
  <c r="K210" i="15"/>
  <c r="I210" i="15"/>
  <c r="F210" i="15"/>
  <c r="J204" i="15"/>
  <c r="K204" i="15"/>
  <c r="L204" i="15"/>
  <c r="I204" i="15"/>
  <c r="F204" i="15"/>
  <c r="J175" i="15"/>
  <c r="K175" i="15"/>
  <c r="L175" i="15" s="1"/>
  <c r="I175" i="15"/>
  <c r="F175" i="15"/>
  <c r="J154" i="15"/>
  <c r="L154" i="15" s="1"/>
  <c r="K154" i="15"/>
  <c r="I154" i="15"/>
  <c r="F154" i="15"/>
  <c r="J115" i="15"/>
  <c r="L115" i="15" s="1"/>
  <c r="K115" i="15"/>
  <c r="I115" i="15"/>
  <c r="F115" i="15"/>
  <c r="J28" i="15"/>
  <c r="K28" i="15"/>
  <c r="L28" i="15"/>
  <c r="I28" i="15"/>
  <c r="F28" i="15"/>
  <c r="H27" i="15"/>
  <c r="G27" i="15"/>
  <c r="D27" i="15"/>
  <c r="E27" i="15"/>
  <c r="C27" i="15"/>
  <c r="G312" i="15"/>
  <c r="G301" i="15" s="1"/>
  <c r="G305" i="15"/>
  <c r="G309" i="15"/>
  <c r="H312" i="15"/>
  <c r="H305" i="15"/>
  <c r="H309" i="15"/>
  <c r="H317" i="15"/>
  <c r="H329" i="15"/>
  <c r="H326" i="15"/>
  <c r="H325" i="15"/>
  <c r="H335" i="15" s="1"/>
  <c r="H321" i="15"/>
  <c r="J222" i="15"/>
  <c r="K222" i="15"/>
  <c r="L222" i="15"/>
  <c r="I222" i="15"/>
  <c r="F222" i="15"/>
  <c r="H15" i="15"/>
  <c r="H14" i="15" s="1"/>
  <c r="H13" i="15" s="1"/>
  <c r="H21" i="15"/>
  <c r="H30" i="15"/>
  <c r="H26" i="15"/>
  <c r="H39" i="15"/>
  <c r="H38" i="15" s="1"/>
  <c r="H44" i="15"/>
  <c r="H55" i="15"/>
  <c r="K55" i="15" s="1"/>
  <c r="H58" i="15"/>
  <c r="H61" i="15"/>
  <c r="H73" i="15"/>
  <c r="H43" i="15"/>
  <c r="H79" i="15"/>
  <c r="H78" i="15" s="1"/>
  <c r="K78" i="15" s="1"/>
  <c r="H83" i="15"/>
  <c r="H32" i="15"/>
  <c r="H24" i="15"/>
  <c r="G15" i="15"/>
  <c r="G21" i="15"/>
  <c r="G14" i="15" s="1"/>
  <c r="G30" i="15"/>
  <c r="G39" i="15"/>
  <c r="G44" i="15"/>
  <c r="G43" i="15" s="1"/>
  <c r="G55" i="15"/>
  <c r="G58" i="15"/>
  <c r="G61" i="15"/>
  <c r="G73" i="15"/>
  <c r="G79" i="15"/>
  <c r="G83" i="15"/>
  <c r="G32" i="15"/>
  <c r="G24" i="15"/>
  <c r="J24" i="15" s="1"/>
  <c r="L24" i="15" s="1"/>
  <c r="H88" i="15"/>
  <c r="H91" i="15"/>
  <c r="H87" i="15"/>
  <c r="H104" i="15"/>
  <c r="H106" i="15"/>
  <c r="H99" i="15"/>
  <c r="H112" i="15"/>
  <c r="H111" i="15" s="1"/>
  <c r="H119" i="15"/>
  <c r="H123" i="15"/>
  <c r="H128" i="15"/>
  <c r="H133" i="15"/>
  <c r="H132" i="15"/>
  <c r="H136" i="15"/>
  <c r="J84" i="15"/>
  <c r="L84" i="15"/>
  <c r="K84" i="15"/>
  <c r="I84" i="15"/>
  <c r="F84" i="15"/>
  <c r="J152" i="15"/>
  <c r="L152" i="15" s="1"/>
  <c r="K152" i="15"/>
  <c r="I152" i="15"/>
  <c r="F152" i="15"/>
  <c r="J144" i="15"/>
  <c r="K144" i="15"/>
  <c r="L144" i="15"/>
  <c r="I144" i="15"/>
  <c r="F144" i="15"/>
  <c r="F23" i="15"/>
  <c r="F24" i="15"/>
  <c r="F25" i="15"/>
  <c r="H250" i="15"/>
  <c r="H252" i="15"/>
  <c r="H249" i="15" s="1"/>
  <c r="H263" i="15"/>
  <c r="K263" i="15" s="1"/>
  <c r="H270" i="15"/>
  <c r="G250" i="15"/>
  <c r="G252" i="15"/>
  <c r="G263" i="15"/>
  <c r="G249" i="15" s="1"/>
  <c r="G270" i="15"/>
  <c r="H230" i="15"/>
  <c r="H163" i="15"/>
  <c r="H166" i="15"/>
  <c r="H177" i="15"/>
  <c r="H188" i="15"/>
  <c r="H225" i="15"/>
  <c r="H237" i="15"/>
  <c r="K237" i="15" s="1"/>
  <c r="H280" i="15"/>
  <c r="G230" i="15"/>
  <c r="G163" i="15"/>
  <c r="G166" i="15"/>
  <c r="G177" i="15"/>
  <c r="G188" i="15"/>
  <c r="G288" i="15" s="1"/>
  <c r="G225" i="15"/>
  <c r="G237" i="15"/>
  <c r="G280" i="15"/>
  <c r="J290" i="15"/>
  <c r="L290" i="15" s="1"/>
  <c r="K290" i="15"/>
  <c r="I290" i="15"/>
  <c r="J259" i="15"/>
  <c r="L259" i="15" s="1"/>
  <c r="K259" i="15"/>
  <c r="I259" i="15"/>
  <c r="F259" i="15"/>
  <c r="J255" i="15"/>
  <c r="K255" i="15"/>
  <c r="L255" i="15"/>
  <c r="I255" i="15"/>
  <c r="F255" i="15"/>
  <c r="F256" i="15"/>
  <c r="I256" i="15"/>
  <c r="J256" i="15"/>
  <c r="L256" i="15" s="1"/>
  <c r="K256" i="15"/>
  <c r="F257" i="15"/>
  <c r="I257" i="15"/>
  <c r="J257" i="15"/>
  <c r="K257" i="15"/>
  <c r="L257" i="15" s="1"/>
  <c r="J221" i="15"/>
  <c r="L221" i="15" s="1"/>
  <c r="K221" i="15"/>
  <c r="I221" i="15"/>
  <c r="F221" i="15"/>
  <c r="F223" i="15"/>
  <c r="I223" i="15"/>
  <c r="J223" i="15"/>
  <c r="K223" i="15"/>
  <c r="H295" i="15"/>
  <c r="H299" i="15" s="1"/>
  <c r="G295" i="15"/>
  <c r="G299" i="15" s="1"/>
  <c r="D295" i="15"/>
  <c r="D299" i="15" s="1"/>
  <c r="E295" i="15"/>
  <c r="C295" i="15"/>
  <c r="C299" i="15" s="1"/>
  <c r="I295" i="15"/>
  <c r="I296" i="15"/>
  <c r="J296" i="15"/>
  <c r="K296" i="15"/>
  <c r="L296" i="15"/>
  <c r="F296" i="15"/>
  <c r="J285" i="15"/>
  <c r="K285" i="15"/>
  <c r="L285" i="15"/>
  <c r="I285" i="15"/>
  <c r="F285" i="15"/>
  <c r="J247" i="15"/>
  <c r="K247" i="15"/>
  <c r="L247" i="15" s="1"/>
  <c r="I247" i="15"/>
  <c r="F247" i="15"/>
  <c r="J220" i="15"/>
  <c r="L220" i="15" s="1"/>
  <c r="K220" i="15"/>
  <c r="I220" i="15"/>
  <c r="F220" i="15"/>
  <c r="J160" i="15"/>
  <c r="L160" i="15" s="1"/>
  <c r="K160" i="15"/>
  <c r="I160" i="15"/>
  <c r="F160" i="15"/>
  <c r="J159" i="15"/>
  <c r="K159" i="15"/>
  <c r="L159" i="15"/>
  <c r="I159" i="15"/>
  <c r="F159" i="15"/>
  <c r="J157" i="15"/>
  <c r="K157" i="15"/>
  <c r="L157" i="15" s="1"/>
  <c r="I157" i="15"/>
  <c r="F157" i="15"/>
  <c r="J156" i="15"/>
  <c r="L156" i="15" s="1"/>
  <c r="K156" i="15"/>
  <c r="I156" i="15"/>
  <c r="F156" i="15"/>
  <c r="J155" i="15"/>
  <c r="L155" i="15" s="1"/>
  <c r="K155" i="15"/>
  <c r="I155" i="15"/>
  <c r="F155" i="15"/>
  <c r="J151" i="15"/>
  <c r="K151" i="15"/>
  <c r="L151" i="15"/>
  <c r="I151" i="15"/>
  <c r="F151" i="15"/>
  <c r="J143" i="15"/>
  <c r="K143" i="15"/>
  <c r="L143" i="15" s="1"/>
  <c r="I143" i="15"/>
  <c r="F143" i="15"/>
  <c r="D163" i="15"/>
  <c r="D166" i="15"/>
  <c r="D177" i="15"/>
  <c r="D188" i="15"/>
  <c r="D225" i="15"/>
  <c r="D230" i="15"/>
  <c r="D237" i="15"/>
  <c r="D250" i="15"/>
  <c r="D252" i="15"/>
  <c r="D249" i="15" s="1"/>
  <c r="D263" i="15"/>
  <c r="D270" i="15"/>
  <c r="D280" i="15"/>
  <c r="E163" i="15"/>
  <c r="E166" i="15"/>
  <c r="E177" i="15"/>
  <c r="E188" i="15"/>
  <c r="E225" i="15"/>
  <c r="E230" i="15"/>
  <c r="K230" i="15" s="1"/>
  <c r="E237" i="15"/>
  <c r="E250" i="15"/>
  <c r="E252" i="15"/>
  <c r="E249" i="15"/>
  <c r="K249" i="15" s="1"/>
  <c r="E263" i="15"/>
  <c r="E270" i="15"/>
  <c r="E280" i="15"/>
  <c r="K280" i="15" s="1"/>
  <c r="C163" i="15"/>
  <c r="C166" i="15"/>
  <c r="C177" i="15"/>
  <c r="C188" i="15"/>
  <c r="C225" i="15"/>
  <c r="C230" i="15"/>
  <c r="C237" i="15"/>
  <c r="C250" i="15"/>
  <c r="C252" i="15"/>
  <c r="C263" i="15"/>
  <c r="C270" i="15"/>
  <c r="C249" i="15"/>
  <c r="C280" i="15"/>
  <c r="E15" i="15"/>
  <c r="E14" i="15" s="1"/>
  <c r="K14" i="15" s="1"/>
  <c r="E21" i="15"/>
  <c r="K15" i="15"/>
  <c r="K16" i="15"/>
  <c r="K17" i="15"/>
  <c r="K18" i="15"/>
  <c r="K19" i="15"/>
  <c r="K20" i="15"/>
  <c r="K21" i="15"/>
  <c r="K22" i="15"/>
  <c r="K23" i="15"/>
  <c r="K24" i="15"/>
  <c r="K25" i="15"/>
  <c r="E30" i="15"/>
  <c r="E26" i="15"/>
  <c r="K27" i="15"/>
  <c r="K29" i="15"/>
  <c r="K30" i="15"/>
  <c r="K31" i="15"/>
  <c r="E33" i="15"/>
  <c r="E35" i="15"/>
  <c r="E32" i="15"/>
  <c r="K32" i="15" s="1"/>
  <c r="K33" i="15"/>
  <c r="K34" i="15"/>
  <c r="K35" i="15"/>
  <c r="K36" i="15"/>
  <c r="K37" i="15"/>
  <c r="E39" i="15"/>
  <c r="K39" i="15" s="1"/>
  <c r="E38" i="15"/>
  <c r="K38" i="15" s="1"/>
  <c r="K40" i="15"/>
  <c r="K41" i="15"/>
  <c r="K42" i="15"/>
  <c r="E61" i="15"/>
  <c r="E73" i="15"/>
  <c r="E44" i="15"/>
  <c r="E43" i="15" s="1"/>
  <c r="E55" i="15"/>
  <c r="E58" i="15"/>
  <c r="K58" i="15"/>
  <c r="L58" i="15" s="1"/>
  <c r="K45" i="15"/>
  <c r="K46" i="15"/>
  <c r="K47" i="15"/>
  <c r="K48" i="15"/>
  <c r="L48" i="15" s="1"/>
  <c r="K49" i="15"/>
  <c r="K50" i="15"/>
  <c r="K51" i="15"/>
  <c r="K52" i="15"/>
  <c r="L52" i="15" s="1"/>
  <c r="K53" i="15"/>
  <c r="K54" i="15"/>
  <c r="K56" i="15"/>
  <c r="L56" i="15" s="1"/>
  <c r="K57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E83" i="15"/>
  <c r="E79" i="15"/>
  <c r="E78" i="15"/>
  <c r="K80" i="15"/>
  <c r="K81" i="15"/>
  <c r="K82" i="15"/>
  <c r="K83" i="15"/>
  <c r="K85" i="15"/>
  <c r="E106" i="15"/>
  <c r="E104" i="15"/>
  <c r="E98" i="15" s="1"/>
  <c r="E99" i="15"/>
  <c r="E112" i="15"/>
  <c r="E119" i="15"/>
  <c r="E111" i="15"/>
  <c r="E88" i="15"/>
  <c r="K88" i="15" s="1"/>
  <c r="L88" i="15" s="1"/>
  <c r="E91" i="15"/>
  <c r="E87" i="15"/>
  <c r="K87" i="15" s="1"/>
  <c r="E123" i="15"/>
  <c r="K89" i="15"/>
  <c r="K90" i="15"/>
  <c r="L90" i="15" s="1"/>
  <c r="K91" i="15"/>
  <c r="K92" i="15"/>
  <c r="K93" i="15"/>
  <c r="K94" i="15"/>
  <c r="L94" i="15" s="1"/>
  <c r="K96" i="15"/>
  <c r="K97" i="15"/>
  <c r="K99" i="15"/>
  <c r="K100" i="15"/>
  <c r="K101" i="15"/>
  <c r="K102" i="15"/>
  <c r="K103" i="15"/>
  <c r="K105" i="15"/>
  <c r="K106" i="15"/>
  <c r="K107" i="15"/>
  <c r="L107" i="15" s="1"/>
  <c r="K108" i="15"/>
  <c r="K109" i="15"/>
  <c r="K110" i="15"/>
  <c r="K112" i="15"/>
  <c r="K113" i="15"/>
  <c r="K114" i="15"/>
  <c r="K116" i="15"/>
  <c r="K117" i="15"/>
  <c r="K118" i="15"/>
  <c r="K119" i="15"/>
  <c r="K120" i="15"/>
  <c r="K121" i="15"/>
  <c r="K122" i="15"/>
  <c r="K123" i="15"/>
  <c r="K124" i="15"/>
  <c r="K125" i="15"/>
  <c r="E133" i="15"/>
  <c r="E132" i="15" s="1"/>
  <c r="K132" i="15" s="1"/>
  <c r="E128" i="15"/>
  <c r="E127" i="15"/>
  <c r="E126" i="15" s="1"/>
  <c r="K129" i="15"/>
  <c r="K130" i="15"/>
  <c r="K131" i="15"/>
  <c r="K133" i="15"/>
  <c r="K134" i="15"/>
  <c r="K135" i="15"/>
  <c r="E136" i="15"/>
  <c r="K136" i="15"/>
  <c r="K137" i="15"/>
  <c r="L137" i="15" s="1"/>
  <c r="E141" i="15"/>
  <c r="E140" i="15" s="1"/>
  <c r="H141" i="15"/>
  <c r="K141" i="15" s="1"/>
  <c r="H140" i="15"/>
  <c r="H139" i="15" s="1"/>
  <c r="K142" i="15"/>
  <c r="K145" i="15"/>
  <c r="E147" i="15"/>
  <c r="H147" i="15"/>
  <c r="K147" i="15"/>
  <c r="K148" i="15"/>
  <c r="K149" i="15"/>
  <c r="K150" i="15"/>
  <c r="K153" i="15"/>
  <c r="K158" i="15"/>
  <c r="K164" i="15"/>
  <c r="K165" i="15"/>
  <c r="K166" i="15"/>
  <c r="K167" i="15"/>
  <c r="K168" i="15"/>
  <c r="K169" i="15"/>
  <c r="K170" i="15"/>
  <c r="K171" i="15"/>
  <c r="K172" i="15"/>
  <c r="K173" i="15"/>
  <c r="K174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5" i="15"/>
  <c r="K206" i="15"/>
  <c r="K207" i="15"/>
  <c r="K208" i="15"/>
  <c r="K209" i="15"/>
  <c r="K212" i="15"/>
  <c r="K213" i="15"/>
  <c r="K214" i="15"/>
  <c r="K216" i="15"/>
  <c r="K217" i="15"/>
  <c r="K218" i="15"/>
  <c r="K219" i="15"/>
  <c r="K224" i="15"/>
  <c r="K225" i="15"/>
  <c r="K226" i="15"/>
  <c r="K227" i="15"/>
  <c r="K228" i="15"/>
  <c r="K229" i="15"/>
  <c r="K231" i="15"/>
  <c r="K232" i="15"/>
  <c r="K233" i="15"/>
  <c r="K234" i="15"/>
  <c r="K235" i="15"/>
  <c r="K236" i="15"/>
  <c r="K238" i="15"/>
  <c r="K239" i="15"/>
  <c r="K240" i="15"/>
  <c r="K241" i="15"/>
  <c r="K242" i="15"/>
  <c r="K243" i="15"/>
  <c r="K244" i="15"/>
  <c r="K245" i="15"/>
  <c r="K246" i="15"/>
  <c r="K248" i="15"/>
  <c r="K250" i="15"/>
  <c r="K251" i="15"/>
  <c r="K252" i="15"/>
  <c r="K253" i="15"/>
  <c r="K254" i="15"/>
  <c r="K258" i="15"/>
  <c r="K260" i="15"/>
  <c r="K261" i="15"/>
  <c r="K262" i="15"/>
  <c r="K264" i="15"/>
  <c r="K265" i="15"/>
  <c r="K266" i="15"/>
  <c r="K267" i="15"/>
  <c r="K269" i="15"/>
  <c r="K270" i="15"/>
  <c r="K271" i="15"/>
  <c r="K272" i="15"/>
  <c r="K273" i="15"/>
  <c r="K274" i="15"/>
  <c r="K275" i="15"/>
  <c r="K276" i="15"/>
  <c r="K277" i="15"/>
  <c r="K278" i="15"/>
  <c r="K279" i="15"/>
  <c r="K281" i="15"/>
  <c r="K283" i="15"/>
  <c r="K284" i="15"/>
  <c r="K286" i="15"/>
  <c r="K287" i="15"/>
  <c r="K289" i="15"/>
  <c r="K292" i="15"/>
  <c r="K293" i="15"/>
  <c r="K297" i="15"/>
  <c r="K298" i="15"/>
  <c r="E312" i="15"/>
  <c r="E301" i="15"/>
  <c r="E305" i="15"/>
  <c r="K305" i="15" s="1"/>
  <c r="E309" i="15"/>
  <c r="K309" i="15"/>
  <c r="H302" i="15"/>
  <c r="K302" i="15"/>
  <c r="K303" i="15"/>
  <c r="K304" i="15"/>
  <c r="K306" i="15"/>
  <c r="K307" i="15"/>
  <c r="K308" i="15"/>
  <c r="K310" i="15"/>
  <c r="K311" i="15"/>
  <c r="K313" i="15"/>
  <c r="K314" i="15"/>
  <c r="K315" i="15"/>
  <c r="K316" i="15"/>
  <c r="E317" i="15"/>
  <c r="K317" i="15" s="1"/>
  <c r="K318" i="15"/>
  <c r="K319" i="15"/>
  <c r="E321" i="15"/>
  <c r="K321" i="15" s="1"/>
  <c r="K322" i="15"/>
  <c r="K323" i="15"/>
  <c r="K324" i="15"/>
  <c r="E329" i="15"/>
  <c r="E326" i="15"/>
  <c r="E334" i="15"/>
  <c r="K334" i="15" s="1"/>
  <c r="K327" i="15"/>
  <c r="K328" i="15"/>
  <c r="K329" i="15"/>
  <c r="K330" i="15"/>
  <c r="K331" i="15"/>
  <c r="K332" i="15"/>
  <c r="K333" i="15"/>
  <c r="G106" i="15"/>
  <c r="G104" i="15"/>
  <c r="G99" i="15"/>
  <c r="G112" i="15"/>
  <c r="G119" i="15"/>
  <c r="G111" i="15"/>
  <c r="G88" i="15"/>
  <c r="G91" i="15"/>
  <c r="G87" i="15"/>
  <c r="G123" i="15"/>
  <c r="G133" i="15"/>
  <c r="G132" i="15"/>
  <c r="G128" i="15"/>
  <c r="G127" i="15" s="1"/>
  <c r="G126" i="15" s="1"/>
  <c r="J126" i="15" s="1"/>
  <c r="G136" i="15"/>
  <c r="G141" i="15"/>
  <c r="G140" i="15" s="1"/>
  <c r="G139" i="15" s="1"/>
  <c r="G147" i="15"/>
  <c r="D15" i="15"/>
  <c r="D14" i="15" s="1"/>
  <c r="D21" i="15"/>
  <c r="D39" i="15"/>
  <c r="D38" i="15"/>
  <c r="D61" i="15"/>
  <c r="D73" i="15"/>
  <c r="D44" i="15"/>
  <c r="D43" i="15" s="1"/>
  <c r="D55" i="15"/>
  <c r="D58" i="15"/>
  <c r="D83" i="15"/>
  <c r="D79" i="15"/>
  <c r="D78" i="15" s="1"/>
  <c r="D30" i="15"/>
  <c r="D26" i="15"/>
  <c r="D33" i="15"/>
  <c r="D32" i="15" s="1"/>
  <c r="D35" i="15"/>
  <c r="D106" i="15"/>
  <c r="D104" i="15"/>
  <c r="D99" i="15"/>
  <c r="D112" i="15"/>
  <c r="D119" i="15"/>
  <c r="D111" i="15"/>
  <c r="D88" i="15"/>
  <c r="D91" i="15"/>
  <c r="D87" i="15"/>
  <c r="D123" i="15"/>
  <c r="D133" i="15"/>
  <c r="D132" i="15"/>
  <c r="D128" i="15"/>
  <c r="D127" i="15"/>
  <c r="D126" i="15" s="1"/>
  <c r="D136" i="15"/>
  <c r="D141" i="15"/>
  <c r="D140" i="15"/>
  <c r="D139" i="15" s="1"/>
  <c r="D147" i="15"/>
  <c r="C15" i="15"/>
  <c r="C21" i="15"/>
  <c r="J21" i="15" s="1"/>
  <c r="C39" i="15"/>
  <c r="C38" i="15"/>
  <c r="C61" i="15"/>
  <c r="J61" i="15" s="1"/>
  <c r="C73" i="15"/>
  <c r="C44" i="15"/>
  <c r="C55" i="15"/>
  <c r="C58" i="15"/>
  <c r="C83" i="15"/>
  <c r="C79" i="15"/>
  <c r="C78" i="15"/>
  <c r="C30" i="15"/>
  <c r="C26" i="15"/>
  <c r="C33" i="15"/>
  <c r="C35" i="15"/>
  <c r="J35" i="15" s="1"/>
  <c r="L35" i="15" s="1"/>
  <c r="C106" i="15"/>
  <c r="C104" i="15"/>
  <c r="C98" i="15" s="1"/>
  <c r="C99" i="15"/>
  <c r="J99" i="15" s="1"/>
  <c r="L99" i="15" s="1"/>
  <c r="C112" i="15"/>
  <c r="C119" i="15"/>
  <c r="C111" i="15"/>
  <c r="J111" i="15" s="1"/>
  <c r="C88" i="15"/>
  <c r="C91" i="15"/>
  <c r="C87" i="15"/>
  <c r="C123" i="15"/>
  <c r="C133" i="15"/>
  <c r="C132" i="15"/>
  <c r="C128" i="15"/>
  <c r="C127" i="15" s="1"/>
  <c r="C126" i="15" s="1"/>
  <c r="C136" i="15"/>
  <c r="C141" i="15"/>
  <c r="C140" i="15" s="1"/>
  <c r="C139" i="15" s="1"/>
  <c r="J139" i="15" s="1"/>
  <c r="C147" i="15"/>
  <c r="J15" i="15"/>
  <c r="L15" i="15"/>
  <c r="J16" i="15"/>
  <c r="L16" i="15"/>
  <c r="J17" i="15"/>
  <c r="L17" i="15"/>
  <c r="J18" i="15"/>
  <c r="L18" i="15"/>
  <c r="J19" i="15"/>
  <c r="L19" i="15"/>
  <c r="J20" i="15"/>
  <c r="L20" i="15"/>
  <c r="L21" i="15"/>
  <c r="J22" i="15"/>
  <c r="L22" i="15"/>
  <c r="J23" i="15"/>
  <c r="L23" i="15"/>
  <c r="J25" i="15"/>
  <c r="L25" i="15"/>
  <c r="J29" i="15"/>
  <c r="L29" i="15"/>
  <c r="J30" i="15"/>
  <c r="L30" i="15"/>
  <c r="J31" i="15"/>
  <c r="L31" i="15"/>
  <c r="J33" i="15"/>
  <c r="L33" i="15"/>
  <c r="J34" i="15"/>
  <c r="L34" i="15"/>
  <c r="J36" i="15"/>
  <c r="L36" i="15"/>
  <c r="J37" i="15"/>
  <c r="L37" i="15"/>
  <c r="J40" i="15"/>
  <c r="L40" i="15"/>
  <c r="J41" i="15"/>
  <c r="L41" i="15"/>
  <c r="J42" i="15"/>
  <c r="L42" i="15"/>
  <c r="J44" i="15"/>
  <c r="J45" i="15"/>
  <c r="L45" i="15"/>
  <c r="J46" i="15"/>
  <c r="L46" i="15"/>
  <c r="J47" i="15"/>
  <c r="L47" i="15"/>
  <c r="J48" i="15"/>
  <c r="J49" i="15"/>
  <c r="L49" i="15"/>
  <c r="J50" i="15"/>
  <c r="L50" i="15"/>
  <c r="J51" i="15"/>
  <c r="L51" i="15"/>
  <c r="J52" i="15"/>
  <c r="J53" i="15"/>
  <c r="L53" i="15"/>
  <c r="J54" i="15"/>
  <c r="L54" i="15"/>
  <c r="J56" i="15"/>
  <c r="J57" i="15"/>
  <c r="L57" i="15"/>
  <c r="J58" i="15"/>
  <c r="J59" i="15"/>
  <c r="L59" i="15"/>
  <c r="J60" i="15"/>
  <c r="L60" i="15"/>
  <c r="L61" i="15"/>
  <c r="J62" i="15"/>
  <c r="L62" i="15"/>
  <c r="J63" i="15"/>
  <c r="L63" i="15"/>
  <c r="J64" i="15"/>
  <c r="L64" i="15"/>
  <c r="J65" i="15"/>
  <c r="L65" i="15"/>
  <c r="J66" i="15"/>
  <c r="L66" i="15"/>
  <c r="J67" i="15"/>
  <c r="L67" i="15"/>
  <c r="J68" i="15"/>
  <c r="L68" i="15"/>
  <c r="J69" i="15"/>
  <c r="L69" i="15"/>
  <c r="J70" i="15"/>
  <c r="L70" i="15"/>
  <c r="J71" i="15"/>
  <c r="L71" i="15"/>
  <c r="J72" i="15"/>
  <c r="L72" i="15"/>
  <c r="J73" i="15"/>
  <c r="L73" i="15"/>
  <c r="J74" i="15"/>
  <c r="L74" i="15"/>
  <c r="J75" i="15"/>
  <c r="L75" i="15"/>
  <c r="J76" i="15"/>
  <c r="L76" i="15"/>
  <c r="J77" i="15"/>
  <c r="L77" i="15"/>
  <c r="J80" i="15"/>
  <c r="L80" i="15" s="1"/>
  <c r="J81" i="15"/>
  <c r="L81" i="15" s="1"/>
  <c r="J82" i="15"/>
  <c r="L82" i="15" s="1"/>
  <c r="J83" i="15"/>
  <c r="L83" i="15" s="1"/>
  <c r="J85" i="15"/>
  <c r="L85" i="15" s="1"/>
  <c r="J88" i="15"/>
  <c r="J89" i="15"/>
  <c r="L89" i="15"/>
  <c r="J90" i="15"/>
  <c r="J91" i="15"/>
  <c r="L91" i="15"/>
  <c r="J92" i="15"/>
  <c r="L92" i="15"/>
  <c r="J93" i="15"/>
  <c r="L93" i="15"/>
  <c r="J94" i="15"/>
  <c r="J96" i="15"/>
  <c r="L96" i="15"/>
  <c r="J97" i="15"/>
  <c r="L97" i="15"/>
  <c r="J100" i="15"/>
  <c r="L100" i="15"/>
  <c r="J101" i="15"/>
  <c r="L101" i="15"/>
  <c r="J102" i="15"/>
  <c r="L102" i="15"/>
  <c r="J103" i="15"/>
  <c r="L103" i="15"/>
  <c r="J104" i="15"/>
  <c r="J105" i="15"/>
  <c r="L105" i="15"/>
  <c r="J106" i="15"/>
  <c r="L106" i="15"/>
  <c r="J107" i="15"/>
  <c r="J108" i="15"/>
  <c r="L108" i="15"/>
  <c r="J109" i="15"/>
  <c r="L109" i="15"/>
  <c r="J110" i="15"/>
  <c r="L110" i="15"/>
  <c r="J112" i="15"/>
  <c r="L112" i="15" s="1"/>
  <c r="J113" i="15"/>
  <c r="L113" i="15" s="1"/>
  <c r="J114" i="15"/>
  <c r="L114" i="15" s="1"/>
  <c r="J116" i="15"/>
  <c r="L116" i="15" s="1"/>
  <c r="J117" i="15"/>
  <c r="L117" i="15" s="1"/>
  <c r="J118" i="15"/>
  <c r="L118" i="15" s="1"/>
  <c r="J119" i="15"/>
  <c r="L119" i="15" s="1"/>
  <c r="J120" i="15"/>
  <c r="L120" i="15" s="1"/>
  <c r="J121" i="15"/>
  <c r="L121" i="15" s="1"/>
  <c r="J122" i="15"/>
  <c r="L122" i="15" s="1"/>
  <c r="J123" i="15"/>
  <c r="L123" i="15" s="1"/>
  <c r="J124" i="15"/>
  <c r="L124" i="15" s="1"/>
  <c r="J125" i="15"/>
  <c r="L125" i="15" s="1"/>
  <c r="J129" i="15"/>
  <c r="L129" i="15"/>
  <c r="J130" i="15"/>
  <c r="L130" i="15"/>
  <c r="J131" i="15"/>
  <c r="L131" i="15"/>
  <c r="J132" i="15"/>
  <c r="L132" i="15"/>
  <c r="J133" i="15"/>
  <c r="L133" i="15"/>
  <c r="J134" i="15"/>
  <c r="L134" i="15"/>
  <c r="J135" i="15"/>
  <c r="L135" i="15"/>
  <c r="J136" i="15"/>
  <c r="L136" i="15"/>
  <c r="J137" i="15"/>
  <c r="J140" i="15"/>
  <c r="J141" i="15"/>
  <c r="L141" i="15" s="1"/>
  <c r="J142" i="15"/>
  <c r="L142" i="15"/>
  <c r="J145" i="15"/>
  <c r="L145" i="15" s="1"/>
  <c r="J147" i="15"/>
  <c r="L147" i="15" s="1"/>
  <c r="J148" i="15"/>
  <c r="L148" i="15" s="1"/>
  <c r="J149" i="15"/>
  <c r="L149" i="15"/>
  <c r="J150" i="15"/>
  <c r="L150" i="15" s="1"/>
  <c r="J153" i="15"/>
  <c r="L153" i="15"/>
  <c r="J158" i="15"/>
  <c r="L158" i="15" s="1"/>
  <c r="J163" i="15"/>
  <c r="J164" i="15"/>
  <c r="L164" i="15" s="1"/>
  <c r="J165" i="15"/>
  <c r="L165" i="15" s="1"/>
  <c r="J166" i="15"/>
  <c r="J167" i="15"/>
  <c r="L167" i="15"/>
  <c r="J168" i="15"/>
  <c r="L168" i="15" s="1"/>
  <c r="J169" i="15"/>
  <c r="L169" i="15"/>
  <c r="J170" i="15"/>
  <c r="L170" i="15" s="1"/>
  <c r="J171" i="15"/>
  <c r="L171" i="15"/>
  <c r="J172" i="15"/>
  <c r="L172" i="15" s="1"/>
  <c r="J173" i="15"/>
  <c r="L173" i="15" s="1"/>
  <c r="J174" i="15"/>
  <c r="J176" i="15"/>
  <c r="L176" i="15"/>
  <c r="J177" i="15"/>
  <c r="L177" i="15" s="1"/>
  <c r="J178" i="15"/>
  <c r="L178" i="15"/>
  <c r="J179" i="15"/>
  <c r="L179" i="15" s="1"/>
  <c r="J180" i="15"/>
  <c r="L180" i="15"/>
  <c r="J181" i="15"/>
  <c r="L181" i="15" s="1"/>
  <c r="J182" i="15"/>
  <c r="L182" i="15" s="1"/>
  <c r="J183" i="15"/>
  <c r="L183" i="15" s="1"/>
  <c r="J184" i="15"/>
  <c r="L184" i="15"/>
  <c r="J185" i="15"/>
  <c r="L185" i="15" s="1"/>
  <c r="J186" i="15"/>
  <c r="L186" i="15"/>
  <c r="J187" i="15"/>
  <c r="L187" i="15" s="1"/>
  <c r="J188" i="15"/>
  <c r="L188" i="15"/>
  <c r="J189" i="15"/>
  <c r="L189" i="15" s="1"/>
  <c r="J190" i="15"/>
  <c r="L190" i="15" s="1"/>
  <c r="J191" i="15"/>
  <c r="L191" i="15" s="1"/>
  <c r="J192" i="15"/>
  <c r="L192" i="15"/>
  <c r="J193" i="15"/>
  <c r="L193" i="15"/>
  <c r="J194" i="15"/>
  <c r="L194" i="15"/>
  <c r="J195" i="15"/>
  <c r="L195" i="15"/>
  <c r="J196" i="15"/>
  <c r="L196" i="15"/>
  <c r="J197" i="15"/>
  <c r="L197" i="15"/>
  <c r="J198" i="15"/>
  <c r="L198" i="15"/>
  <c r="J199" i="15"/>
  <c r="L199" i="15"/>
  <c r="J200" i="15"/>
  <c r="L200" i="15"/>
  <c r="J201" i="15"/>
  <c r="L201" i="15"/>
  <c r="J202" i="15"/>
  <c r="L202" i="15"/>
  <c r="J203" i="15"/>
  <c r="L203" i="15"/>
  <c r="J205" i="15"/>
  <c r="L205" i="15"/>
  <c r="J206" i="15"/>
  <c r="L206" i="15"/>
  <c r="J207" i="15"/>
  <c r="L207" i="15"/>
  <c r="J208" i="15"/>
  <c r="L208" i="15"/>
  <c r="J209" i="15"/>
  <c r="L209" i="15"/>
  <c r="J212" i="15"/>
  <c r="L212" i="15"/>
  <c r="J213" i="15"/>
  <c r="L213" i="15"/>
  <c r="J214" i="15"/>
  <c r="L214" i="15"/>
  <c r="J216" i="15"/>
  <c r="L216" i="15"/>
  <c r="J217" i="15"/>
  <c r="L217" i="15"/>
  <c r="J218" i="15"/>
  <c r="L218" i="15"/>
  <c r="J219" i="15"/>
  <c r="L219" i="15"/>
  <c r="J224" i="15"/>
  <c r="L224" i="15"/>
  <c r="J225" i="15"/>
  <c r="L225" i="15"/>
  <c r="J226" i="15"/>
  <c r="L226" i="15"/>
  <c r="J227" i="15"/>
  <c r="L227" i="15"/>
  <c r="J228" i="15"/>
  <c r="L228" i="15"/>
  <c r="J229" i="15"/>
  <c r="L229" i="15"/>
  <c r="J230" i="15"/>
  <c r="L230" i="15"/>
  <c r="J231" i="15"/>
  <c r="L231" i="15"/>
  <c r="J232" i="15"/>
  <c r="L232" i="15"/>
  <c r="J233" i="15"/>
  <c r="L233" i="15"/>
  <c r="J234" i="15"/>
  <c r="L234" i="15"/>
  <c r="J235" i="15"/>
  <c r="L235" i="15"/>
  <c r="J236" i="15"/>
  <c r="L236" i="15"/>
  <c r="J237" i="15"/>
  <c r="L237" i="15"/>
  <c r="J238" i="15"/>
  <c r="L238" i="15"/>
  <c r="J239" i="15"/>
  <c r="L239" i="15"/>
  <c r="J240" i="15"/>
  <c r="L240" i="15"/>
  <c r="J241" i="15"/>
  <c r="L241" i="15"/>
  <c r="J242" i="15"/>
  <c r="L242" i="15"/>
  <c r="J243" i="15"/>
  <c r="L243" i="15"/>
  <c r="J244" i="15"/>
  <c r="L244" i="15"/>
  <c r="J245" i="15"/>
  <c r="L245" i="15"/>
  <c r="J246" i="15"/>
  <c r="L246" i="15"/>
  <c r="J248" i="15"/>
  <c r="L248" i="15"/>
  <c r="J249" i="15"/>
  <c r="L249" i="15"/>
  <c r="J250" i="15"/>
  <c r="L250" i="15"/>
  <c r="J251" i="15"/>
  <c r="L251" i="15"/>
  <c r="J252" i="15"/>
  <c r="L252" i="15"/>
  <c r="J253" i="15"/>
  <c r="L253" i="15"/>
  <c r="J254" i="15"/>
  <c r="L254" i="15"/>
  <c r="J258" i="15"/>
  <c r="L258" i="15"/>
  <c r="J260" i="15"/>
  <c r="L260" i="15"/>
  <c r="J261" i="15"/>
  <c r="L261" i="15"/>
  <c r="J262" i="15"/>
  <c r="L262" i="15"/>
  <c r="J263" i="15"/>
  <c r="L263" i="15"/>
  <c r="J264" i="15"/>
  <c r="L264" i="15"/>
  <c r="J265" i="15"/>
  <c r="L265" i="15"/>
  <c r="J266" i="15"/>
  <c r="L266" i="15"/>
  <c r="J267" i="15"/>
  <c r="L267" i="15"/>
  <c r="J269" i="15"/>
  <c r="L269" i="15"/>
  <c r="J270" i="15"/>
  <c r="L270" i="15"/>
  <c r="J271" i="15"/>
  <c r="L271" i="15"/>
  <c r="J272" i="15"/>
  <c r="L272" i="15"/>
  <c r="J273" i="15"/>
  <c r="L273" i="15"/>
  <c r="J274" i="15"/>
  <c r="L274" i="15"/>
  <c r="J275" i="15"/>
  <c r="L275" i="15"/>
  <c r="J276" i="15"/>
  <c r="L276" i="15"/>
  <c r="J277" i="15"/>
  <c r="L277" i="15"/>
  <c r="J278" i="15"/>
  <c r="L278" i="15"/>
  <c r="J279" i="15"/>
  <c r="L279" i="15"/>
  <c r="J280" i="15"/>
  <c r="L280" i="15"/>
  <c r="J281" i="15"/>
  <c r="L281" i="15"/>
  <c r="J283" i="15"/>
  <c r="L283" i="15"/>
  <c r="J284" i="15"/>
  <c r="L284" i="15"/>
  <c r="J286" i="15"/>
  <c r="L286" i="15"/>
  <c r="J287" i="15"/>
  <c r="L287" i="15"/>
  <c r="J289" i="15"/>
  <c r="L289" i="15" s="1"/>
  <c r="J292" i="15"/>
  <c r="L292" i="15"/>
  <c r="J293" i="15"/>
  <c r="L293" i="15"/>
  <c r="J295" i="15"/>
  <c r="J297" i="15"/>
  <c r="L297" i="15"/>
  <c r="J298" i="15"/>
  <c r="L298" i="15"/>
  <c r="J299" i="15"/>
  <c r="D312" i="15"/>
  <c r="D301" i="15"/>
  <c r="D305" i="15"/>
  <c r="D309" i="15"/>
  <c r="D317" i="15"/>
  <c r="D321" i="15"/>
  <c r="D329" i="15"/>
  <c r="D326" i="15"/>
  <c r="D334" i="15"/>
  <c r="D325" i="15"/>
  <c r="D335" i="15" s="1"/>
  <c r="C312" i="15"/>
  <c r="J312" i="15" s="1"/>
  <c r="C305" i="15"/>
  <c r="J305" i="15"/>
  <c r="C309" i="15"/>
  <c r="C301" i="15"/>
  <c r="G317" i="15"/>
  <c r="J301" i="15"/>
  <c r="G302" i="15"/>
  <c r="J302" i="15"/>
  <c r="J303" i="15"/>
  <c r="J304" i="15"/>
  <c r="J306" i="15"/>
  <c r="J307" i="15"/>
  <c r="J308" i="15"/>
  <c r="J309" i="15"/>
  <c r="J310" i="15"/>
  <c r="J311" i="15"/>
  <c r="J313" i="15"/>
  <c r="J314" i="15"/>
  <c r="J315" i="15"/>
  <c r="J316" i="15"/>
  <c r="C317" i="15"/>
  <c r="J317" i="15" s="1"/>
  <c r="J318" i="15"/>
  <c r="J319" i="15"/>
  <c r="G320" i="15"/>
  <c r="C321" i="15"/>
  <c r="G321" i="15"/>
  <c r="J321" i="15" s="1"/>
  <c r="J322" i="15"/>
  <c r="J323" i="15"/>
  <c r="J324" i="15"/>
  <c r="C329" i="15"/>
  <c r="C325" i="15"/>
  <c r="C326" i="15"/>
  <c r="C334" i="15"/>
  <c r="J334" i="15" s="1"/>
  <c r="G329" i="15"/>
  <c r="G325" i="15" s="1"/>
  <c r="G335" i="15" s="1"/>
  <c r="G326" i="15"/>
  <c r="J326" i="15" s="1"/>
  <c r="J327" i="15"/>
  <c r="J328" i="15"/>
  <c r="J330" i="15"/>
  <c r="J331" i="15"/>
  <c r="J332" i="15"/>
  <c r="J333" i="15"/>
  <c r="I147" i="15"/>
  <c r="I148" i="15"/>
  <c r="I149" i="15"/>
  <c r="I150" i="15"/>
  <c r="I153" i="15"/>
  <c r="I158" i="15"/>
  <c r="F147" i="15"/>
  <c r="F148" i="15"/>
  <c r="F149" i="15"/>
  <c r="F150" i="15"/>
  <c r="F153" i="15"/>
  <c r="F158" i="15"/>
  <c r="I164" i="15"/>
  <c r="I165" i="15"/>
  <c r="I166" i="15"/>
  <c r="I167" i="15"/>
  <c r="I168" i="15"/>
  <c r="I169" i="15"/>
  <c r="I170" i="15"/>
  <c r="I171" i="15"/>
  <c r="I172" i="15"/>
  <c r="I173" i="15"/>
  <c r="I174" i="15"/>
  <c r="I176" i="15"/>
  <c r="I177" i="15"/>
  <c r="I178" i="15"/>
  <c r="I179" i="15"/>
  <c r="I180" i="15"/>
  <c r="I181" i="15"/>
  <c r="I182" i="15"/>
  <c r="I183" i="15"/>
  <c r="I184" i="15"/>
  <c r="I185" i="15"/>
  <c r="I186" i="15"/>
  <c r="I187" i="15"/>
  <c r="I188" i="15"/>
  <c r="I189" i="15"/>
  <c r="I190" i="15"/>
  <c r="I191" i="15"/>
  <c r="I192" i="15"/>
  <c r="I193" i="15"/>
  <c r="I194" i="15"/>
  <c r="I195" i="15"/>
  <c r="I196" i="15"/>
  <c r="I197" i="15"/>
  <c r="I198" i="15"/>
  <c r="I199" i="15"/>
  <c r="I200" i="15"/>
  <c r="I201" i="15"/>
  <c r="I202" i="15"/>
  <c r="I203" i="15"/>
  <c r="I205" i="15"/>
  <c r="I206" i="15"/>
  <c r="I207" i="15"/>
  <c r="I208" i="15"/>
  <c r="I209" i="15"/>
  <c r="I212" i="15"/>
  <c r="I213" i="15"/>
  <c r="I214" i="15"/>
  <c r="I216" i="15"/>
  <c r="I217" i="15"/>
  <c r="I218" i="15"/>
  <c r="I219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I236" i="15"/>
  <c r="I237" i="15"/>
  <c r="I238" i="15"/>
  <c r="I239" i="15"/>
  <c r="I240" i="15"/>
  <c r="I241" i="15"/>
  <c r="I242" i="15"/>
  <c r="I243" i="15"/>
  <c r="I244" i="15"/>
  <c r="I245" i="15"/>
  <c r="I246" i="15"/>
  <c r="I248" i="15"/>
  <c r="I249" i="15"/>
  <c r="I250" i="15"/>
  <c r="I251" i="15"/>
  <c r="I252" i="15"/>
  <c r="I253" i="15"/>
  <c r="I254" i="15"/>
  <c r="I258" i="15"/>
  <c r="I260" i="15"/>
  <c r="I261" i="15"/>
  <c r="I262" i="15"/>
  <c r="I263" i="15"/>
  <c r="I264" i="15"/>
  <c r="I265" i="15"/>
  <c r="I266" i="15"/>
  <c r="I267" i="15"/>
  <c r="I269" i="15"/>
  <c r="I270" i="15"/>
  <c r="I271" i="15"/>
  <c r="I272" i="15"/>
  <c r="I273" i="15"/>
  <c r="I274" i="15"/>
  <c r="I275" i="15"/>
  <c r="I276" i="15"/>
  <c r="I277" i="15"/>
  <c r="I278" i="15"/>
  <c r="I279" i="15"/>
  <c r="I280" i="15"/>
  <c r="I281" i="15"/>
  <c r="I283" i="15"/>
  <c r="I284" i="15"/>
  <c r="I286" i="15"/>
  <c r="I287" i="15"/>
  <c r="I289" i="15"/>
  <c r="I292" i="15"/>
  <c r="I293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5" i="15"/>
  <c r="F206" i="15"/>
  <c r="F207" i="15"/>
  <c r="F208" i="15"/>
  <c r="F209" i="15"/>
  <c r="F212" i="15"/>
  <c r="F213" i="15"/>
  <c r="F214" i="15"/>
  <c r="F216" i="15"/>
  <c r="F217" i="15"/>
  <c r="F218" i="15"/>
  <c r="F219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8" i="15"/>
  <c r="F249" i="15"/>
  <c r="F250" i="15"/>
  <c r="F251" i="15"/>
  <c r="F252" i="15"/>
  <c r="F253" i="15"/>
  <c r="F254" i="15"/>
  <c r="F258" i="15"/>
  <c r="F260" i="15"/>
  <c r="F261" i="15"/>
  <c r="F262" i="15"/>
  <c r="F263" i="15"/>
  <c r="F264" i="15"/>
  <c r="F265" i="15"/>
  <c r="F266" i="15"/>
  <c r="F267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3" i="15"/>
  <c r="F284" i="15"/>
  <c r="F286" i="15"/>
  <c r="F287" i="15"/>
  <c r="F289" i="15"/>
  <c r="F292" i="15"/>
  <c r="F293" i="15"/>
  <c r="F14" i="15"/>
  <c r="F15" i="15"/>
  <c r="F16" i="15"/>
  <c r="F17" i="15"/>
  <c r="F18" i="15"/>
  <c r="F19" i="15"/>
  <c r="F20" i="15"/>
  <c r="F21" i="15"/>
  <c r="F22" i="15"/>
  <c r="F26" i="15"/>
  <c r="F27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5" i="15"/>
  <c r="F87" i="15"/>
  <c r="F88" i="15"/>
  <c r="F89" i="15"/>
  <c r="F90" i="15"/>
  <c r="F91" i="15"/>
  <c r="F92" i="15"/>
  <c r="F93" i="15"/>
  <c r="F94" i="15"/>
  <c r="F96" i="15"/>
  <c r="F97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40" i="15"/>
  <c r="F141" i="15"/>
  <c r="F142" i="15"/>
  <c r="F145" i="15"/>
  <c r="I120" i="15"/>
  <c r="I118" i="15"/>
  <c r="I121" i="15"/>
  <c r="F295" i="15"/>
  <c r="I36" i="15"/>
  <c r="I35" i="15"/>
  <c r="I34" i="15"/>
  <c r="I33" i="15"/>
  <c r="I297" i="15"/>
  <c r="I299" i="15" s="1"/>
  <c r="I298" i="15"/>
  <c r="I97" i="15"/>
  <c r="I24" i="15"/>
  <c r="I25" i="15"/>
  <c r="F297" i="15"/>
  <c r="F298" i="15"/>
  <c r="F302" i="15"/>
  <c r="F303" i="15"/>
  <c r="F304" i="15"/>
  <c r="I14" i="15"/>
  <c r="I15" i="15"/>
  <c r="I16" i="15"/>
  <c r="I17" i="15"/>
  <c r="I18" i="15"/>
  <c r="I19" i="15"/>
  <c r="I20" i="15"/>
  <c r="I21" i="15"/>
  <c r="I22" i="15"/>
  <c r="I23" i="15"/>
  <c r="I27" i="15"/>
  <c r="I29" i="15"/>
  <c r="I30" i="15"/>
  <c r="I31" i="15"/>
  <c r="I32" i="15"/>
  <c r="I37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9" i="15"/>
  <c r="I83" i="15"/>
  <c r="I85" i="15"/>
  <c r="I87" i="15"/>
  <c r="I88" i="15"/>
  <c r="I89" i="15"/>
  <c r="I90" i="15"/>
  <c r="I91" i="15"/>
  <c r="I92" i="15"/>
  <c r="I93" i="15"/>
  <c r="I94" i="15"/>
  <c r="I96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6" i="15"/>
  <c r="I117" i="15"/>
  <c r="I119" i="15"/>
  <c r="I122" i="15"/>
  <c r="I123" i="15"/>
  <c r="I124" i="15"/>
  <c r="I125" i="15"/>
  <c r="I128" i="15"/>
  <c r="I129" i="15"/>
  <c r="I130" i="15"/>
  <c r="I131" i="15"/>
  <c r="I132" i="15"/>
  <c r="I133" i="15"/>
  <c r="I134" i="15"/>
  <c r="I135" i="15"/>
  <c r="I136" i="15"/>
  <c r="I137" i="15"/>
  <c r="I139" i="15"/>
  <c r="I140" i="15"/>
  <c r="I141" i="15"/>
  <c r="I142" i="15"/>
  <c r="I145" i="15"/>
  <c r="I163" i="15"/>
  <c r="I302" i="15"/>
  <c r="I303" i="15"/>
  <c r="I304" i="15"/>
  <c r="J329" i="15"/>
  <c r="C320" i="15"/>
  <c r="J320" i="15" s="1"/>
  <c r="D320" i="15"/>
  <c r="D13" i="15"/>
  <c r="E86" i="15"/>
  <c r="K111" i="15"/>
  <c r="L111" i="15"/>
  <c r="D98" i="15"/>
  <c r="F98" i="15" s="1"/>
  <c r="E139" i="15"/>
  <c r="K139" i="15" s="1"/>
  <c r="L139" i="15" s="1"/>
  <c r="K140" i="15"/>
  <c r="L140" i="15" s="1"/>
  <c r="K43" i="15"/>
  <c r="E13" i="15"/>
  <c r="K13" i="15" s="1"/>
  <c r="E288" i="15"/>
  <c r="E291" i="15" s="1"/>
  <c r="E320" i="15"/>
  <c r="K79" i="15"/>
  <c r="K44" i="15"/>
  <c r="L44" i="15" s="1"/>
  <c r="E138" i="15"/>
  <c r="D86" i="15"/>
  <c r="F86" i="15" s="1"/>
  <c r="F139" i="15"/>
  <c r="E294" i="15" l="1"/>
  <c r="G291" i="15"/>
  <c r="J325" i="15"/>
  <c r="C43" i="15"/>
  <c r="J43" i="15" s="1"/>
  <c r="L43" i="15" s="1"/>
  <c r="J55" i="15"/>
  <c r="L55" i="15" s="1"/>
  <c r="E299" i="15"/>
  <c r="K295" i="15"/>
  <c r="L295" i="15" s="1"/>
  <c r="G38" i="15"/>
  <c r="J39" i="15"/>
  <c r="L39" i="15" s="1"/>
  <c r="H301" i="15"/>
  <c r="H320" i="15"/>
  <c r="K320" i="15" s="1"/>
  <c r="K312" i="15"/>
  <c r="J128" i="15"/>
  <c r="L128" i="15" s="1"/>
  <c r="C32" i="15"/>
  <c r="J32" i="15" s="1"/>
  <c r="L32" i="15" s="1"/>
  <c r="E325" i="15"/>
  <c r="K26" i="15"/>
  <c r="C288" i="15"/>
  <c r="D288" i="15"/>
  <c r="L223" i="15"/>
  <c r="H127" i="15"/>
  <c r="K128" i="15"/>
  <c r="E146" i="15"/>
  <c r="C335" i="15"/>
  <c r="J335" i="15" s="1"/>
  <c r="L174" i="15"/>
  <c r="L166" i="15"/>
  <c r="J127" i="15"/>
  <c r="K301" i="15"/>
  <c r="G78" i="15"/>
  <c r="I78" i="15" s="1"/>
  <c r="J79" i="15"/>
  <c r="L79" i="15" s="1"/>
  <c r="D138" i="15"/>
  <c r="F13" i="15"/>
  <c r="C86" i="15"/>
  <c r="J87" i="15"/>
  <c r="L87" i="15" s="1"/>
  <c r="C14" i="15"/>
  <c r="G98" i="15"/>
  <c r="I98" i="15" s="1"/>
  <c r="H288" i="15"/>
  <c r="H291" i="15" s="1"/>
  <c r="H294" i="15" s="1"/>
  <c r="K163" i="15"/>
  <c r="L163" i="15" s="1"/>
  <c r="K104" i="15"/>
  <c r="L104" i="15" s="1"/>
  <c r="H98" i="15"/>
  <c r="H86" i="15" s="1"/>
  <c r="K86" i="15" s="1"/>
  <c r="G26" i="15"/>
  <c r="J27" i="15"/>
  <c r="L27" i="15" s="1"/>
  <c r="K326" i="15"/>
  <c r="J26" i="15" l="1"/>
  <c r="L26" i="15" s="1"/>
  <c r="G13" i="15"/>
  <c r="I26" i="15"/>
  <c r="K291" i="15"/>
  <c r="K299" i="15"/>
  <c r="L299" i="15" s="1"/>
  <c r="F299" i="15"/>
  <c r="C291" i="15"/>
  <c r="J288" i="15"/>
  <c r="H126" i="15"/>
  <c r="I127" i="15"/>
  <c r="K127" i="15"/>
  <c r="L127" i="15" s="1"/>
  <c r="K294" i="15"/>
  <c r="J14" i="15"/>
  <c r="L14" i="15" s="1"/>
  <c r="C13" i="15"/>
  <c r="D146" i="15"/>
  <c r="F138" i="15"/>
  <c r="J98" i="15"/>
  <c r="K288" i="15"/>
  <c r="K98" i="15"/>
  <c r="J78" i="15"/>
  <c r="L78" i="15" s="1"/>
  <c r="I288" i="15"/>
  <c r="E162" i="15"/>
  <c r="D291" i="15"/>
  <c r="F288" i="15"/>
  <c r="E335" i="15"/>
  <c r="K335" i="15" s="1"/>
  <c r="K325" i="15"/>
  <c r="J38" i="15"/>
  <c r="L38" i="15" s="1"/>
  <c r="I38" i="15"/>
  <c r="G86" i="15"/>
  <c r="I86" i="15" s="1"/>
  <c r="H138" i="15"/>
  <c r="I291" i="15"/>
  <c r="G294" i="15"/>
  <c r="I294" i="15" s="1"/>
  <c r="D162" i="15" l="1"/>
  <c r="F146" i="15"/>
  <c r="J291" i="15"/>
  <c r="L291" i="15" s="1"/>
  <c r="C294" i="15"/>
  <c r="J294" i="15" s="1"/>
  <c r="L294" i="15" s="1"/>
  <c r="J86" i="15"/>
  <c r="L86" i="15" s="1"/>
  <c r="C138" i="15"/>
  <c r="J13" i="15"/>
  <c r="L13" i="15" s="1"/>
  <c r="F291" i="15"/>
  <c r="D294" i="15"/>
  <c r="F294" i="15" s="1"/>
  <c r="L98" i="15"/>
  <c r="I126" i="15"/>
  <c r="K126" i="15"/>
  <c r="L126" i="15" s="1"/>
  <c r="G138" i="15"/>
  <c r="I13" i="15"/>
  <c r="H146" i="15"/>
  <c r="K138" i="15"/>
  <c r="E300" i="15"/>
  <c r="L288" i="15"/>
  <c r="H162" i="15" l="1"/>
  <c r="K146" i="15"/>
  <c r="J138" i="15"/>
  <c r="L138" i="15" s="1"/>
  <c r="C146" i="15"/>
  <c r="I138" i="15"/>
  <c r="G146" i="15"/>
  <c r="F162" i="15"/>
  <c r="D300" i="15"/>
  <c r="G162" i="15" l="1"/>
  <c r="I146" i="15"/>
  <c r="J146" i="15"/>
  <c r="L146" i="15" s="1"/>
  <c r="C162" i="15"/>
  <c r="H300" i="15"/>
  <c r="K300" i="15" s="1"/>
  <c r="K162" i="15"/>
  <c r="C300" i="15" l="1"/>
  <c r="J162" i="15"/>
  <c r="L162" i="15" s="1"/>
  <c r="G300" i="15"/>
  <c r="I162" i="15"/>
  <c r="J300" i="15" l="1"/>
</calcChain>
</file>

<file path=xl/sharedStrings.xml><?xml version="1.0" encoding="utf-8"?>
<sst xmlns="http://schemas.openxmlformats.org/spreadsheetml/2006/main" count="481" uniqueCount="461">
  <si>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</si>
  <si>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</si>
  <si>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Підготовка кадрів професійно-технічними закладами та іншими закладами освіти</t>
  </si>
  <si>
    <t>1110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</si>
  <si>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</si>
  <si>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</si>
  <si>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</si>
  <si>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</si>
  <si>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</si>
  <si>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</si>
  <si>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</si>
  <si>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</si>
  <si>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</si>
  <si>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</si>
  <si>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</si>
  <si>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</si>
  <si>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</si>
  <si>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</si>
  <si>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</si>
  <si>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Централізовані заходи з лікування хворих на цукровий та нецукровий діабет</t>
  </si>
  <si>
    <t>2144</t>
  </si>
  <si>
    <t>Відшкодування вартості лікарських засобів для лікування окремих захворювань</t>
  </si>
  <si>
    <t>2146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</si>
  <si>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</si>
  <si>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</si>
  <si>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</si>
  <si>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</si>
  <si>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</si>
  <si>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</si>
  <si>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</si>
  <si>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</si>
  <si>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</si>
  <si>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</si>
  <si>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</si>
  <si>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</si>
  <si>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</si>
  <si>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</si>
  <si>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</si>
  <si>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</si>
  <si>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</si>
  <si>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</si>
  <si>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</si>
  <si>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</si>
  <si>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</si>
  <si>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</si>
  <si>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</si>
  <si>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</si>
  <si>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</si>
  <si>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</si>
  <si>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</si>
  <si>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</si>
  <si>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</si>
  <si>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</si>
  <si>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</si>
  <si>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</si>
  <si>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</si>
  <si>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</si>
  <si>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</si>
  <si>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3133</t>
  </si>
  <si>
    <t>Інші заходи та заклади молодіжної політики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</si>
  <si>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</si>
  <si>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</si>
  <si>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</si>
  <si>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</si>
  <si>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</si>
  <si>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</si>
  <si>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</si>
  <si>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захисту`…</t>
  </si>
  <si>
    <t>Субвенція з місцевого бюджету за рахунок залишку коштів освітньої субвенції, що утворився на початок бюджетного періоду</t>
  </si>
  <si>
    <t>3087</t>
  </si>
  <si>
    <t>Надання допомоги на дітей, які виховуються у багатодітних сім`ях</t>
  </si>
  <si>
    <t>8330</t>
  </si>
  <si>
    <t>Інша діяльність у сфері екології та охорони природних ресурсів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</si>
  <si>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</si>
  <si>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</si>
  <si>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3210</t>
  </si>
  <si>
    <t>Організація та проведення громадських робіт</t>
  </si>
  <si>
    <t>6084</t>
  </si>
  <si>
    <t>8420</t>
  </si>
  <si>
    <t>Інші заходи у сфері засобів масової інформації</t>
  </si>
  <si>
    <t>8821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</si>
  <si>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</si>
  <si>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</si>
  <si>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</si>
  <si>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</si>
  <si>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</si>
  <si>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</si>
  <si>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</si>
  <si>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</si>
  <si>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Інші збори за забруднення навколишнього природного середовища до Фонду охорони навколишнього природного середовища  </t>
  </si>
  <si>
    <t>3223</t>
  </si>
  <si>
    <t>Плата за встановлення земельного сервітуту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</si>
  <si>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</si>
  <si>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</si>
  <si>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</si>
  <si>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соціального захисту`...</t>
  </si>
  <si>
    <t>за І півріччя 2019 року</t>
  </si>
  <si>
    <t>Уточнений план на І півріччя 2019 року</t>
  </si>
  <si>
    <t>Виконано за І півріччя 2019 року</t>
  </si>
  <si>
    <t>Уточнений план на 2019 рік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</si>
  <si>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</si>
  <si>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</si>
  <si>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здійснення переданих видатків у сфері освіти за рахунок коштів освітньої субвенції</t>
  </si>
  <si>
    <t>1170</t>
  </si>
  <si>
    <t>3049</t>
  </si>
  <si>
    <t>3086</t>
  </si>
  <si>
    <t>Відшкодування послуги з догляду за дитиною до трьох років «муніципальна няня»</t>
  </si>
  <si>
    <t>Місцеві податки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</si>
  <si>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</si>
  <si>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Інші надходження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</si>
  <si>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</si>
  <si>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</si>
  <si>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Єдиний податок з сільськогосподарських товаро-виробників,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</si>
  <si>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джерела власних надходжень бюджетних
установ</t>
  </si>
  <si>
    <t>Цільові фонди, утворені Верховною Радою Автоном-ної Республіки Крим, органами місцевого самовряду-вання та місцевими органами виконавчої влади  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</si>
  <si>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
бюджету</t>
  </si>
  <si>
    <t>Субвенції з місцевих бюджетів іншим місцевим
бюджетам</t>
  </si>
  <si>
    <t>Субвенції  з державного бюджету місцевим 
бюджетам</t>
  </si>
  <si>
    <t>Методичне забезпечення діяльності навчальних 
закладів</t>
  </si>
  <si>
    <t>Забезпечення діяльності інклюзивно-ресурсних 
центрів</t>
  </si>
  <si>
    <t>Підтримка спорту вищих досягнень та організацій, які здійснюють фізкультурно-спортивну діяльність в
регіоні</t>
  </si>
  <si>
    <t>Витрати, пов`язані з наданням та обслуговуванням пільгових довгострокових кредитів, наданих громадя-нам на будівництво/реконструкцію/ придбання житла</t>
  </si>
  <si>
    <t>Реалізація програм і заходів в галузі туризму та
курортів</t>
  </si>
  <si>
    <t>Внески до статутного капіталу суб’єктів 
господарювання</t>
  </si>
  <si>
    <t>Надання пільгових довгострокових кредитів молодим сім'ям та одиноким молодим громадянам на будівництво/придбання житла</t>
  </si>
  <si>
    <t>Повернення пільгових довгострокових кредитів, наданих молодим сім'ям та одиноким молодим громадянам на будівництво/придбання житла</t>
  </si>
  <si>
    <t>Пільгові довгострокові кредити молодим сім’ям та одиноким молодим громадянам на будівництво/придбання житла та їх повернення</t>
  </si>
  <si>
    <t>Надання коштів для забезпечення гарантійних зобов'язань за позичальників, що отримали кредити під місцеві гарантії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</si>
  <si>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</si>
  <si>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Будівництво інших об'єктів комунальної власності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</si>
  <si>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</si>
  <si>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</si>
  <si>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</si>
  <si>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Податок та збір на доходи фізичних осіб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</si>
  <si>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</si>
  <si>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</si>
  <si>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</si>
  <si>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</si>
  <si>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</si>
  <si>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</si>
  <si>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</si>
  <si>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</si>
  <si>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</si>
  <si>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</si>
  <si>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</si>
  <si>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</si>
  <si>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</si>
  <si>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</si>
  <si>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</si>
  <si>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</si>
  <si>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</si>
  <si>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</si>
  <si>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</si>
  <si>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</si>
  <si>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</si>
  <si>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</si>
  <si>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</si>
  <si>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</si>
  <si>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</si>
  <si>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</si>
  <si>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</si>
  <si>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</si>
  <si>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</si>
  <si>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</si>
  <si>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</si>
  <si>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</si>
  <si>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</si>
  <si>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</si>
  <si>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</si>
  <si>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</si>
  <si>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</si>
  <si>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</si>
  <si>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</si>
  <si>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</si>
  <si>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</si>
  <si>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</si>
  <si>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</si>
  <si>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</si>
  <si>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</si>
  <si>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</si>
  <si>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</si>
  <si>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</si>
  <si>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</si>
  <si>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</si>
  <si>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</si>
  <si>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</si>
  <si>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</si>
  <si>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</si>
  <si>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</si>
  <si>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</si>
  <si>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</si>
  <si>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</si>
  <si>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</si>
  <si>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</si>
  <si>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</si>
  <si>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</si>
  <si>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</si>
  <si>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</si>
  <si>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</si>
  <si>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</si>
  <si>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</si>
  <si>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</si>
  <si>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</si>
  <si>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</si>
  <si>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</si>
  <si>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</si>
  <si>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</si>
  <si>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</si>
  <si>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</si>
  <si>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</si>
  <si>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</si>
  <si>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</si>
  <si>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</si>
  <si>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</si>
  <si>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</si>
  <si>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</si>
  <si>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</si>
  <si>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</si>
  <si>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</si>
  <si>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</si>
  <si>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</si>
  <si>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</si>
  <si>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</si>
  <si>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</si>
  <si>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</si>
  <si>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</si>
  <si>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</si>
  <si>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</si>
  <si>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</si>
  <si>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8820</t>
  </si>
  <si>
    <t>8822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</si>
  <si>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</si>
  <si>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</si>
  <si>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</si>
  <si>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</si>
  <si>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</si>
  <si>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</si>
  <si>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</si>
  <si>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</si>
  <si>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</si>
  <si>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</si>
  <si>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</si>
  <si>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</si>
  <si>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</si>
  <si>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</si>
  <si>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</si>
  <si>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</si>
  <si>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</si>
  <si>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</si>
  <si>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</si>
  <si>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</si>
  <si>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</si>
  <si>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</si>
  <si>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</si>
  <si>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</si>
  <si>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</si>
  <si>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</si>
  <si>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</si>
  <si>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</si>
  <si>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</si>
  <si>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Неподаткові надходження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</si>
  <si>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</si>
  <si>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</si>
  <si>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</si>
  <si>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</si>
  <si>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</si>
  <si>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</si>
  <si>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</si>
  <si>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</si>
  <si>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</si>
  <si>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</si>
  <si>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</si>
  <si>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</si>
  <si>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</si>
  <si>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</si>
  <si>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</si>
  <si>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</si>
  <si>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</si>
  <si>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</si>
  <si>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</si>
  <si>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</si>
  <si>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</si>
  <si>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</si>
  <si>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</si>
  <si>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</si>
  <si>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</si>
  <si>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</si>
  <si>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</si>
  <si>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</si>
  <si>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</si>
  <si>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</si>
  <si>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</si>
  <si>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</si>
  <si>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</si>
  <si>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</si>
  <si>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</si>
  <si>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</si>
  <si>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</si>
  <si>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</si>
  <si>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</si>
  <si>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</si>
  <si>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</si>
  <si>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</si>
  <si>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</si>
  <si>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</si>
  <si>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</si>
  <si>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</si>
  <si>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</si>
  <si>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</si>
  <si>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податки та збори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</si>
  <si>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</si>
  <si>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</si>
  <si>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</si>
  <si>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</si>
  <si>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</si>
  <si>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</si>
  <si>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</si>
  <si>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</si>
  <si>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</si>
  <si>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</si>
  <si>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</si>
  <si>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</si>
  <si>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</si>
  <si>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</si>
  <si>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</si>
  <si>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</si>
  <si>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</si>
  <si>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</si>
  <si>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</si>
  <si>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</si>
  <si>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</si>
  <si>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</si>
  <si>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</si>
  <si>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</si>
  <si>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</si>
  <si>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</si>
  <si>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</si>
  <si>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</si>
  <si>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</si>
  <si>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</si>
  <si>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</si>
  <si>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</si>
  <si>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</si>
  <si>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</si>
  <si>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</si>
  <si>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</si>
  <si>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</si>
  <si>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</si>
  <si>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</si>
  <si>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</si>
  <si>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</si>
  <si>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</si>
  <si>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</si>
  <si>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</si>
  <si>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</si>
  <si>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</si>
  <si>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</si>
  <si>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</si>
  <si>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</si>
  <si>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</si>
  <si>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</si>
  <si>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</si>
  <si>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</si>
  <si>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</si>
  <si>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</si>
  <si>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</si>
  <si>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</si>
  <si>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</si>
  <si>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</si>
  <si>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</si>
  <si>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</si>
  <si>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</si>
  <si>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</si>
  <si>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</si>
  <si>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</si>
  <si>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</si>
  <si>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</si>
  <si>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</si>
  <si>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</si>
  <si>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</si>
  <si>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</si>
  <si>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</si>
  <si>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</si>
  <si>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</si>
  <si>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</si>
  <si>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</si>
  <si>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</si>
  <si>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</si>
  <si>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</si>
  <si>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</si>
  <si>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</si>
  <si>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</si>
  <si>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</si>
  <si>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</si>
  <si>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</si>
  <si>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</si>
  <si>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</si>
  <si>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</si>
  <si>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</si>
  <si>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</si>
  <si>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</si>
  <si>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</si>
  <si>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</si>
  <si>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</si>
  <si>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</si>
  <si>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</si>
  <si>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</si>
  <si>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</si>
  <si>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</si>
  <si>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</si>
  <si>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</si>
  <si>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</si>
  <si>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</si>
  <si>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</si>
  <si>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</si>
  <si>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</si>
  <si>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</si>
  <si>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</si>
  <si>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</si>
  <si>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</si>
  <si>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</si>
  <si>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</si>
  <si>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</si>
  <si>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</si>
  <si>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</si>
  <si>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</si>
  <si>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</si>
  <si>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</si>
  <si>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</si>
  <si>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</si>
  <si>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</si>
  <si>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</si>
  <si>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</si>
  <si>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</si>
  <si>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</si>
  <si>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</si>
  <si>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</si>
  <si>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</si>
  <si>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</si>
  <si>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</si>
  <si>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</si>
  <si>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</si>
  <si>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</si>
  <si>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</si>
  <si>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</si>
  <si>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</si>
  <si>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</si>
  <si>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</si>
  <si>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</si>
  <si>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</si>
  <si>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</si>
  <si>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</si>
  <si>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</si>
  <si>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</si>
  <si>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</si>
  <si>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</si>
  <si>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</si>
  <si>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</si>
  <si>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Секретар Чернівецької міської ради</t>
  </si>
  <si>
    <t>В. Продан</t>
  </si>
  <si>
    <r>
      <rPr>
        <u/>
        <sz val="16"/>
        <rFont val="Times New Roman Cyr"/>
        <charset val="204"/>
      </rPr>
      <t>31.10.2019</t>
    </r>
    <r>
      <rPr>
        <sz val="16"/>
        <rFont val="Times New Roman Cyr"/>
        <family val="1"/>
        <charset val="204"/>
      </rPr>
      <t xml:space="preserve"> №</t>
    </r>
    <r>
      <rPr>
        <u/>
        <sz val="16"/>
        <rFont val="Times New Roman Cyr"/>
        <charset val="204"/>
      </rPr>
      <t xml:space="preserve"> 1911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</si>
</sst>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6"/>
      <name val="Times New Roman Cyr"/>
      <charset val="204"/>
    </font>
    <font>
      <sz val="16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18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1" fontId="5" fillId="0" borderId="0" xfId="0" applyNumberFormat="1" applyFont="1" applyFill="1" applyBorder="1"/>
    <xf numFmtId="181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88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1" fontId="13" fillId="0" borderId="0" xfId="0" applyNumberFormat="1" applyFont="1" applyFill="1" applyBorder="1" applyAlignment="1" applyProtection="1">
      <alignment horizontal="right" vertical="center"/>
    </xf>
    <xf numFmtId="188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81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188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1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81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1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1" applyFont="1" applyBorder="1" applyAlignment="1" applyProtection="1">
      <alignment vertical="top"/>
    </xf>
    <xf numFmtId="0" fontId="26" fillId="0" borderId="0" xfId="1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2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29" fillId="0" borderId="0" xfId="1" applyFont="1" applyAlignment="1" applyProtection="1">
      <alignment vertical="top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336</xdr:row>
      <xdr:rowOff>0</xdr:rowOff>
    </xdr:from>
    <xdr:to>
      <xdr:col>0</xdr:col>
      <xdr:colOff>3476625</xdr:colOff>
      <xdr:row>336</xdr:row>
      <xdr:rowOff>38100</xdr:rowOff>
    </xdr:to>
    <xdr:sp macro="" textlink="">
      <xdr:nvSpPr>
        <xdr:cNvPr id="2143" name="Text Box 1"/>
        <xdr:cNvSpPr txBox="1">
          <a:spLocks noChangeArrowheads="1"/>
        </xdr:cNvSpPr>
      </xdr:nvSpPr>
      <xdr:spPr bwMode="auto">
        <a:xfrm>
          <a:off x="3076575" y="1219200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336</xdr:row>
      <xdr:rowOff>0</xdr:rowOff>
    </xdr:from>
    <xdr:to>
      <xdr:col>0</xdr:col>
      <xdr:colOff>3476625</xdr:colOff>
      <xdr:row>336</xdr:row>
      <xdr:rowOff>38100</xdr:rowOff>
    </xdr:to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3076575" y="1219200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336</xdr:row>
      <xdr:rowOff>0</xdr:rowOff>
    </xdr:from>
    <xdr:to>
      <xdr:col>0</xdr:col>
      <xdr:colOff>3476625</xdr:colOff>
      <xdr:row>336</xdr:row>
      <xdr:rowOff>38100</xdr:rowOff>
    </xdr:to>
    <xdr:sp macro="" textlink="">
      <xdr:nvSpPr>
        <xdr:cNvPr id="2145" name="Text Box 3"/>
        <xdr:cNvSpPr txBox="1">
          <a:spLocks noChangeArrowheads="1"/>
        </xdr:cNvSpPr>
      </xdr:nvSpPr>
      <xdr:spPr bwMode="auto">
        <a:xfrm>
          <a:off x="3076575" y="1219200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336</xdr:row>
      <xdr:rowOff>0</xdr:rowOff>
    </xdr:from>
    <xdr:to>
      <xdr:col>0</xdr:col>
      <xdr:colOff>3476625</xdr:colOff>
      <xdr:row>336</xdr:row>
      <xdr:rowOff>38100</xdr:rowOff>
    </xdr:to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3076575" y="1219200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337</xdr:row>
      <xdr:rowOff>0</xdr:rowOff>
    </xdr:from>
    <xdr:to>
      <xdr:col>0</xdr:col>
      <xdr:colOff>3476625</xdr:colOff>
      <xdr:row>337</xdr:row>
      <xdr:rowOff>38100</xdr:rowOff>
    </xdr:to>
    <xdr:sp macro="" textlink="">
      <xdr:nvSpPr>
        <xdr:cNvPr id="2147" name="Text Box 1"/>
        <xdr:cNvSpPr txBox="1">
          <a:spLocks noChangeArrowheads="1"/>
        </xdr:cNvSpPr>
      </xdr:nvSpPr>
      <xdr:spPr bwMode="auto">
        <a:xfrm>
          <a:off x="3076575" y="1221200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337</xdr:row>
      <xdr:rowOff>0</xdr:rowOff>
    </xdr:from>
    <xdr:to>
      <xdr:col>0</xdr:col>
      <xdr:colOff>3476625</xdr:colOff>
      <xdr:row>337</xdr:row>
      <xdr:rowOff>38100</xdr:rowOff>
    </xdr:to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3076575" y="1221200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337</xdr:row>
      <xdr:rowOff>0</xdr:rowOff>
    </xdr:from>
    <xdr:to>
      <xdr:col>0</xdr:col>
      <xdr:colOff>3476625</xdr:colOff>
      <xdr:row>337</xdr:row>
      <xdr:rowOff>38100</xdr:rowOff>
    </xdr:to>
    <xdr:sp macro="" textlink="">
      <xdr:nvSpPr>
        <xdr:cNvPr id="2149" name="Text Box 3"/>
        <xdr:cNvSpPr txBox="1">
          <a:spLocks noChangeArrowheads="1"/>
        </xdr:cNvSpPr>
      </xdr:nvSpPr>
      <xdr:spPr bwMode="auto">
        <a:xfrm>
          <a:off x="3076575" y="1221200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337</xdr:row>
      <xdr:rowOff>0</xdr:rowOff>
    </xdr:from>
    <xdr:to>
      <xdr:col>0</xdr:col>
      <xdr:colOff>3476625</xdr:colOff>
      <xdr:row>337</xdr:row>
      <xdr:rowOff>38100</xdr:rowOff>
    </xdr:to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3076575" y="1221200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9"/>
  <sheetViews>
    <sheetView showZeros="0" tabSelected="1" zoomScale="82" zoomScaleNormal="100" zoomScaleSheetLayoutView="82" workbookViewId="0">
      <selection activeCell="B5" sqref="B5"/>
    </sheetView>
  </sheetViews>
  <sheetFormatPr defaultRowHeight="12.75" x14ac:dyDescent="0.2"/>
  <cols>
    <col min="1" max="1" width="54.140625" style="28" customWidth="1"/>
    <col min="2" max="2" width="12.140625" style="64" customWidth="1"/>
    <col min="3" max="3" width="21.7109375" customWidth="1"/>
    <col min="4" max="4" width="20.28515625" customWidth="1"/>
    <col min="5" max="5" width="21.5703125" customWidth="1"/>
    <col min="6" max="6" width="10.85546875" style="6" customWidth="1"/>
    <col min="7" max="7" width="19.140625" customWidth="1"/>
    <col min="8" max="8" width="18.85546875" customWidth="1"/>
    <col min="9" max="9" width="10.85546875" customWidth="1"/>
    <col min="10" max="10" width="20.42578125" customWidth="1"/>
    <col min="11" max="11" width="19.7109375" customWidth="1"/>
    <col min="12" max="12" width="10.85546875" customWidth="1"/>
  </cols>
  <sheetData>
    <row r="1" spans="1:12" ht="20.25" x14ac:dyDescent="0.2">
      <c r="A1" s="84"/>
      <c r="B1" s="84"/>
      <c r="C1" s="84"/>
      <c r="D1" s="84"/>
      <c r="E1" s="84"/>
      <c r="F1" s="85"/>
      <c r="G1" s="84"/>
      <c r="H1" s="86"/>
      <c r="I1" s="86"/>
      <c r="J1" s="87" t="s">
        <v>50</v>
      </c>
      <c r="K1" s="87"/>
      <c r="L1" s="87"/>
    </row>
    <row r="2" spans="1:12" ht="20.25" x14ac:dyDescent="0.2">
      <c r="A2" s="3"/>
      <c r="B2" s="3"/>
      <c r="C2" s="3"/>
      <c r="D2" s="3"/>
      <c r="E2" s="3"/>
      <c r="F2" s="5"/>
      <c r="G2" s="84"/>
      <c r="H2" s="88"/>
      <c r="I2" s="88"/>
      <c r="J2" s="87" t="s">
        <v>51</v>
      </c>
      <c r="K2" s="87"/>
      <c r="L2" s="87"/>
    </row>
    <row r="3" spans="1:12" ht="20.25" x14ac:dyDescent="0.2">
      <c r="A3" s="3"/>
      <c r="B3" s="3"/>
      <c r="C3" s="3"/>
      <c r="D3" s="3"/>
      <c r="E3" s="3"/>
      <c r="F3" s="5"/>
      <c r="G3" s="84"/>
      <c r="H3" s="89"/>
      <c r="I3" s="89"/>
      <c r="J3" s="87" t="s">
        <v>52</v>
      </c>
      <c r="K3" s="87"/>
      <c r="L3" s="87"/>
    </row>
    <row r="4" spans="1:12" ht="20.25" x14ac:dyDescent="0.2">
      <c r="A4" s="3"/>
      <c r="B4" s="3"/>
      <c r="C4" s="3"/>
      <c r="D4" s="3"/>
      <c r="E4" s="3"/>
      <c r="F4" s="5"/>
      <c r="G4" s="84"/>
      <c r="H4" s="90"/>
      <c r="I4" s="90"/>
      <c r="J4" s="111" t="s">
        <v>460</v>
      </c>
      <c r="K4" s="87"/>
      <c r="L4" s="87"/>
    </row>
    <row r="5" spans="1:12" ht="18.75" x14ac:dyDescent="0.2">
      <c r="A5" s="3"/>
      <c r="B5" s="3"/>
      <c r="C5" s="3"/>
      <c r="D5" s="3"/>
      <c r="E5" s="3"/>
      <c r="F5" s="5"/>
      <c r="G5" s="84"/>
      <c r="H5" s="90"/>
      <c r="I5" s="90"/>
      <c r="J5" s="90"/>
      <c r="K5" s="90"/>
      <c r="L5" s="90"/>
    </row>
    <row r="6" spans="1:12" ht="23.25" x14ac:dyDescent="0.2">
      <c r="A6" s="113" t="s">
        <v>53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</row>
    <row r="7" spans="1:12" ht="23.25" x14ac:dyDescent="0.2">
      <c r="A7" s="113" t="s">
        <v>308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</row>
    <row r="8" spans="1:12" ht="23.25" x14ac:dyDescent="0.2">
      <c r="A8" s="113" t="s">
        <v>96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</row>
    <row r="9" spans="1:12" ht="15" x14ac:dyDescent="0.2">
      <c r="A9" s="2"/>
      <c r="B9" s="3"/>
      <c r="C9" s="3"/>
      <c r="D9" s="3"/>
      <c r="E9" s="3"/>
      <c r="F9" s="5"/>
      <c r="G9" s="3"/>
      <c r="H9" s="1"/>
      <c r="I9" s="1"/>
      <c r="J9" s="1"/>
      <c r="K9" s="1"/>
      <c r="L9" s="1"/>
    </row>
    <row r="10" spans="1:12" ht="15.75" x14ac:dyDescent="0.2">
      <c r="A10" s="114" t="s">
        <v>243</v>
      </c>
      <c r="B10" s="115" t="s">
        <v>343</v>
      </c>
      <c r="C10" s="116" t="s">
        <v>244</v>
      </c>
      <c r="D10" s="116"/>
      <c r="E10" s="116"/>
      <c r="F10" s="116"/>
      <c r="G10" s="117" t="s">
        <v>245</v>
      </c>
      <c r="H10" s="117"/>
      <c r="I10" s="117"/>
      <c r="J10" s="117" t="s">
        <v>54</v>
      </c>
      <c r="K10" s="117"/>
      <c r="L10" s="117"/>
    </row>
    <row r="11" spans="1:12" ht="47.25" x14ac:dyDescent="0.2">
      <c r="A11" s="114"/>
      <c r="B11" s="115"/>
      <c r="C11" s="92" t="s">
        <v>99</v>
      </c>
      <c r="D11" s="92" t="s">
        <v>97</v>
      </c>
      <c r="E11" s="91" t="s">
        <v>98</v>
      </c>
      <c r="F11" s="93" t="s">
        <v>55</v>
      </c>
      <c r="G11" s="92" t="s">
        <v>99</v>
      </c>
      <c r="H11" s="91" t="s">
        <v>98</v>
      </c>
      <c r="I11" s="93" t="s">
        <v>55</v>
      </c>
      <c r="J11" s="92" t="s">
        <v>99</v>
      </c>
      <c r="K11" s="91" t="s">
        <v>98</v>
      </c>
      <c r="L11" s="93" t="s">
        <v>55</v>
      </c>
    </row>
    <row r="12" spans="1:12" ht="15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7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 s="8" customFormat="1" ht="15.75" x14ac:dyDescent="0.2">
      <c r="A13" s="10" t="s">
        <v>368</v>
      </c>
      <c r="B13" s="9">
        <v>10000000</v>
      </c>
      <c r="C13" s="13">
        <f>C14+C26+C38+C43+C78+C32</f>
        <v>1466204800</v>
      </c>
      <c r="D13" s="13">
        <f>D14+D26+D38+D43+D78+D32</f>
        <v>696626027</v>
      </c>
      <c r="E13" s="13">
        <f>E14+E26+E38+E43+E78+E32</f>
        <v>733566240.1500001</v>
      </c>
      <c r="F13" s="29">
        <f>IF(D13=0,"",IF(E13/D13&gt;1.5, "зв.100",E13/D13*100))</f>
        <v>105.30273227216074</v>
      </c>
      <c r="G13" s="13">
        <f>G14+G26+G38+G43+G78+G32+G24</f>
        <v>441000</v>
      </c>
      <c r="H13" s="13">
        <f>H14+H26+H38+H43+H78+H32+H24</f>
        <v>207624.71999999997</v>
      </c>
      <c r="I13" s="14">
        <f t="shared" ref="I13:I81" si="0">IF(G13=0,"",IF(H13/G13&gt;1.5, "зв.100",H13/G13*100))</f>
        <v>47.080435374149651</v>
      </c>
      <c r="J13" s="13">
        <f>C13+G13</f>
        <v>1466645800</v>
      </c>
      <c r="K13" s="13">
        <f>E13+H13</f>
        <v>733773864.87000012</v>
      </c>
      <c r="L13" s="13">
        <f t="shared" ref="L13:L75" si="1">IF(J13=0,"",IF(K13/J13&gt;1.5, "зв.100",K13/J13*100))</f>
        <v>50.030748042233519</v>
      </c>
    </row>
    <row r="14" spans="1:12" s="8" customFormat="1" ht="31.5" x14ac:dyDescent="0.2">
      <c r="A14" s="10" t="s">
        <v>286</v>
      </c>
      <c r="B14" s="9">
        <v>11000000</v>
      </c>
      <c r="C14" s="13">
        <f>C15+C21</f>
        <v>900917700</v>
      </c>
      <c r="D14" s="13">
        <f>D15+D21</f>
        <v>426212727</v>
      </c>
      <c r="E14" s="13">
        <f>E15+E21</f>
        <v>456923286.86000007</v>
      </c>
      <c r="F14" s="29">
        <f t="shared" ref="F14:F82" si="2">IF(D14=0,"",IF(E14/D14&gt;1.5, "зв.100",E14/D14*100))</f>
        <v>107.20545350115745</v>
      </c>
      <c r="G14" s="13">
        <f>G15+G21</f>
        <v>0</v>
      </c>
      <c r="H14" s="13">
        <f>H15+H21</f>
        <v>0</v>
      </c>
      <c r="I14" s="14" t="str">
        <f t="shared" si="0"/>
        <v/>
      </c>
      <c r="J14" s="13">
        <f t="shared" ref="J14:J76" si="3">C14+G14</f>
        <v>900917700</v>
      </c>
      <c r="K14" s="13">
        <f t="shared" ref="K14:K76" si="4">E14+H14</f>
        <v>456923286.86000007</v>
      </c>
      <c r="L14" s="13">
        <f t="shared" si="1"/>
        <v>50.717539111508195</v>
      </c>
    </row>
    <row r="15" spans="1:12" s="8" customFormat="1" ht="15.75" x14ac:dyDescent="0.2">
      <c r="A15" s="10" t="s">
        <v>133</v>
      </c>
      <c r="B15" s="9">
        <v>11010000</v>
      </c>
      <c r="C15" s="13">
        <f>SUM(C16:C20)</f>
        <v>897517700</v>
      </c>
      <c r="D15" s="13">
        <f>SUM(D16:D20)</f>
        <v>424450127</v>
      </c>
      <c r="E15" s="13">
        <f>SUM(E16:E20)</f>
        <v>455200890.44000006</v>
      </c>
      <c r="F15" s="29">
        <f t="shared" si="2"/>
        <v>107.24484727036024</v>
      </c>
      <c r="G15" s="13">
        <f>SUM(G16:G20)</f>
        <v>0</v>
      </c>
      <c r="H15" s="13">
        <f>SUM(H16:H20)</f>
        <v>0</v>
      </c>
      <c r="I15" s="14" t="str">
        <f t="shared" si="0"/>
        <v/>
      </c>
      <c r="J15" s="13">
        <f t="shared" si="3"/>
        <v>897517700</v>
      </c>
      <c r="K15" s="13">
        <f t="shared" si="4"/>
        <v>455200890.44000006</v>
      </c>
      <c r="L15" s="13">
        <f t="shared" si="1"/>
        <v>50.717761938288241</v>
      </c>
    </row>
    <row r="16" spans="1:12" ht="47.25" x14ac:dyDescent="0.2">
      <c r="A16" s="11" t="s">
        <v>287</v>
      </c>
      <c r="B16" s="39">
        <v>11010100</v>
      </c>
      <c r="C16" s="105">
        <v>810017700</v>
      </c>
      <c r="D16" s="105">
        <v>384900000</v>
      </c>
      <c r="E16" s="105">
        <v>404397491.98000002</v>
      </c>
      <c r="F16" s="33">
        <f>IF(D16=0,"",IF(E16/D16&gt;1.5, "зв.100",E16/D16*100))</f>
        <v>105.06559937126528</v>
      </c>
      <c r="G16" s="30">
        <v>0</v>
      </c>
      <c r="H16" s="30">
        <v>0</v>
      </c>
      <c r="I16" s="14" t="str">
        <f t="shared" si="0"/>
        <v/>
      </c>
      <c r="J16" s="30">
        <f t="shared" si="3"/>
        <v>810017700</v>
      </c>
      <c r="K16" s="30">
        <f t="shared" si="4"/>
        <v>404397491.98000002</v>
      </c>
      <c r="L16" s="30">
        <f t="shared" si="1"/>
        <v>49.924525350495429</v>
      </c>
    </row>
    <row r="17" spans="1:12" ht="78.75" x14ac:dyDescent="0.2">
      <c r="A17" s="11" t="s">
        <v>246</v>
      </c>
      <c r="B17" s="39">
        <v>11010200</v>
      </c>
      <c r="C17" s="105">
        <v>61000000</v>
      </c>
      <c r="D17" s="105">
        <v>28900000</v>
      </c>
      <c r="E17" s="105">
        <v>32912811.879999999</v>
      </c>
      <c r="F17" s="33">
        <f>IF(D17=0,"",IF(E17/D17&gt;1.5, "зв.100",E17/D17*100))</f>
        <v>113.88516221453287</v>
      </c>
      <c r="G17" s="30">
        <v>0</v>
      </c>
      <c r="H17" s="30">
        <v>0</v>
      </c>
      <c r="I17" s="14" t="str">
        <f t="shared" si="0"/>
        <v/>
      </c>
      <c r="J17" s="30">
        <f t="shared" si="3"/>
        <v>61000000</v>
      </c>
      <c r="K17" s="30">
        <f t="shared" si="4"/>
        <v>32912811.879999999</v>
      </c>
      <c r="L17" s="30">
        <f t="shared" si="1"/>
        <v>53.955429311475413</v>
      </c>
    </row>
    <row r="18" spans="1:12" ht="47.25" x14ac:dyDescent="0.2">
      <c r="A18" s="11" t="s">
        <v>247</v>
      </c>
      <c r="B18" s="39">
        <v>11010400</v>
      </c>
      <c r="C18" s="105">
        <v>10000000</v>
      </c>
      <c r="D18" s="105">
        <v>3800000</v>
      </c>
      <c r="E18" s="105">
        <v>6970324.7000000002</v>
      </c>
      <c r="F18" s="33" t="str">
        <f t="shared" si="2"/>
        <v>зв.100</v>
      </c>
      <c r="G18" s="30">
        <v>0</v>
      </c>
      <c r="H18" s="30">
        <v>0</v>
      </c>
      <c r="I18" s="14" t="str">
        <f t="shared" si="0"/>
        <v/>
      </c>
      <c r="J18" s="30">
        <f t="shared" si="3"/>
        <v>10000000</v>
      </c>
      <c r="K18" s="30">
        <f t="shared" si="4"/>
        <v>6970324.7000000002</v>
      </c>
      <c r="L18" s="30">
        <f t="shared" si="1"/>
        <v>69.703247000000005</v>
      </c>
    </row>
    <row r="19" spans="1:12" ht="47.25" x14ac:dyDescent="0.2">
      <c r="A19" s="11" t="s">
        <v>248</v>
      </c>
      <c r="B19" s="39">
        <v>11010500</v>
      </c>
      <c r="C19" s="105">
        <v>16500000</v>
      </c>
      <c r="D19" s="105">
        <v>6850127</v>
      </c>
      <c r="E19" s="105">
        <v>10920029.030000001</v>
      </c>
      <c r="F19" s="33" t="str">
        <f t="shared" si="2"/>
        <v>зв.100</v>
      </c>
      <c r="G19" s="30">
        <v>0</v>
      </c>
      <c r="H19" s="30">
        <v>0</v>
      </c>
      <c r="I19" s="14" t="str">
        <f t="shared" si="0"/>
        <v/>
      </c>
      <c r="J19" s="30">
        <f t="shared" si="3"/>
        <v>16500000</v>
      </c>
      <c r="K19" s="30">
        <f t="shared" si="4"/>
        <v>10920029.030000001</v>
      </c>
      <c r="L19" s="30">
        <f t="shared" si="1"/>
        <v>66.181994121212128</v>
      </c>
    </row>
    <row r="20" spans="1:12" ht="66" customHeight="1" x14ac:dyDescent="0.2">
      <c r="A20" s="11" t="s">
        <v>134</v>
      </c>
      <c r="B20" s="39">
        <v>11010900</v>
      </c>
      <c r="C20" s="105">
        <v>0</v>
      </c>
      <c r="D20" s="105">
        <v>0</v>
      </c>
      <c r="E20" s="105">
        <v>232.85</v>
      </c>
      <c r="F20" s="33" t="str">
        <f t="shared" si="2"/>
        <v/>
      </c>
      <c r="G20" s="30">
        <v>0</v>
      </c>
      <c r="H20" s="30">
        <v>0</v>
      </c>
      <c r="I20" s="14" t="str">
        <f t="shared" si="0"/>
        <v/>
      </c>
      <c r="J20" s="30">
        <f t="shared" si="3"/>
        <v>0</v>
      </c>
      <c r="K20" s="30">
        <f t="shared" si="4"/>
        <v>232.85</v>
      </c>
      <c r="L20" s="30" t="str">
        <f t="shared" si="1"/>
        <v/>
      </c>
    </row>
    <row r="21" spans="1:12" s="8" customFormat="1" ht="15.75" x14ac:dyDescent="0.2">
      <c r="A21" s="10" t="s">
        <v>249</v>
      </c>
      <c r="B21" s="9">
        <v>11020000</v>
      </c>
      <c r="C21" s="13">
        <f>SUM(C22:C23)</f>
        <v>3400000</v>
      </c>
      <c r="D21" s="13">
        <f>SUM(D22:D23)</f>
        <v>1762600</v>
      </c>
      <c r="E21" s="13">
        <f>SUM(E22:E23)</f>
        <v>1722396.42</v>
      </c>
      <c r="F21" s="29">
        <f t="shared" si="2"/>
        <v>97.719075229774191</v>
      </c>
      <c r="G21" s="13">
        <f>SUM(G22:G23)</f>
        <v>0</v>
      </c>
      <c r="H21" s="13">
        <f>SUM(H22:H23)</f>
        <v>0</v>
      </c>
      <c r="I21" s="14" t="str">
        <f t="shared" si="0"/>
        <v/>
      </c>
      <c r="J21" s="13">
        <f t="shared" si="3"/>
        <v>3400000</v>
      </c>
      <c r="K21" s="13">
        <f t="shared" si="4"/>
        <v>1722396.42</v>
      </c>
      <c r="L21" s="13">
        <f t="shared" si="1"/>
        <v>50.658718235294117</v>
      </c>
    </row>
    <row r="22" spans="1:12" ht="31.5" x14ac:dyDescent="0.2">
      <c r="A22" s="11" t="s">
        <v>233</v>
      </c>
      <c r="B22" s="39">
        <v>11020200</v>
      </c>
      <c r="C22" s="105">
        <v>3400000</v>
      </c>
      <c r="D22" s="105">
        <v>1762600</v>
      </c>
      <c r="E22" s="105">
        <v>1722396.42</v>
      </c>
      <c r="F22" s="33">
        <f t="shared" si="2"/>
        <v>97.719075229774191</v>
      </c>
      <c r="G22" s="30">
        <v>0</v>
      </c>
      <c r="H22" s="30">
        <v>0</v>
      </c>
      <c r="I22" s="14" t="str">
        <f t="shared" si="0"/>
        <v/>
      </c>
      <c r="J22" s="30">
        <f t="shared" si="3"/>
        <v>3400000</v>
      </c>
      <c r="K22" s="30">
        <f t="shared" si="4"/>
        <v>1722396.42</v>
      </c>
      <c r="L22" s="30">
        <f t="shared" si="1"/>
        <v>50.658718235294117</v>
      </c>
    </row>
    <row r="23" spans="1:12" ht="31.5" hidden="1" x14ac:dyDescent="0.2">
      <c r="A23" s="11" t="s">
        <v>234</v>
      </c>
      <c r="B23" s="39">
        <v>11023200</v>
      </c>
      <c r="C23" s="31"/>
      <c r="D23" s="31"/>
      <c r="E23" s="36"/>
      <c r="F23" s="33" t="str">
        <f t="shared" si="2"/>
        <v/>
      </c>
      <c r="G23" s="30">
        <v>0</v>
      </c>
      <c r="H23" s="30">
        <v>0</v>
      </c>
      <c r="I23" s="14" t="str">
        <f t="shared" si="0"/>
        <v/>
      </c>
      <c r="J23" s="30">
        <f t="shared" si="3"/>
        <v>0</v>
      </c>
      <c r="K23" s="30">
        <f t="shared" si="4"/>
        <v>0</v>
      </c>
      <c r="L23" s="30" t="str">
        <f t="shared" si="1"/>
        <v/>
      </c>
    </row>
    <row r="24" spans="1:12" s="23" customFormat="1" ht="15.75" hidden="1" x14ac:dyDescent="0.2">
      <c r="A24" s="71" t="s">
        <v>380</v>
      </c>
      <c r="B24" s="48">
        <v>12000000</v>
      </c>
      <c r="C24" s="107"/>
      <c r="D24" s="107"/>
      <c r="E24" s="108"/>
      <c r="F24" s="29" t="str">
        <f t="shared" si="2"/>
        <v/>
      </c>
      <c r="G24" s="13">
        <f>G25</f>
        <v>0</v>
      </c>
      <c r="H24" s="13">
        <f>H25</f>
        <v>0</v>
      </c>
      <c r="I24" s="14" t="str">
        <f t="shared" si="0"/>
        <v/>
      </c>
      <c r="J24" s="13">
        <f t="shared" si="3"/>
        <v>0</v>
      </c>
      <c r="K24" s="13">
        <f t="shared" si="4"/>
        <v>0</v>
      </c>
      <c r="L24" s="13" t="str">
        <f t="shared" si="1"/>
        <v/>
      </c>
    </row>
    <row r="25" spans="1:12" s="22" customFormat="1" ht="31.5" hidden="1" x14ac:dyDescent="0.2">
      <c r="A25" s="71" t="s">
        <v>381</v>
      </c>
      <c r="B25" s="48">
        <v>12020000</v>
      </c>
      <c r="C25" s="31"/>
      <c r="D25" s="31"/>
      <c r="E25" s="36"/>
      <c r="F25" s="33" t="str">
        <f t="shared" si="2"/>
        <v/>
      </c>
      <c r="G25" s="106">
        <v>0</v>
      </c>
      <c r="H25" s="106"/>
      <c r="I25" s="14" t="str">
        <f t="shared" si="0"/>
        <v/>
      </c>
      <c r="J25" s="13">
        <f t="shared" si="3"/>
        <v>0</v>
      </c>
      <c r="K25" s="13">
        <f t="shared" si="4"/>
        <v>0</v>
      </c>
      <c r="L25" s="13" t="str">
        <f t="shared" si="1"/>
        <v/>
      </c>
    </row>
    <row r="26" spans="1:12" s="8" customFormat="1" ht="31.5" x14ac:dyDescent="0.2">
      <c r="A26" s="10" t="s">
        <v>310</v>
      </c>
      <c r="B26" s="9">
        <v>13000000</v>
      </c>
      <c r="C26" s="13">
        <f>C27+C30</f>
        <v>166700</v>
      </c>
      <c r="D26" s="13">
        <f>D27+D30</f>
        <v>66400</v>
      </c>
      <c r="E26" s="13">
        <f>E27+E30</f>
        <v>158049.56</v>
      </c>
      <c r="F26" s="29" t="str">
        <f t="shared" si="2"/>
        <v>зв.100</v>
      </c>
      <c r="G26" s="13">
        <f>G27+G30</f>
        <v>0</v>
      </c>
      <c r="H26" s="13">
        <f>H27+H30</f>
        <v>0</v>
      </c>
      <c r="I26" s="14" t="str">
        <f t="shared" si="0"/>
        <v/>
      </c>
      <c r="J26" s="13">
        <f t="shared" si="3"/>
        <v>166700</v>
      </c>
      <c r="K26" s="13">
        <f t="shared" si="4"/>
        <v>158049.56</v>
      </c>
      <c r="L26" s="13">
        <f t="shared" si="1"/>
        <v>94.810773845230955</v>
      </c>
    </row>
    <row r="27" spans="1:12" s="8" customFormat="1" ht="31.5" x14ac:dyDescent="0.2">
      <c r="A27" s="10" t="s">
        <v>311</v>
      </c>
      <c r="B27" s="9">
        <v>13010000</v>
      </c>
      <c r="C27" s="13">
        <f>C29+C28</f>
        <v>120900</v>
      </c>
      <c r="D27" s="13">
        <f>D29+D28</f>
        <v>36700</v>
      </c>
      <c r="E27" s="13">
        <f>E29+E28</f>
        <v>132616.29</v>
      </c>
      <c r="F27" s="29" t="str">
        <f t="shared" si="2"/>
        <v>зв.100</v>
      </c>
      <c r="G27" s="13">
        <f>G29+G28</f>
        <v>0</v>
      </c>
      <c r="H27" s="13">
        <f>H29+H28</f>
        <v>0</v>
      </c>
      <c r="I27" s="14" t="str">
        <f t="shared" si="0"/>
        <v/>
      </c>
      <c r="J27" s="13">
        <f t="shared" si="3"/>
        <v>120900</v>
      </c>
      <c r="K27" s="13">
        <f t="shared" si="4"/>
        <v>132616.29</v>
      </c>
      <c r="L27" s="13">
        <f t="shared" si="1"/>
        <v>109.69089330024815</v>
      </c>
    </row>
    <row r="28" spans="1:12" s="23" customFormat="1" ht="47.25" hidden="1" x14ac:dyDescent="0.2">
      <c r="A28" s="11" t="s">
        <v>100</v>
      </c>
      <c r="B28" s="39">
        <v>13010100</v>
      </c>
      <c r="C28" s="105">
        <v>0</v>
      </c>
      <c r="D28" s="105">
        <v>0</v>
      </c>
      <c r="E28" s="105">
        <v>31712.41</v>
      </c>
      <c r="F28" s="33" t="str">
        <f t="shared" si="2"/>
        <v/>
      </c>
      <c r="G28" s="13"/>
      <c r="H28" s="13"/>
      <c r="I28" s="14" t="str">
        <f t="shared" si="0"/>
        <v/>
      </c>
      <c r="J28" s="30">
        <f>C28+G28</f>
        <v>0</v>
      </c>
      <c r="K28" s="30">
        <f>E28+H28</f>
        <v>31712.41</v>
      </c>
      <c r="L28" s="30" t="str">
        <f>IF(J28=0,"",IF(K28/J28&gt;1.5, "зв.100",K28/J28*100))</f>
        <v/>
      </c>
    </row>
    <row r="29" spans="1:12" ht="66" hidden="1" customHeight="1" x14ac:dyDescent="0.2">
      <c r="A29" s="11" t="s">
        <v>361</v>
      </c>
      <c r="B29" s="39">
        <v>13010200</v>
      </c>
      <c r="C29" s="105">
        <v>120900</v>
      </c>
      <c r="D29" s="105">
        <v>36700</v>
      </c>
      <c r="E29" s="105">
        <v>100903.88</v>
      </c>
      <c r="F29" s="33" t="str">
        <f t="shared" si="2"/>
        <v>зв.100</v>
      </c>
      <c r="G29" s="30">
        <v>0</v>
      </c>
      <c r="H29" s="30">
        <v>0</v>
      </c>
      <c r="I29" s="14" t="str">
        <f t="shared" si="0"/>
        <v/>
      </c>
      <c r="J29" s="30">
        <f t="shared" si="3"/>
        <v>120900</v>
      </c>
      <c r="K29" s="30">
        <f t="shared" si="4"/>
        <v>100903.88</v>
      </c>
      <c r="L29" s="30">
        <f t="shared" si="1"/>
        <v>83.460612076095956</v>
      </c>
    </row>
    <row r="30" spans="1:12" s="8" customFormat="1" ht="15.75" x14ac:dyDescent="0.2">
      <c r="A30" s="10" t="s">
        <v>312</v>
      </c>
      <c r="B30" s="9">
        <v>13030000</v>
      </c>
      <c r="C30" s="13">
        <f>C31</f>
        <v>45800</v>
      </c>
      <c r="D30" s="13">
        <f>D31</f>
        <v>29700</v>
      </c>
      <c r="E30" s="13">
        <f>E31</f>
        <v>25433.27</v>
      </c>
      <c r="F30" s="29">
        <f t="shared" si="2"/>
        <v>85.633905723905727</v>
      </c>
      <c r="G30" s="13">
        <f>G31</f>
        <v>0</v>
      </c>
      <c r="H30" s="13">
        <f>H31</f>
        <v>0</v>
      </c>
      <c r="I30" s="14" t="str">
        <f t="shared" si="0"/>
        <v/>
      </c>
      <c r="J30" s="13">
        <f t="shared" si="3"/>
        <v>45800</v>
      </c>
      <c r="K30" s="13">
        <f t="shared" si="4"/>
        <v>25433.27</v>
      </c>
      <c r="L30" s="13">
        <f t="shared" si="1"/>
        <v>55.531157205240177</v>
      </c>
    </row>
    <row r="31" spans="1:12" ht="31.5" hidden="1" x14ac:dyDescent="0.2">
      <c r="A31" s="11" t="s">
        <v>313</v>
      </c>
      <c r="B31" s="39">
        <v>13030200</v>
      </c>
      <c r="C31" s="105">
        <v>45800</v>
      </c>
      <c r="D31" s="105">
        <v>29700</v>
      </c>
      <c r="E31" s="105">
        <v>25433.27</v>
      </c>
      <c r="F31" s="33">
        <f t="shared" si="2"/>
        <v>85.633905723905727</v>
      </c>
      <c r="G31" s="30">
        <v>0</v>
      </c>
      <c r="H31" s="30">
        <v>0</v>
      </c>
      <c r="I31" s="14" t="str">
        <f t="shared" si="0"/>
        <v/>
      </c>
      <c r="J31" s="30">
        <f t="shared" si="3"/>
        <v>45800</v>
      </c>
      <c r="K31" s="30">
        <f t="shared" si="4"/>
        <v>25433.27</v>
      </c>
      <c r="L31" s="30">
        <f t="shared" si="1"/>
        <v>55.531157205240177</v>
      </c>
    </row>
    <row r="32" spans="1:12" s="8" customFormat="1" ht="15.75" x14ac:dyDescent="0.2">
      <c r="A32" s="10" t="s">
        <v>314</v>
      </c>
      <c r="B32" s="9">
        <v>14000000</v>
      </c>
      <c r="C32" s="13">
        <f>C33+C35+C37</f>
        <v>160165000</v>
      </c>
      <c r="D32" s="13">
        <f>D33+D35+D37</f>
        <v>71750000</v>
      </c>
      <c r="E32" s="13">
        <f>E33+E35+E37</f>
        <v>62087456.380000003</v>
      </c>
      <c r="F32" s="29">
        <f t="shared" si="2"/>
        <v>86.533040250871082</v>
      </c>
      <c r="G32" s="13">
        <f>G33+G35+G37</f>
        <v>0</v>
      </c>
      <c r="H32" s="13">
        <f>H33+H35+H37</f>
        <v>0</v>
      </c>
      <c r="I32" s="14" t="str">
        <f t="shared" si="0"/>
        <v/>
      </c>
      <c r="J32" s="13">
        <f t="shared" si="3"/>
        <v>160165000</v>
      </c>
      <c r="K32" s="13">
        <f t="shared" si="4"/>
        <v>62087456.380000003</v>
      </c>
      <c r="L32" s="13">
        <f t="shared" si="1"/>
        <v>38.764684156963135</v>
      </c>
    </row>
    <row r="33" spans="1:12" s="23" customFormat="1" ht="31.5" x14ac:dyDescent="0.2">
      <c r="A33" s="10" t="s">
        <v>440</v>
      </c>
      <c r="B33" s="66">
        <v>14020000</v>
      </c>
      <c r="C33" s="13">
        <f>C34</f>
        <v>10600000</v>
      </c>
      <c r="D33" s="13">
        <f>D34</f>
        <v>5100000</v>
      </c>
      <c r="E33" s="13">
        <f>E34</f>
        <v>4849047.2</v>
      </c>
      <c r="F33" s="29">
        <f t="shared" si="2"/>
        <v>95.079356862745101</v>
      </c>
      <c r="G33" s="13"/>
      <c r="H33" s="13"/>
      <c r="I33" s="14" t="str">
        <f>IF(G33=0,"",IF(H33/G33&gt;1.5, "зв.100",H33/G33*100))</f>
        <v/>
      </c>
      <c r="J33" s="13">
        <f t="shared" si="3"/>
        <v>10600000</v>
      </c>
      <c r="K33" s="13">
        <f t="shared" si="4"/>
        <v>4849047.2</v>
      </c>
      <c r="L33" s="13">
        <f t="shared" si="1"/>
        <v>45.745728301886793</v>
      </c>
    </row>
    <row r="34" spans="1:12" s="23" customFormat="1" ht="15.75" x14ac:dyDescent="0.2">
      <c r="A34" s="11" t="s">
        <v>441</v>
      </c>
      <c r="B34" s="67">
        <v>14021900</v>
      </c>
      <c r="C34" s="105">
        <v>10600000</v>
      </c>
      <c r="D34" s="105">
        <v>5100000</v>
      </c>
      <c r="E34" s="105">
        <v>4849047.2</v>
      </c>
      <c r="F34" s="33">
        <f t="shared" si="2"/>
        <v>95.079356862745101</v>
      </c>
      <c r="G34" s="13"/>
      <c r="H34" s="13"/>
      <c r="I34" s="14" t="str">
        <f>IF(G34=0,"",IF(H34/G34&gt;1.5, "зв.100",H34/G34*100))</f>
        <v/>
      </c>
      <c r="J34" s="30">
        <f t="shared" si="3"/>
        <v>10600000</v>
      </c>
      <c r="K34" s="30">
        <f t="shared" si="4"/>
        <v>4849047.2</v>
      </c>
      <c r="L34" s="30">
        <f t="shared" si="1"/>
        <v>45.745728301886793</v>
      </c>
    </row>
    <row r="35" spans="1:12" s="23" customFormat="1" ht="31.5" x14ac:dyDescent="0.2">
      <c r="A35" s="10" t="s">
        <v>442</v>
      </c>
      <c r="B35" s="66">
        <v>14030000</v>
      </c>
      <c r="C35" s="13">
        <f>C36</f>
        <v>43900000</v>
      </c>
      <c r="D35" s="13">
        <f>D36</f>
        <v>19050000</v>
      </c>
      <c r="E35" s="13">
        <f>E36</f>
        <v>18895634.940000001</v>
      </c>
      <c r="F35" s="29">
        <f t="shared" si="2"/>
        <v>99.18968472440946</v>
      </c>
      <c r="G35" s="13"/>
      <c r="H35" s="13"/>
      <c r="I35" s="14" t="str">
        <f>IF(G35=0,"",IF(H35/G35&gt;1.5, "зв.100",H35/G35*100))</f>
        <v/>
      </c>
      <c r="J35" s="13">
        <f t="shared" si="3"/>
        <v>43900000</v>
      </c>
      <c r="K35" s="13">
        <f t="shared" si="4"/>
        <v>18895634.940000001</v>
      </c>
      <c r="L35" s="13">
        <f t="shared" si="1"/>
        <v>43.04244861047836</v>
      </c>
    </row>
    <row r="36" spans="1:12" s="23" customFormat="1" ht="15.75" x14ac:dyDescent="0.2">
      <c r="A36" s="11" t="s">
        <v>441</v>
      </c>
      <c r="B36" s="67">
        <v>14031900</v>
      </c>
      <c r="C36" s="105">
        <v>43900000</v>
      </c>
      <c r="D36" s="105">
        <v>19050000</v>
      </c>
      <c r="E36" s="105">
        <v>18895634.940000001</v>
      </c>
      <c r="F36" s="33">
        <f t="shared" si="2"/>
        <v>99.18968472440946</v>
      </c>
      <c r="G36" s="13"/>
      <c r="H36" s="13"/>
      <c r="I36" s="14" t="str">
        <f>IF(G36=0,"",IF(H36/G36&gt;1.5, "зв.100",H36/G36*100))</f>
        <v/>
      </c>
      <c r="J36" s="30">
        <f t="shared" si="3"/>
        <v>43900000</v>
      </c>
      <c r="K36" s="30">
        <f t="shared" si="4"/>
        <v>18895634.940000001</v>
      </c>
      <c r="L36" s="30">
        <f t="shared" si="1"/>
        <v>43.04244861047836</v>
      </c>
    </row>
    <row r="37" spans="1:12" s="8" customFormat="1" ht="47.25" x14ac:dyDescent="0.2">
      <c r="A37" s="10" t="s">
        <v>362</v>
      </c>
      <c r="B37" s="9">
        <v>14040000</v>
      </c>
      <c r="C37" s="106">
        <v>105665000</v>
      </c>
      <c r="D37" s="106">
        <v>47600000</v>
      </c>
      <c r="E37" s="106">
        <v>38342774.240000002</v>
      </c>
      <c r="F37" s="29">
        <f t="shared" si="2"/>
        <v>80.55204672268907</v>
      </c>
      <c r="G37" s="13">
        <v>0</v>
      </c>
      <c r="H37" s="13">
        <v>0</v>
      </c>
      <c r="I37" s="14" t="str">
        <f t="shared" si="0"/>
        <v/>
      </c>
      <c r="J37" s="13">
        <f t="shared" si="3"/>
        <v>105665000</v>
      </c>
      <c r="K37" s="13">
        <f t="shared" si="4"/>
        <v>38342774.240000002</v>
      </c>
      <c r="L37" s="13">
        <f t="shared" si="1"/>
        <v>36.287109487531346</v>
      </c>
    </row>
    <row r="38" spans="1:12" s="8" customFormat="1" ht="31.5" hidden="1" x14ac:dyDescent="0.2">
      <c r="A38" s="10" t="s">
        <v>250</v>
      </c>
      <c r="B38" s="9">
        <v>16000000</v>
      </c>
      <c r="C38" s="13">
        <f>C39</f>
        <v>0</v>
      </c>
      <c r="D38" s="13">
        <f>D39</f>
        <v>0</v>
      </c>
      <c r="E38" s="13">
        <f>E39</f>
        <v>0</v>
      </c>
      <c r="F38" s="29" t="str">
        <f t="shared" si="2"/>
        <v/>
      </c>
      <c r="G38" s="13">
        <f>G39</f>
        <v>0</v>
      </c>
      <c r="H38" s="13">
        <f>H39</f>
        <v>0</v>
      </c>
      <c r="I38" s="14" t="str">
        <f t="shared" si="0"/>
        <v/>
      </c>
      <c r="J38" s="13">
        <f t="shared" si="3"/>
        <v>0</v>
      </c>
      <c r="K38" s="13">
        <f t="shared" si="4"/>
        <v>0</v>
      </c>
      <c r="L38" s="13" t="str">
        <f t="shared" si="1"/>
        <v/>
      </c>
    </row>
    <row r="39" spans="1:12" s="8" customFormat="1" ht="31.5" hidden="1" x14ac:dyDescent="0.2">
      <c r="A39" s="10" t="s">
        <v>251</v>
      </c>
      <c r="B39" s="9">
        <v>16010000</v>
      </c>
      <c r="C39" s="13">
        <f>SUM(C40:C42)</f>
        <v>0</v>
      </c>
      <c r="D39" s="13">
        <f>SUM(D40:D42)</f>
        <v>0</v>
      </c>
      <c r="E39" s="13">
        <f>SUM(E40:E42)</f>
        <v>0</v>
      </c>
      <c r="F39" s="29" t="str">
        <f t="shared" si="2"/>
        <v/>
      </c>
      <c r="G39" s="13">
        <f>SUM(G40:G42)</f>
        <v>0</v>
      </c>
      <c r="H39" s="13">
        <f>SUM(H40:H42)</f>
        <v>0</v>
      </c>
      <c r="I39" s="14" t="str">
        <f t="shared" si="0"/>
        <v/>
      </c>
      <c r="J39" s="13">
        <f t="shared" si="3"/>
        <v>0</v>
      </c>
      <c r="K39" s="13">
        <f t="shared" si="4"/>
        <v>0</v>
      </c>
      <c r="L39" s="13" t="str">
        <f t="shared" si="1"/>
        <v/>
      </c>
    </row>
    <row r="40" spans="1:12" s="17" customFormat="1" ht="15.75" hidden="1" x14ac:dyDescent="0.2">
      <c r="A40" s="25" t="s">
        <v>345</v>
      </c>
      <c r="B40" s="40">
        <v>16010100</v>
      </c>
      <c r="C40" s="51">
        <v>0</v>
      </c>
      <c r="D40" s="51">
        <v>0</v>
      </c>
      <c r="E40" s="51"/>
      <c r="F40" s="29" t="str">
        <f t="shared" si="2"/>
        <v/>
      </c>
      <c r="G40" s="30"/>
      <c r="H40" s="30"/>
      <c r="I40" s="14" t="str">
        <f t="shared" si="0"/>
        <v/>
      </c>
      <c r="J40" s="30">
        <f t="shared" si="3"/>
        <v>0</v>
      </c>
      <c r="K40" s="30">
        <f t="shared" si="4"/>
        <v>0</v>
      </c>
      <c r="L40" s="30" t="str">
        <f t="shared" si="1"/>
        <v/>
      </c>
    </row>
    <row r="41" spans="1:12" s="8" customFormat="1" ht="15.75" hidden="1" x14ac:dyDescent="0.2">
      <c r="A41" s="25" t="s">
        <v>344</v>
      </c>
      <c r="B41" s="40">
        <v>16010200</v>
      </c>
      <c r="C41" s="13"/>
      <c r="D41" s="13"/>
      <c r="E41" s="105"/>
      <c r="F41" s="29" t="str">
        <f t="shared" si="2"/>
        <v/>
      </c>
      <c r="G41" s="13"/>
      <c r="H41" s="13"/>
      <c r="I41" s="14" t="str">
        <f t="shared" si="0"/>
        <v/>
      </c>
      <c r="J41" s="30">
        <f t="shared" si="3"/>
        <v>0</v>
      </c>
      <c r="K41" s="30">
        <f t="shared" si="4"/>
        <v>0</v>
      </c>
      <c r="L41" s="30" t="str">
        <f t="shared" si="1"/>
        <v/>
      </c>
    </row>
    <row r="42" spans="1:12" ht="15.75" hidden="1" x14ac:dyDescent="0.2">
      <c r="A42" s="11" t="s">
        <v>252</v>
      </c>
      <c r="B42" s="39">
        <v>16010600</v>
      </c>
      <c r="C42" s="30">
        <v>0</v>
      </c>
      <c r="D42" s="30">
        <v>0</v>
      </c>
      <c r="E42" s="36"/>
      <c r="F42" s="29" t="str">
        <f t="shared" si="2"/>
        <v/>
      </c>
      <c r="G42" s="30">
        <v>0</v>
      </c>
      <c r="H42" s="30">
        <v>0</v>
      </c>
      <c r="I42" s="14" t="str">
        <f t="shared" si="0"/>
        <v/>
      </c>
      <c r="J42" s="30">
        <f t="shared" si="3"/>
        <v>0</v>
      </c>
      <c r="K42" s="30">
        <f t="shared" si="4"/>
        <v>0</v>
      </c>
      <c r="L42" s="30" t="str">
        <f t="shared" si="1"/>
        <v/>
      </c>
    </row>
    <row r="43" spans="1:12" s="8" customFormat="1" ht="15.75" x14ac:dyDescent="0.2">
      <c r="A43" s="10" t="s">
        <v>107</v>
      </c>
      <c r="B43" s="9">
        <v>18000000</v>
      </c>
      <c r="C43" s="13">
        <f>C44+C55+C58+C61+C73</f>
        <v>404955400</v>
      </c>
      <c r="D43" s="13">
        <f>D44+D55+D58+D61+D73</f>
        <v>198596900</v>
      </c>
      <c r="E43" s="13">
        <f>E44+E55+E58+E61+E73</f>
        <v>214397447.35000002</v>
      </c>
      <c r="F43" s="29">
        <f t="shared" si="2"/>
        <v>107.95608962174134</v>
      </c>
      <c r="G43" s="13">
        <f>G44+G55+G58+G61+G73</f>
        <v>0</v>
      </c>
      <c r="H43" s="13">
        <f>H44+H55+H58+H61+H73</f>
        <v>0</v>
      </c>
      <c r="I43" s="14" t="str">
        <f t="shared" si="0"/>
        <v/>
      </c>
      <c r="J43" s="13">
        <f t="shared" si="3"/>
        <v>404955400</v>
      </c>
      <c r="K43" s="13">
        <f t="shared" si="4"/>
        <v>214397447.35000002</v>
      </c>
      <c r="L43" s="13">
        <f t="shared" si="1"/>
        <v>52.94347163909903</v>
      </c>
    </row>
    <row r="44" spans="1:12" s="8" customFormat="1" ht="15.75" x14ac:dyDescent="0.2">
      <c r="A44" s="10" t="s">
        <v>315</v>
      </c>
      <c r="B44" s="9">
        <v>18010000</v>
      </c>
      <c r="C44" s="13">
        <f>SUM(C45:C54)</f>
        <v>189265400</v>
      </c>
      <c r="D44" s="13">
        <f>SUM(D45:D54)</f>
        <v>90341100</v>
      </c>
      <c r="E44" s="13">
        <f>SUM(E45:E54)</f>
        <v>95369447.320000008</v>
      </c>
      <c r="F44" s="29">
        <f t="shared" si="2"/>
        <v>105.56595759847956</v>
      </c>
      <c r="G44" s="13">
        <f>SUM(G45:G54)</f>
        <v>0</v>
      </c>
      <c r="H44" s="13">
        <f>SUM(H45:H54)</f>
        <v>0</v>
      </c>
      <c r="I44" s="14" t="str">
        <f t="shared" si="0"/>
        <v/>
      </c>
      <c r="J44" s="13">
        <f t="shared" si="3"/>
        <v>189265400</v>
      </c>
      <c r="K44" s="13">
        <f t="shared" si="4"/>
        <v>95369447.320000008</v>
      </c>
      <c r="L44" s="13">
        <f t="shared" si="1"/>
        <v>50.389266775649432</v>
      </c>
    </row>
    <row r="45" spans="1:12" ht="47.25" x14ac:dyDescent="0.2">
      <c r="A45" s="11" t="s">
        <v>316</v>
      </c>
      <c r="B45" s="39">
        <v>18010100</v>
      </c>
      <c r="C45" s="105">
        <v>675000</v>
      </c>
      <c r="D45" s="105">
        <v>325000</v>
      </c>
      <c r="E45" s="105">
        <v>291057.8</v>
      </c>
      <c r="F45" s="33">
        <f t="shared" si="2"/>
        <v>89.556246153846146</v>
      </c>
      <c r="G45" s="30"/>
      <c r="H45" s="30"/>
      <c r="I45" s="14" t="str">
        <f t="shared" si="0"/>
        <v/>
      </c>
      <c r="J45" s="30">
        <f t="shared" si="3"/>
        <v>675000</v>
      </c>
      <c r="K45" s="30">
        <f t="shared" si="4"/>
        <v>291057.8</v>
      </c>
      <c r="L45" s="30">
        <f t="shared" si="1"/>
        <v>43.119674074074069</v>
      </c>
    </row>
    <row r="46" spans="1:12" ht="47.25" x14ac:dyDescent="0.2">
      <c r="A46" s="11" t="s">
        <v>317</v>
      </c>
      <c r="B46" s="39">
        <v>18010200</v>
      </c>
      <c r="C46" s="105">
        <v>4800000</v>
      </c>
      <c r="D46" s="105">
        <v>875000</v>
      </c>
      <c r="E46" s="105">
        <v>763073.7</v>
      </c>
      <c r="F46" s="33">
        <f t="shared" si="2"/>
        <v>87.20842285714285</v>
      </c>
      <c r="G46" s="30">
        <v>0</v>
      </c>
      <c r="H46" s="30"/>
      <c r="I46" s="14" t="str">
        <f t="shared" si="0"/>
        <v/>
      </c>
      <c r="J46" s="30">
        <f t="shared" si="3"/>
        <v>4800000</v>
      </c>
      <c r="K46" s="30">
        <f t="shared" si="4"/>
        <v>763073.7</v>
      </c>
      <c r="L46" s="30">
        <f t="shared" si="1"/>
        <v>15.897368749999998</v>
      </c>
    </row>
    <row r="47" spans="1:12" ht="47.25" x14ac:dyDescent="0.2">
      <c r="A47" s="11" t="s">
        <v>323</v>
      </c>
      <c r="B47" s="39">
        <v>18010300</v>
      </c>
      <c r="C47" s="105">
        <v>2690400</v>
      </c>
      <c r="D47" s="105">
        <v>710000</v>
      </c>
      <c r="E47" s="105">
        <v>587669.79</v>
      </c>
      <c r="F47" s="33">
        <f t="shared" si="2"/>
        <v>82.770392957746481</v>
      </c>
      <c r="G47" s="30"/>
      <c r="H47" s="30"/>
      <c r="I47" s="14" t="str">
        <f t="shared" si="0"/>
        <v/>
      </c>
      <c r="J47" s="30">
        <f t="shared" si="3"/>
        <v>2690400</v>
      </c>
      <c r="K47" s="30">
        <f t="shared" si="4"/>
        <v>587669.79</v>
      </c>
      <c r="L47" s="30">
        <f t="shared" si="1"/>
        <v>21.843212533452274</v>
      </c>
    </row>
    <row r="48" spans="1:12" ht="47.25" x14ac:dyDescent="0.2">
      <c r="A48" s="11" t="s">
        <v>324</v>
      </c>
      <c r="B48" s="39">
        <v>18010400</v>
      </c>
      <c r="C48" s="105">
        <v>12600000</v>
      </c>
      <c r="D48" s="105">
        <v>6450000</v>
      </c>
      <c r="E48" s="105">
        <v>7835786.0199999996</v>
      </c>
      <c r="F48" s="33">
        <f t="shared" si="2"/>
        <v>121.4850545736434</v>
      </c>
      <c r="G48" s="30"/>
      <c r="H48" s="30"/>
      <c r="I48" s="14" t="str">
        <f t="shared" si="0"/>
        <v/>
      </c>
      <c r="J48" s="30">
        <f t="shared" si="3"/>
        <v>12600000</v>
      </c>
      <c r="K48" s="30">
        <f t="shared" si="4"/>
        <v>7835786.0199999996</v>
      </c>
      <c r="L48" s="30">
        <f t="shared" si="1"/>
        <v>62.188777936507933</v>
      </c>
    </row>
    <row r="49" spans="1:12" ht="15.75" x14ac:dyDescent="0.2">
      <c r="A49" s="11" t="s">
        <v>318</v>
      </c>
      <c r="B49" s="39">
        <v>18010500</v>
      </c>
      <c r="C49" s="105">
        <v>66200000</v>
      </c>
      <c r="D49" s="105">
        <v>33200000</v>
      </c>
      <c r="E49" s="105">
        <v>32507351.719999999</v>
      </c>
      <c r="F49" s="33">
        <f t="shared" si="2"/>
        <v>97.913709999999995</v>
      </c>
      <c r="G49" s="30"/>
      <c r="H49" s="30"/>
      <c r="I49" s="14" t="str">
        <f t="shared" si="0"/>
        <v/>
      </c>
      <c r="J49" s="30">
        <f t="shared" si="3"/>
        <v>66200000</v>
      </c>
      <c r="K49" s="30">
        <f t="shared" si="4"/>
        <v>32507351.719999999</v>
      </c>
      <c r="L49" s="30">
        <f t="shared" si="1"/>
        <v>49.10476090634441</v>
      </c>
    </row>
    <row r="50" spans="1:12" ht="15.75" x14ac:dyDescent="0.2">
      <c r="A50" s="11" t="s">
        <v>319</v>
      </c>
      <c r="B50" s="39">
        <v>18010600</v>
      </c>
      <c r="C50" s="105">
        <v>75000000</v>
      </c>
      <c r="D50" s="105">
        <v>37200000</v>
      </c>
      <c r="E50" s="105">
        <v>40697031.75</v>
      </c>
      <c r="F50" s="33">
        <f t="shared" si="2"/>
        <v>109.40062298387096</v>
      </c>
      <c r="G50" s="30"/>
      <c r="H50" s="30"/>
      <c r="I50" s="14" t="str">
        <f t="shared" si="0"/>
        <v/>
      </c>
      <c r="J50" s="30">
        <f t="shared" si="3"/>
        <v>75000000</v>
      </c>
      <c r="K50" s="30">
        <f t="shared" si="4"/>
        <v>40697031.75</v>
      </c>
      <c r="L50" s="30">
        <f t="shared" si="1"/>
        <v>54.262709000000001</v>
      </c>
    </row>
    <row r="51" spans="1:12" s="22" customFormat="1" ht="15.75" x14ac:dyDescent="0.2">
      <c r="A51" s="72" t="s">
        <v>367</v>
      </c>
      <c r="B51" s="39">
        <v>18010700</v>
      </c>
      <c r="C51" s="105">
        <v>1500000</v>
      </c>
      <c r="D51" s="105">
        <v>420000</v>
      </c>
      <c r="E51" s="105">
        <v>384689.18</v>
      </c>
      <c r="F51" s="33">
        <f t="shared" si="2"/>
        <v>91.592661904761911</v>
      </c>
      <c r="G51" s="30"/>
      <c r="H51" s="30"/>
      <c r="I51" s="14" t="str">
        <f t="shared" si="0"/>
        <v/>
      </c>
      <c r="J51" s="30">
        <f t="shared" si="3"/>
        <v>1500000</v>
      </c>
      <c r="K51" s="30">
        <f t="shared" si="4"/>
        <v>384689.18</v>
      </c>
      <c r="L51" s="30">
        <f t="shared" si="1"/>
        <v>25.64594533333333</v>
      </c>
    </row>
    <row r="52" spans="1:12" ht="15.75" x14ac:dyDescent="0.2">
      <c r="A52" s="11" t="s">
        <v>320</v>
      </c>
      <c r="B52" s="39">
        <v>18010900</v>
      </c>
      <c r="C52" s="105">
        <v>25000000</v>
      </c>
      <c r="D52" s="105">
        <v>10850000</v>
      </c>
      <c r="E52" s="105">
        <v>11615224.41</v>
      </c>
      <c r="F52" s="33">
        <f t="shared" si="2"/>
        <v>107.05275953917051</v>
      </c>
      <c r="G52" s="30"/>
      <c r="H52" s="30"/>
      <c r="I52" s="14" t="str">
        <f t="shared" si="0"/>
        <v/>
      </c>
      <c r="J52" s="30">
        <f t="shared" si="3"/>
        <v>25000000</v>
      </c>
      <c r="K52" s="30">
        <f t="shared" si="4"/>
        <v>11615224.41</v>
      </c>
      <c r="L52" s="30">
        <f t="shared" si="1"/>
        <v>46.460897639999999</v>
      </c>
    </row>
    <row r="53" spans="1:12" ht="15.75" x14ac:dyDescent="0.2">
      <c r="A53" s="11" t="s">
        <v>321</v>
      </c>
      <c r="B53" s="39">
        <v>18011000</v>
      </c>
      <c r="C53" s="105">
        <v>600000</v>
      </c>
      <c r="D53" s="105">
        <v>190000</v>
      </c>
      <c r="E53" s="105">
        <v>472001.27</v>
      </c>
      <c r="F53" s="33" t="str">
        <f t="shared" si="2"/>
        <v>зв.100</v>
      </c>
      <c r="G53" s="30"/>
      <c r="H53" s="30"/>
      <c r="I53" s="14" t="str">
        <f t="shared" si="0"/>
        <v/>
      </c>
      <c r="J53" s="30">
        <f t="shared" si="3"/>
        <v>600000</v>
      </c>
      <c r="K53" s="30">
        <f t="shared" si="4"/>
        <v>472001.27</v>
      </c>
      <c r="L53" s="30">
        <f t="shared" si="1"/>
        <v>78.666878333333329</v>
      </c>
    </row>
    <row r="54" spans="1:12" ht="15.75" x14ac:dyDescent="0.2">
      <c r="A54" s="11" t="s">
        <v>322</v>
      </c>
      <c r="B54" s="39">
        <v>18011100</v>
      </c>
      <c r="C54" s="105">
        <v>200000</v>
      </c>
      <c r="D54" s="105">
        <v>121100</v>
      </c>
      <c r="E54" s="105">
        <v>215561.68</v>
      </c>
      <c r="F54" s="33" t="str">
        <f t="shared" si="2"/>
        <v>зв.100</v>
      </c>
      <c r="G54" s="30"/>
      <c r="H54" s="30"/>
      <c r="I54" s="14" t="str">
        <f t="shared" si="0"/>
        <v/>
      </c>
      <c r="J54" s="30">
        <f t="shared" si="3"/>
        <v>200000</v>
      </c>
      <c r="K54" s="30">
        <f t="shared" si="4"/>
        <v>215561.68</v>
      </c>
      <c r="L54" s="30">
        <f t="shared" si="1"/>
        <v>107.78083999999998</v>
      </c>
    </row>
    <row r="55" spans="1:12" s="8" customFormat="1" ht="18" customHeight="1" x14ac:dyDescent="0.2">
      <c r="A55" s="10" t="s">
        <v>253</v>
      </c>
      <c r="B55" s="9">
        <v>18020000</v>
      </c>
      <c r="C55" s="13">
        <f>SUM(C56:C57)</f>
        <v>1066500</v>
      </c>
      <c r="D55" s="13">
        <f>SUM(D56:D57)</f>
        <v>608400</v>
      </c>
      <c r="E55" s="13">
        <f>SUM(E56:E57)</f>
        <v>594785.34</v>
      </c>
      <c r="F55" s="29">
        <f t="shared" si="2"/>
        <v>97.762218934911232</v>
      </c>
      <c r="G55" s="13">
        <f>SUM(G56:G57)</f>
        <v>0</v>
      </c>
      <c r="H55" s="13">
        <f>SUM(H56:H57)</f>
        <v>0</v>
      </c>
      <c r="I55" s="14" t="str">
        <f t="shared" si="0"/>
        <v/>
      </c>
      <c r="J55" s="13">
        <f t="shared" si="3"/>
        <v>1066500</v>
      </c>
      <c r="K55" s="13">
        <f t="shared" si="4"/>
        <v>594785.34</v>
      </c>
      <c r="L55" s="13">
        <f t="shared" si="1"/>
        <v>55.769839662447254</v>
      </c>
    </row>
    <row r="56" spans="1:12" ht="31.5" hidden="1" x14ac:dyDescent="0.2">
      <c r="A56" s="11" t="s">
        <v>254</v>
      </c>
      <c r="B56" s="39">
        <v>18020100</v>
      </c>
      <c r="C56" s="105">
        <v>623300</v>
      </c>
      <c r="D56" s="105">
        <v>377200</v>
      </c>
      <c r="E56" s="105">
        <v>377235</v>
      </c>
      <c r="F56" s="33">
        <f t="shared" si="2"/>
        <v>100.0092788971368</v>
      </c>
      <c r="G56" s="30">
        <v>0</v>
      </c>
      <c r="H56" s="30">
        <v>0</v>
      </c>
      <c r="I56" s="14" t="str">
        <f t="shared" si="0"/>
        <v/>
      </c>
      <c r="J56" s="30">
        <f t="shared" si="3"/>
        <v>623300</v>
      </c>
      <c r="K56" s="30">
        <f t="shared" si="4"/>
        <v>377235</v>
      </c>
      <c r="L56" s="30">
        <f t="shared" si="1"/>
        <v>60.522220439595699</v>
      </c>
    </row>
    <row r="57" spans="1:12" ht="31.5" hidden="1" x14ac:dyDescent="0.2">
      <c r="A57" s="11" t="s">
        <v>255</v>
      </c>
      <c r="B57" s="39">
        <v>18020200</v>
      </c>
      <c r="C57" s="105">
        <v>443200</v>
      </c>
      <c r="D57" s="105">
        <v>231200</v>
      </c>
      <c r="E57" s="105">
        <v>217550.34</v>
      </c>
      <c r="F57" s="33">
        <f t="shared" si="2"/>
        <v>94.096167820069198</v>
      </c>
      <c r="G57" s="30">
        <v>0</v>
      </c>
      <c r="H57" s="30">
        <v>0</v>
      </c>
      <c r="I57" s="14" t="str">
        <f t="shared" si="0"/>
        <v/>
      </c>
      <c r="J57" s="30">
        <f t="shared" si="3"/>
        <v>443200</v>
      </c>
      <c r="K57" s="30">
        <f t="shared" si="4"/>
        <v>217550.34</v>
      </c>
      <c r="L57" s="30">
        <f t="shared" si="1"/>
        <v>49.086268050541513</v>
      </c>
    </row>
    <row r="58" spans="1:12" s="8" customFormat="1" ht="15.75" x14ac:dyDescent="0.2">
      <c r="A58" s="10" t="s">
        <v>256</v>
      </c>
      <c r="B58" s="9">
        <v>18030000</v>
      </c>
      <c r="C58" s="13">
        <f>SUM(C59:C60)</f>
        <v>323500</v>
      </c>
      <c r="D58" s="13">
        <f>SUM(D59:D60)</f>
        <v>147400</v>
      </c>
      <c r="E58" s="13">
        <f>SUM(E59:E60)</f>
        <v>255915.03999999998</v>
      </c>
      <c r="F58" s="29" t="str">
        <f t="shared" si="2"/>
        <v>зв.100</v>
      </c>
      <c r="G58" s="13">
        <f>SUM(G59:G60)</f>
        <v>0</v>
      </c>
      <c r="H58" s="13">
        <f>SUM(H59:H60)</f>
        <v>0</v>
      </c>
      <c r="I58" s="14" t="str">
        <f t="shared" si="0"/>
        <v/>
      </c>
      <c r="J58" s="13">
        <f t="shared" si="3"/>
        <v>323500</v>
      </c>
      <c r="K58" s="13">
        <f t="shared" si="4"/>
        <v>255915.03999999998</v>
      </c>
      <c r="L58" s="13">
        <f t="shared" si="1"/>
        <v>79.108204018547141</v>
      </c>
    </row>
    <row r="59" spans="1:12" ht="17.25" hidden="1" customHeight="1" x14ac:dyDescent="0.2">
      <c r="A59" s="11" t="s">
        <v>257</v>
      </c>
      <c r="B59" s="39">
        <v>18030100</v>
      </c>
      <c r="C59" s="105">
        <v>155000</v>
      </c>
      <c r="D59" s="105">
        <v>73900</v>
      </c>
      <c r="E59" s="105">
        <v>124336.24</v>
      </c>
      <c r="F59" s="33" t="str">
        <f t="shared" si="2"/>
        <v>зв.100</v>
      </c>
      <c r="G59" s="30">
        <v>0</v>
      </c>
      <c r="H59" s="30">
        <v>0</v>
      </c>
      <c r="I59" s="14" t="str">
        <f t="shared" si="0"/>
        <v/>
      </c>
      <c r="J59" s="30">
        <f t="shared" si="3"/>
        <v>155000</v>
      </c>
      <c r="K59" s="30">
        <f t="shared" si="4"/>
        <v>124336.24</v>
      </c>
      <c r="L59" s="30">
        <f t="shared" si="1"/>
        <v>80.216929032258065</v>
      </c>
    </row>
    <row r="60" spans="1:12" ht="15.75" hidden="1" x14ac:dyDescent="0.2">
      <c r="A60" s="11" t="s">
        <v>258</v>
      </c>
      <c r="B60" s="39">
        <v>18030200</v>
      </c>
      <c r="C60" s="105">
        <v>168500</v>
      </c>
      <c r="D60" s="105">
        <v>73500</v>
      </c>
      <c r="E60" s="105">
        <v>131578.79999999999</v>
      </c>
      <c r="F60" s="33" t="str">
        <f t="shared" si="2"/>
        <v>зв.100</v>
      </c>
      <c r="G60" s="30">
        <v>0</v>
      </c>
      <c r="H60" s="30">
        <v>0</v>
      </c>
      <c r="I60" s="14" t="str">
        <f t="shared" si="0"/>
        <v/>
      </c>
      <c r="J60" s="30">
        <f t="shared" si="3"/>
        <v>168500</v>
      </c>
      <c r="K60" s="30">
        <f t="shared" si="4"/>
        <v>131578.79999999999</v>
      </c>
      <c r="L60" s="30">
        <f t="shared" si="1"/>
        <v>78.08830860534124</v>
      </c>
    </row>
    <row r="61" spans="1:12" s="8" customFormat="1" ht="33.75" hidden="1" customHeight="1" x14ac:dyDescent="0.2">
      <c r="A61" s="10" t="s">
        <v>326</v>
      </c>
      <c r="B61" s="9">
        <v>18040000</v>
      </c>
      <c r="C61" s="13">
        <f>SUM(C62:C72)</f>
        <v>0</v>
      </c>
      <c r="D61" s="13">
        <f>SUM(D62:D72)</f>
        <v>0</v>
      </c>
      <c r="E61" s="13">
        <f>SUM(E62:E72)</f>
        <v>0</v>
      </c>
      <c r="F61" s="29" t="str">
        <f t="shared" si="2"/>
        <v/>
      </c>
      <c r="G61" s="13">
        <f>SUM(G62:G72)</f>
        <v>0</v>
      </c>
      <c r="H61" s="13">
        <f>SUM(H62:H72)</f>
        <v>0</v>
      </c>
      <c r="I61" s="14" t="str">
        <f t="shared" si="0"/>
        <v/>
      </c>
      <c r="J61" s="13">
        <f t="shared" si="3"/>
        <v>0</v>
      </c>
      <c r="K61" s="13">
        <f t="shared" si="4"/>
        <v>0</v>
      </c>
      <c r="L61" s="13" t="str">
        <f t="shared" si="1"/>
        <v/>
      </c>
    </row>
    <row r="62" spans="1:12" ht="47.25" hidden="1" x14ac:dyDescent="0.2">
      <c r="A62" s="11" t="s">
        <v>327</v>
      </c>
      <c r="B62" s="39">
        <v>18040100</v>
      </c>
      <c r="C62" s="76">
        <v>0</v>
      </c>
      <c r="D62" s="76">
        <v>0</v>
      </c>
      <c r="E62" s="105"/>
      <c r="F62" s="29" t="str">
        <f t="shared" si="2"/>
        <v/>
      </c>
      <c r="G62" s="30">
        <v>0</v>
      </c>
      <c r="H62" s="30">
        <v>0</v>
      </c>
      <c r="I62" s="14" t="str">
        <f t="shared" si="0"/>
        <v/>
      </c>
      <c r="J62" s="30">
        <f t="shared" si="3"/>
        <v>0</v>
      </c>
      <c r="K62" s="30">
        <f t="shared" si="4"/>
        <v>0</v>
      </c>
      <c r="L62" s="30" t="str">
        <f t="shared" si="1"/>
        <v/>
      </c>
    </row>
    <row r="63" spans="1:12" ht="47.25" hidden="1" x14ac:dyDescent="0.2">
      <c r="A63" s="11" t="s">
        <v>328</v>
      </c>
      <c r="B63" s="39">
        <v>18040200</v>
      </c>
      <c r="C63" s="105">
        <v>0</v>
      </c>
      <c r="D63" s="105">
        <v>0</v>
      </c>
      <c r="E63" s="105"/>
      <c r="F63" s="29" t="str">
        <f t="shared" si="2"/>
        <v/>
      </c>
      <c r="G63" s="30">
        <v>0</v>
      </c>
      <c r="H63" s="30">
        <v>0</v>
      </c>
      <c r="I63" s="14" t="str">
        <f t="shared" si="0"/>
        <v/>
      </c>
      <c r="J63" s="30">
        <f t="shared" si="3"/>
        <v>0</v>
      </c>
      <c r="K63" s="30">
        <f t="shared" si="4"/>
        <v>0</v>
      </c>
      <c r="L63" s="30" t="str">
        <f t="shared" si="1"/>
        <v/>
      </c>
    </row>
    <row r="64" spans="1:12" ht="47.25" hidden="1" x14ac:dyDescent="0.2">
      <c r="A64" s="11" t="s">
        <v>329</v>
      </c>
      <c r="B64" s="39">
        <v>18040500</v>
      </c>
      <c r="C64" s="51">
        <v>0</v>
      </c>
      <c r="D64" s="51">
        <v>0</v>
      </c>
      <c r="E64" s="76"/>
      <c r="F64" s="29" t="str">
        <f t="shared" si="2"/>
        <v/>
      </c>
      <c r="G64" s="30">
        <v>0</v>
      </c>
      <c r="H64" s="30">
        <v>0</v>
      </c>
      <c r="I64" s="14" t="str">
        <f t="shared" si="0"/>
        <v/>
      </c>
      <c r="J64" s="30">
        <f t="shared" si="3"/>
        <v>0</v>
      </c>
      <c r="K64" s="30">
        <f t="shared" si="4"/>
        <v>0</v>
      </c>
      <c r="L64" s="30" t="str">
        <f t="shared" si="1"/>
        <v/>
      </c>
    </row>
    <row r="65" spans="1:12" ht="47.25" hidden="1" x14ac:dyDescent="0.2">
      <c r="A65" s="11" t="s">
        <v>330</v>
      </c>
      <c r="B65" s="39">
        <v>18040600</v>
      </c>
      <c r="C65" s="51">
        <v>0</v>
      </c>
      <c r="D65" s="51">
        <v>0</v>
      </c>
      <c r="E65" s="76"/>
      <c r="F65" s="29" t="str">
        <f t="shared" si="2"/>
        <v/>
      </c>
      <c r="G65" s="30">
        <v>0</v>
      </c>
      <c r="H65" s="30">
        <v>0</v>
      </c>
      <c r="I65" s="14" t="str">
        <f t="shared" si="0"/>
        <v/>
      </c>
      <c r="J65" s="30">
        <f t="shared" si="3"/>
        <v>0</v>
      </c>
      <c r="K65" s="30">
        <f t="shared" si="4"/>
        <v>0</v>
      </c>
      <c r="L65" s="30" t="str">
        <f t="shared" si="1"/>
        <v/>
      </c>
    </row>
    <row r="66" spans="1:12" ht="47.25" hidden="1" x14ac:dyDescent="0.2">
      <c r="A66" s="11" t="s">
        <v>331</v>
      </c>
      <c r="B66" s="39">
        <v>18040700</v>
      </c>
      <c r="C66" s="76">
        <v>0</v>
      </c>
      <c r="D66" s="76">
        <v>0</v>
      </c>
      <c r="E66" s="76"/>
      <c r="F66" s="29" t="str">
        <f t="shared" si="2"/>
        <v/>
      </c>
      <c r="G66" s="30">
        <v>0</v>
      </c>
      <c r="H66" s="30">
        <v>0</v>
      </c>
      <c r="I66" s="14" t="str">
        <f t="shared" si="0"/>
        <v/>
      </c>
      <c r="J66" s="30">
        <f t="shared" si="3"/>
        <v>0</v>
      </c>
      <c r="K66" s="30">
        <f t="shared" si="4"/>
        <v>0</v>
      </c>
      <c r="L66" s="30" t="str">
        <f t="shared" si="1"/>
        <v/>
      </c>
    </row>
    <row r="67" spans="1:12" ht="47.25" hidden="1" x14ac:dyDescent="0.2">
      <c r="A67" s="11" t="s">
        <v>332</v>
      </c>
      <c r="B67" s="39">
        <v>18040800</v>
      </c>
      <c r="C67" s="30"/>
      <c r="D67" s="30"/>
      <c r="E67" s="30"/>
      <c r="F67" s="29" t="str">
        <f t="shared" si="2"/>
        <v/>
      </c>
      <c r="G67" s="30">
        <v>0</v>
      </c>
      <c r="H67" s="30">
        <v>0</v>
      </c>
      <c r="I67" s="14" t="str">
        <f t="shared" si="0"/>
        <v/>
      </c>
      <c r="J67" s="30">
        <f t="shared" si="3"/>
        <v>0</v>
      </c>
      <c r="K67" s="30">
        <f t="shared" si="4"/>
        <v>0</v>
      </c>
      <c r="L67" s="30" t="str">
        <f t="shared" si="1"/>
        <v/>
      </c>
    </row>
    <row r="68" spans="1:12" ht="47.25" hidden="1" x14ac:dyDescent="0.2">
      <c r="A68" s="11" t="s">
        <v>333</v>
      </c>
      <c r="B68" s="39">
        <v>18041300</v>
      </c>
      <c r="C68" s="30"/>
      <c r="D68" s="30"/>
      <c r="E68" s="36"/>
      <c r="F68" s="29" t="str">
        <f t="shared" si="2"/>
        <v/>
      </c>
      <c r="G68" s="30">
        <v>0</v>
      </c>
      <c r="H68" s="30">
        <v>0</v>
      </c>
      <c r="I68" s="14" t="str">
        <f t="shared" si="0"/>
        <v/>
      </c>
      <c r="J68" s="30">
        <f t="shared" si="3"/>
        <v>0</v>
      </c>
      <c r="K68" s="30">
        <f t="shared" si="4"/>
        <v>0</v>
      </c>
      <c r="L68" s="30" t="str">
        <f t="shared" si="1"/>
        <v/>
      </c>
    </row>
    <row r="69" spans="1:12" ht="47.25" hidden="1" x14ac:dyDescent="0.2">
      <c r="A69" s="11" t="s">
        <v>334</v>
      </c>
      <c r="B69" s="39">
        <v>18041400</v>
      </c>
      <c r="C69" s="76">
        <v>0</v>
      </c>
      <c r="D69" s="76">
        <v>0</v>
      </c>
      <c r="E69" s="76"/>
      <c r="F69" s="29" t="str">
        <f t="shared" si="2"/>
        <v/>
      </c>
      <c r="G69" s="30">
        <v>0</v>
      </c>
      <c r="H69" s="30">
        <v>0</v>
      </c>
      <c r="I69" s="14" t="str">
        <f t="shared" si="0"/>
        <v/>
      </c>
      <c r="J69" s="30">
        <f t="shared" si="3"/>
        <v>0</v>
      </c>
      <c r="K69" s="30">
        <f t="shared" si="4"/>
        <v>0</v>
      </c>
      <c r="L69" s="30" t="str">
        <f t="shared" si="1"/>
        <v/>
      </c>
    </row>
    <row r="70" spans="1:12" ht="78.75" hidden="1" x14ac:dyDescent="0.2">
      <c r="A70" s="11" t="s">
        <v>325</v>
      </c>
      <c r="B70" s="39">
        <v>18041500</v>
      </c>
      <c r="C70" s="30"/>
      <c r="D70" s="30"/>
      <c r="E70" s="36">
        <v>0</v>
      </c>
      <c r="F70" s="29" t="str">
        <f t="shared" si="2"/>
        <v/>
      </c>
      <c r="G70" s="51">
        <v>0</v>
      </c>
      <c r="H70" s="51"/>
      <c r="I70" s="14" t="str">
        <f t="shared" si="0"/>
        <v/>
      </c>
      <c r="J70" s="30">
        <f t="shared" si="3"/>
        <v>0</v>
      </c>
      <c r="K70" s="30">
        <f t="shared" si="4"/>
        <v>0</v>
      </c>
      <c r="L70" s="30" t="str">
        <f t="shared" si="1"/>
        <v/>
      </c>
    </row>
    <row r="71" spans="1:12" ht="47.25" hidden="1" x14ac:dyDescent="0.2">
      <c r="A71" s="11" t="s">
        <v>374</v>
      </c>
      <c r="B71" s="39">
        <v>18041700</v>
      </c>
      <c r="C71" s="30"/>
      <c r="D71" s="30"/>
      <c r="E71" s="30"/>
      <c r="F71" s="29" t="str">
        <f t="shared" si="2"/>
        <v/>
      </c>
      <c r="G71" s="30"/>
      <c r="H71" s="32"/>
      <c r="I71" s="14" t="str">
        <f t="shared" si="0"/>
        <v/>
      </c>
      <c r="J71" s="30">
        <f t="shared" si="3"/>
        <v>0</v>
      </c>
      <c r="K71" s="30">
        <f t="shared" si="4"/>
        <v>0</v>
      </c>
      <c r="L71" s="30" t="str">
        <f t="shared" si="1"/>
        <v/>
      </c>
    </row>
    <row r="72" spans="1:12" ht="47.25" hidden="1" x14ac:dyDescent="0.2">
      <c r="A72" s="11" t="s">
        <v>453</v>
      </c>
      <c r="B72" s="39">
        <v>18041800</v>
      </c>
      <c r="C72" s="30"/>
      <c r="D72" s="30"/>
      <c r="E72" s="30"/>
      <c r="F72" s="29" t="str">
        <f t="shared" si="2"/>
        <v/>
      </c>
      <c r="G72" s="30"/>
      <c r="H72" s="32"/>
      <c r="I72" s="14" t="str">
        <f t="shared" si="0"/>
        <v/>
      </c>
      <c r="J72" s="30">
        <f t="shared" si="3"/>
        <v>0</v>
      </c>
      <c r="K72" s="30">
        <f t="shared" si="4"/>
        <v>0</v>
      </c>
      <c r="L72" s="30" t="str">
        <f t="shared" si="1"/>
        <v/>
      </c>
    </row>
    <row r="73" spans="1:12" s="8" customFormat="1" ht="15.75" x14ac:dyDescent="0.2">
      <c r="A73" s="10" t="s">
        <v>363</v>
      </c>
      <c r="B73" s="9">
        <v>18050000</v>
      </c>
      <c r="C73" s="13">
        <f>SUM(C74:C77)</f>
        <v>214300000</v>
      </c>
      <c r="D73" s="13">
        <f>SUM(D74:D77)</f>
        <v>107500000</v>
      </c>
      <c r="E73" s="13">
        <f>SUM(E74:E77)</f>
        <v>118177299.65000001</v>
      </c>
      <c r="F73" s="29">
        <f t="shared" si="2"/>
        <v>109.93237176744186</v>
      </c>
      <c r="G73" s="13">
        <f>SUM(G74:G77)</f>
        <v>0</v>
      </c>
      <c r="H73" s="13">
        <f>SUM(H74:H77)</f>
        <v>0</v>
      </c>
      <c r="I73" s="14" t="str">
        <f t="shared" si="0"/>
        <v/>
      </c>
      <c r="J73" s="13">
        <f t="shared" si="3"/>
        <v>214300000</v>
      </c>
      <c r="K73" s="13">
        <f t="shared" si="4"/>
        <v>118177299.65000001</v>
      </c>
      <c r="L73" s="13">
        <f t="shared" si="1"/>
        <v>55.145730121325244</v>
      </c>
    </row>
    <row r="74" spans="1:12" ht="31.5" hidden="1" x14ac:dyDescent="0.2">
      <c r="A74" s="11" t="s">
        <v>364</v>
      </c>
      <c r="B74" s="39">
        <v>18050200</v>
      </c>
      <c r="C74" s="105">
        <v>0</v>
      </c>
      <c r="D74" s="105">
        <v>0</v>
      </c>
      <c r="E74" s="105"/>
      <c r="F74" s="29" t="str">
        <f t="shared" si="2"/>
        <v/>
      </c>
      <c r="G74" s="30"/>
      <c r="H74" s="30"/>
      <c r="I74" s="14" t="str">
        <f t="shared" si="0"/>
        <v/>
      </c>
      <c r="J74" s="30">
        <f t="shared" si="3"/>
        <v>0</v>
      </c>
      <c r="K74" s="30">
        <f t="shared" si="4"/>
        <v>0</v>
      </c>
      <c r="L74" s="30" t="str">
        <f t="shared" si="1"/>
        <v/>
      </c>
    </row>
    <row r="75" spans="1:12" ht="15.75" x14ac:dyDescent="0.2">
      <c r="A75" s="11" t="s">
        <v>365</v>
      </c>
      <c r="B75" s="39">
        <v>18050300</v>
      </c>
      <c r="C75" s="105">
        <v>37000000</v>
      </c>
      <c r="D75" s="105">
        <v>18200000</v>
      </c>
      <c r="E75" s="105">
        <v>20466188.789999999</v>
      </c>
      <c r="F75" s="33">
        <f t="shared" si="2"/>
        <v>112.45158675824176</v>
      </c>
      <c r="G75" s="30"/>
      <c r="H75" s="30"/>
      <c r="I75" s="14" t="str">
        <f t="shared" si="0"/>
        <v/>
      </c>
      <c r="J75" s="30">
        <f t="shared" si="3"/>
        <v>37000000</v>
      </c>
      <c r="K75" s="30">
        <f t="shared" si="4"/>
        <v>20466188.789999999</v>
      </c>
      <c r="L75" s="30">
        <f t="shared" si="1"/>
        <v>55.314023756756761</v>
      </c>
    </row>
    <row r="76" spans="1:12" ht="15.75" x14ac:dyDescent="0.2">
      <c r="A76" s="11" t="s">
        <v>366</v>
      </c>
      <c r="B76" s="39">
        <v>18050400</v>
      </c>
      <c r="C76" s="105">
        <v>177300000</v>
      </c>
      <c r="D76" s="105">
        <v>89300000</v>
      </c>
      <c r="E76" s="105">
        <v>97721770.859999999</v>
      </c>
      <c r="F76" s="33">
        <f t="shared" si="2"/>
        <v>109.43087442329227</v>
      </c>
      <c r="G76" s="30"/>
      <c r="H76" s="30"/>
      <c r="I76" s="14" t="str">
        <f t="shared" si="0"/>
        <v/>
      </c>
      <c r="J76" s="30">
        <f t="shared" si="3"/>
        <v>177300000</v>
      </c>
      <c r="K76" s="30">
        <f t="shared" si="4"/>
        <v>97721770.859999999</v>
      </c>
      <c r="L76" s="30">
        <f t="shared" ref="L76:L141" si="5">IF(J76=0,"",IF(K76/J76&gt;1.5, "зв.100",K76/J76*100))</f>
        <v>55.116622030456853</v>
      </c>
    </row>
    <row r="77" spans="1:12" ht="63" hidden="1" x14ac:dyDescent="0.2">
      <c r="A77" s="11" t="s">
        <v>112</v>
      </c>
      <c r="B77" s="39">
        <v>18050500</v>
      </c>
      <c r="C77" s="105">
        <v>0</v>
      </c>
      <c r="D77" s="105">
        <v>0</v>
      </c>
      <c r="E77" s="105">
        <v>-10660</v>
      </c>
      <c r="F77" s="33" t="str">
        <f t="shared" si="2"/>
        <v/>
      </c>
      <c r="G77" s="30"/>
      <c r="H77" s="30"/>
      <c r="I77" s="14" t="str">
        <f t="shared" si="0"/>
        <v/>
      </c>
      <c r="J77" s="30">
        <f t="shared" ref="J77:J141" si="6">C77+G77</f>
        <v>0</v>
      </c>
      <c r="K77" s="30">
        <f t="shared" ref="K77:K145" si="7">E77+H77</f>
        <v>-10660</v>
      </c>
      <c r="L77" s="30" t="str">
        <f t="shared" si="5"/>
        <v/>
      </c>
    </row>
    <row r="78" spans="1:12" s="8" customFormat="1" ht="15.75" x14ac:dyDescent="0.2">
      <c r="A78" s="10" t="s">
        <v>309</v>
      </c>
      <c r="B78" s="9">
        <v>19000000</v>
      </c>
      <c r="C78" s="13">
        <f>C79+C83</f>
        <v>0</v>
      </c>
      <c r="D78" s="13">
        <f>D79+D83</f>
        <v>0</v>
      </c>
      <c r="E78" s="13">
        <f>E79+E83</f>
        <v>0</v>
      </c>
      <c r="F78" s="29" t="str">
        <f t="shared" si="2"/>
        <v/>
      </c>
      <c r="G78" s="13">
        <f>G79+G83</f>
        <v>441000</v>
      </c>
      <c r="H78" s="13">
        <f>H79+H83</f>
        <v>207624.71999999997</v>
      </c>
      <c r="I78" s="14">
        <f t="shared" si="0"/>
        <v>47.080435374149651</v>
      </c>
      <c r="J78" s="13">
        <f t="shared" si="6"/>
        <v>441000</v>
      </c>
      <c r="K78" s="13">
        <f t="shared" si="7"/>
        <v>207624.71999999997</v>
      </c>
      <c r="L78" s="13">
        <f t="shared" si="5"/>
        <v>47.080435374149651</v>
      </c>
    </row>
    <row r="79" spans="1:12" s="8" customFormat="1" ht="15.75" x14ac:dyDescent="0.2">
      <c r="A79" s="10" t="s">
        <v>259</v>
      </c>
      <c r="B79" s="9">
        <v>19010000</v>
      </c>
      <c r="C79" s="13">
        <f>SUM(C80:C82)</f>
        <v>0</v>
      </c>
      <c r="D79" s="13">
        <f>SUM(D80:D82)</f>
        <v>0</v>
      </c>
      <c r="E79" s="13">
        <f>SUM(E80:E82)</f>
        <v>0</v>
      </c>
      <c r="F79" s="29" t="str">
        <f t="shared" si="2"/>
        <v/>
      </c>
      <c r="G79" s="13">
        <f>SUM(G80:G82)</f>
        <v>441000</v>
      </c>
      <c r="H79" s="13">
        <f>SUM(H80:H82)</f>
        <v>207603.64999999997</v>
      </c>
      <c r="I79" s="14">
        <f t="shared" si="0"/>
        <v>47.075657596371876</v>
      </c>
      <c r="J79" s="13">
        <f t="shared" si="6"/>
        <v>441000</v>
      </c>
      <c r="K79" s="13">
        <f t="shared" si="7"/>
        <v>207603.64999999997</v>
      </c>
      <c r="L79" s="13">
        <f t="shared" si="5"/>
        <v>47.075657596371876</v>
      </c>
    </row>
    <row r="80" spans="1:12" ht="62.25" hidden="1" customHeight="1" x14ac:dyDescent="0.2">
      <c r="A80" s="11" t="s">
        <v>130</v>
      </c>
      <c r="B80" s="39">
        <v>19010100</v>
      </c>
      <c r="C80" s="37"/>
      <c r="D80" s="37"/>
      <c r="E80" s="36"/>
      <c r="F80" s="29" t="str">
        <f t="shared" si="2"/>
        <v/>
      </c>
      <c r="G80" s="105">
        <v>410000</v>
      </c>
      <c r="H80" s="105">
        <v>188629.02</v>
      </c>
      <c r="I80" s="50">
        <f t="shared" si="0"/>
        <v>46.007078048780485</v>
      </c>
      <c r="J80" s="30">
        <f t="shared" si="6"/>
        <v>410000</v>
      </c>
      <c r="K80" s="30">
        <f t="shared" si="7"/>
        <v>188629.02</v>
      </c>
      <c r="L80" s="30">
        <f t="shared" si="5"/>
        <v>46.007078048780485</v>
      </c>
    </row>
    <row r="81" spans="1:12" ht="31.5" hidden="1" x14ac:dyDescent="0.2">
      <c r="A81" s="11" t="s">
        <v>304</v>
      </c>
      <c r="B81" s="39">
        <v>19010200</v>
      </c>
      <c r="C81" s="37"/>
      <c r="D81" s="37"/>
      <c r="E81" s="36"/>
      <c r="F81" s="29" t="str">
        <f t="shared" si="2"/>
        <v/>
      </c>
      <c r="G81" s="105">
        <v>18000</v>
      </c>
      <c r="H81" s="105">
        <v>8455.74</v>
      </c>
      <c r="I81" s="50">
        <f t="shared" si="0"/>
        <v>46.976333333333329</v>
      </c>
      <c r="J81" s="30">
        <f t="shared" si="6"/>
        <v>18000</v>
      </c>
      <c r="K81" s="30">
        <f t="shared" si="7"/>
        <v>8455.74</v>
      </c>
      <c r="L81" s="30">
        <f t="shared" si="5"/>
        <v>46.976333333333329</v>
      </c>
    </row>
    <row r="82" spans="1:12" ht="63" hidden="1" x14ac:dyDescent="0.2">
      <c r="A82" s="11" t="s">
        <v>305</v>
      </c>
      <c r="B82" s="39">
        <v>19010300</v>
      </c>
      <c r="C82" s="37"/>
      <c r="D82" s="37"/>
      <c r="E82" s="36"/>
      <c r="F82" s="29" t="str">
        <f t="shared" si="2"/>
        <v/>
      </c>
      <c r="G82" s="105">
        <v>13000</v>
      </c>
      <c r="H82" s="105">
        <v>10518.89</v>
      </c>
      <c r="I82" s="50">
        <f t="shared" ref="I82:I162" si="8">IF(G82=0,"",IF(H82/G82&gt;1.5, "зв.100",H82/G82*100))</f>
        <v>80.914538461538456</v>
      </c>
      <c r="J82" s="30">
        <f t="shared" si="6"/>
        <v>13000</v>
      </c>
      <c r="K82" s="30">
        <f t="shared" si="7"/>
        <v>10518.89</v>
      </c>
      <c r="L82" s="30">
        <f t="shared" si="5"/>
        <v>80.914538461538456</v>
      </c>
    </row>
    <row r="83" spans="1:12" ht="31.5" x14ac:dyDescent="0.2">
      <c r="A83" s="10" t="s">
        <v>376</v>
      </c>
      <c r="B83" s="9">
        <v>19050000</v>
      </c>
      <c r="C83" s="13">
        <f>C85</f>
        <v>0</v>
      </c>
      <c r="D83" s="13">
        <f>D85</f>
        <v>0</v>
      </c>
      <c r="E83" s="13">
        <f>E85</f>
        <v>0</v>
      </c>
      <c r="F83" s="29" t="str">
        <f t="shared" ref="F83:F164" si="9">IF(D83=0,"",IF(E83/D83&gt;1.5, "зв.100",E83/D83*100))</f>
        <v/>
      </c>
      <c r="G83" s="13">
        <f>SUM(G84:G85)</f>
        <v>0</v>
      </c>
      <c r="H83" s="13">
        <f>SUM(H84:H85)</f>
        <v>21.07</v>
      </c>
      <c r="I83" s="14" t="str">
        <f t="shared" si="8"/>
        <v/>
      </c>
      <c r="J83" s="13">
        <f t="shared" si="6"/>
        <v>0</v>
      </c>
      <c r="K83" s="13">
        <f t="shared" si="7"/>
        <v>21.07</v>
      </c>
      <c r="L83" s="13" t="str">
        <f t="shared" si="5"/>
        <v/>
      </c>
    </row>
    <row r="84" spans="1:12" s="22" customFormat="1" ht="47.25" hidden="1" x14ac:dyDescent="0.2">
      <c r="A84" s="11" t="s">
        <v>89</v>
      </c>
      <c r="B84" s="39">
        <v>19050200</v>
      </c>
      <c r="C84" s="37"/>
      <c r="D84" s="37"/>
      <c r="E84" s="36"/>
      <c r="F84" s="29" t="str">
        <f>IF(D84=0,"",IF(E84/D84&gt;1.5, "зв.100",E84/D84*100))</f>
        <v/>
      </c>
      <c r="G84" s="51">
        <v>0</v>
      </c>
      <c r="H84" s="51"/>
      <c r="I84" s="14" t="str">
        <f>IF(G84=0,"",IF(H84/G84&gt;1.5, "зв.100",H84/G84*100))</f>
        <v/>
      </c>
      <c r="J84" s="13">
        <f>C84+G84</f>
        <v>0</v>
      </c>
      <c r="K84" s="30">
        <f>E84+H84</f>
        <v>0</v>
      </c>
      <c r="L84" s="13" t="str">
        <f>IF(J84=0,"",IF(K84/J84&gt;1.5, "зв.100",K84/J84*100))</f>
        <v/>
      </c>
    </row>
    <row r="85" spans="1:12" ht="47.25" hidden="1" x14ac:dyDescent="0.2">
      <c r="A85" s="11" t="s">
        <v>377</v>
      </c>
      <c r="B85" s="39">
        <v>19050300</v>
      </c>
      <c r="C85" s="37"/>
      <c r="D85" s="37"/>
      <c r="E85" s="36"/>
      <c r="F85" s="29" t="str">
        <f t="shared" si="9"/>
        <v/>
      </c>
      <c r="G85" s="105">
        <v>0</v>
      </c>
      <c r="H85" s="105">
        <v>21.07</v>
      </c>
      <c r="I85" s="14" t="str">
        <f t="shared" si="8"/>
        <v/>
      </c>
      <c r="J85" s="13">
        <f t="shared" si="6"/>
        <v>0</v>
      </c>
      <c r="K85" s="30">
        <f t="shared" si="7"/>
        <v>21.07</v>
      </c>
      <c r="L85" s="13" t="str">
        <f t="shared" si="5"/>
        <v/>
      </c>
    </row>
    <row r="86" spans="1:12" s="8" customFormat="1" ht="15.75" x14ac:dyDescent="0.2">
      <c r="A86" s="10" t="s">
        <v>260</v>
      </c>
      <c r="B86" s="9">
        <v>20000000</v>
      </c>
      <c r="C86" s="13">
        <f>C87+C98+C111+C123</f>
        <v>72167600</v>
      </c>
      <c r="D86" s="13">
        <f>D87+D98+D111+D123</f>
        <v>39523100</v>
      </c>
      <c r="E86" s="13">
        <f>E87+E98+E111+E123</f>
        <v>42688083.57</v>
      </c>
      <c r="F86" s="29">
        <f t="shared" si="9"/>
        <v>108.0079335123004</v>
      </c>
      <c r="G86" s="13">
        <f>G87+G98+G111+G123+G97</f>
        <v>67346313</v>
      </c>
      <c r="H86" s="13">
        <f>H87+H98+H111+H123+H97</f>
        <v>47283371.799999997</v>
      </c>
      <c r="I86" s="14">
        <f t="shared" si="8"/>
        <v>70.209295347764609</v>
      </c>
      <c r="J86" s="13">
        <f t="shared" si="6"/>
        <v>139513913</v>
      </c>
      <c r="K86" s="13">
        <f t="shared" si="7"/>
        <v>89971455.370000005</v>
      </c>
      <c r="L86" s="13">
        <f t="shared" si="5"/>
        <v>64.489235113060019</v>
      </c>
    </row>
    <row r="87" spans="1:12" s="8" customFormat="1" ht="19.5" customHeight="1" x14ac:dyDescent="0.2">
      <c r="A87" s="10" t="s">
        <v>235</v>
      </c>
      <c r="B87" s="9">
        <v>21000000</v>
      </c>
      <c r="C87" s="13">
        <f>C88+C91+C90</f>
        <v>10853700</v>
      </c>
      <c r="D87" s="13">
        <f>D88+D91+D90</f>
        <v>8293600</v>
      </c>
      <c r="E87" s="13">
        <f>E88+E91+E90</f>
        <v>11566739.859999999</v>
      </c>
      <c r="F87" s="29">
        <f t="shared" si="9"/>
        <v>139.46585149995175</v>
      </c>
      <c r="G87" s="13">
        <f>G88+G91+G90</f>
        <v>0</v>
      </c>
      <c r="H87" s="13">
        <f>H88+H91+H90</f>
        <v>0</v>
      </c>
      <c r="I87" s="14" t="str">
        <f t="shared" si="8"/>
        <v/>
      </c>
      <c r="J87" s="13">
        <f t="shared" si="6"/>
        <v>10853700</v>
      </c>
      <c r="K87" s="13">
        <f t="shared" si="7"/>
        <v>11566739.859999999</v>
      </c>
      <c r="L87" s="13">
        <f t="shared" si="5"/>
        <v>106.56955563540542</v>
      </c>
    </row>
    <row r="88" spans="1:12" s="8" customFormat="1" ht="94.5" customHeight="1" x14ac:dyDescent="0.2">
      <c r="A88" s="10" t="s">
        <v>108</v>
      </c>
      <c r="B88" s="9">
        <v>21010000</v>
      </c>
      <c r="C88" s="13">
        <f>C89</f>
        <v>2160000</v>
      </c>
      <c r="D88" s="13">
        <f>D89</f>
        <v>629900</v>
      </c>
      <c r="E88" s="13">
        <f>E89</f>
        <v>801303.07</v>
      </c>
      <c r="F88" s="29">
        <f t="shared" si="9"/>
        <v>127.21115573900619</v>
      </c>
      <c r="G88" s="13">
        <f>G89</f>
        <v>0</v>
      </c>
      <c r="H88" s="13">
        <f>H89</f>
        <v>0</v>
      </c>
      <c r="I88" s="14" t="str">
        <f t="shared" si="8"/>
        <v/>
      </c>
      <c r="J88" s="13">
        <f t="shared" si="6"/>
        <v>2160000</v>
      </c>
      <c r="K88" s="13">
        <f t="shared" si="7"/>
        <v>801303.07</v>
      </c>
      <c r="L88" s="13">
        <f t="shared" si="5"/>
        <v>37.097364351851844</v>
      </c>
    </row>
    <row r="89" spans="1:12" ht="47.25" hidden="1" x14ac:dyDescent="0.2">
      <c r="A89" s="11" t="s">
        <v>236</v>
      </c>
      <c r="B89" s="39">
        <v>21010300</v>
      </c>
      <c r="C89" s="105">
        <v>2160000</v>
      </c>
      <c r="D89" s="105">
        <v>629900</v>
      </c>
      <c r="E89" s="105">
        <v>801303.07</v>
      </c>
      <c r="F89" s="33">
        <f t="shared" si="9"/>
        <v>127.21115573900619</v>
      </c>
      <c r="G89" s="30">
        <v>0</v>
      </c>
      <c r="H89" s="30">
        <v>0</v>
      </c>
      <c r="I89" s="14" t="str">
        <f t="shared" si="8"/>
        <v/>
      </c>
      <c r="J89" s="30">
        <f t="shared" si="6"/>
        <v>2160000</v>
      </c>
      <c r="K89" s="30">
        <f t="shared" si="7"/>
        <v>801303.07</v>
      </c>
      <c r="L89" s="30">
        <f t="shared" si="5"/>
        <v>37.097364351851844</v>
      </c>
    </row>
    <row r="90" spans="1:12" ht="31.5" x14ac:dyDescent="0.2">
      <c r="A90" s="10" t="s">
        <v>347</v>
      </c>
      <c r="B90" s="9">
        <v>21050000</v>
      </c>
      <c r="C90" s="106">
        <v>6542300</v>
      </c>
      <c r="D90" s="106">
        <v>6542300</v>
      </c>
      <c r="E90" s="106">
        <v>8895946.8599999994</v>
      </c>
      <c r="F90" s="29">
        <f t="shared" si="9"/>
        <v>135.97583204683369</v>
      </c>
      <c r="G90" s="30"/>
      <c r="H90" s="30"/>
      <c r="I90" s="14" t="str">
        <f t="shared" si="8"/>
        <v/>
      </c>
      <c r="J90" s="13">
        <f t="shared" si="6"/>
        <v>6542300</v>
      </c>
      <c r="K90" s="13">
        <f t="shared" si="7"/>
        <v>8895946.8599999994</v>
      </c>
      <c r="L90" s="13">
        <f t="shared" si="5"/>
        <v>135.97583204683369</v>
      </c>
    </row>
    <row r="91" spans="1:12" s="8" customFormat="1" ht="15.75" x14ac:dyDescent="0.2">
      <c r="A91" s="10" t="s">
        <v>445</v>
      </c>
      <c r="B91" s="9">
        <v>21080000</v>
      </c>
      <c r="C91" s="13">
        <f>SUM(C92:C96)</f>
        <v>2151400</v>
      </c>
      <c r="D91" s="13">
        <f>SUM(D92:D96)</f>
        <v>1121400</v>
      </c>
      <c r="E91" s="13">
        <f>SUM(E92:E96)</f>
        <v>1869489.93</v>
      </c>
      <c r="F91" s="29" t="str">
        <f t="shared" si="9"/>
        <v>зв.100</v>
      </c>
      <c r="G91" s="13">
        <f>SUM(G92:G96)</f>
        <v>0</v>
      </c>
      <c r="H91" s="13">
        <f>SUM(H92:H96)</f>
        <v>0</v>
      </c>
      <c r="I91" s="14" t="str">
        <f t="shared" si="8"/>
        <v/>
      </c>
      <c r="J91" s="13">
        <f t="shared" si="6"/>
        <v>2151400</v>
      </c>
      <c r="K91" s="13">
        <f t="shared" si="7"/>
        <v>1869489.93</v>
      </c>
      <c r="L91" s="13">
        <f t="shared" si="5"/>
        <v>86.896436274054096</v>
      </c>
    </row>
    <row r="92" spans="1:12" ht="15.75" hidden="1" x14ac:dyDescent="0.2">
      <c r="A92" s="11" t="s">
        <v>109</v>
      </c>
      <c r="B92" s="39">
        <v>21080500</v>
      </c>
      <c r="C92" s="105">
        <v>0</v>
      </c>
      <c r="D92" s="105">
        <v>0</v>
      </c>
      <c r="E92" s="105">
        <v>6059</v>
      </c>
      <c r="F92" s="29" t="str">
        <f t="shared" si="9"/>
        <v/>
      </c>
      <c r="G92" s="30">
        <v>0</v>
      </c>
      <c r="H92" s="30">
        <v>0</v>
      </c>
      <c r="I92" s="14" t="str">
        <f t="shared" si="8"/>
        <v/>
      </c>
      <c r="J92" s="30">
        <f t="shared" si="6"/>
        <v>0</v>
      </c>
      <c r="K92" s="30">
        <f t="shared" si="7"/>
        <v>6059</v>
      </c>
      <c r="L92" s="30" t="str">
        <f t="shared" si="5"/>
        <v/>
      </c>
    </row>
    <row r="93" spans="1:12" ht="78.75" hidden="1" x14ac:dyDescent="0.2">
      <c r="A93" s="11" t="s">
        <v>237</v>
      </c>
      <c r="B93" s="39">
        <v>21080900</v>
      </c>
      <c r="C93" s="105"/>
      <c r="D93" s="105"/>
      <c r="E93" s="105"/>
      <c r="F93" s="33" t="str">
        <f t="shared" si="9"/>
        <v/>
      </c>
      <c r="G93" s="30">
        <v>0</v>
      </c>
      <c r="H93" s="30">
        <v>0</v>
      </c>
      <c r="I93" s="14" t="str">
        <f t="shared" si="8"/>
        <v/>
      </c>
      <c r="J93" s="30">
        <f t="shared" si="6"/>
        <v>0</v>
      </c>
      <c r="K93" s="30">
        <f t="shared" si="7"/>
        <v>0</v>
      </c>
      <c r="L93" s="30" t="str">
        <f t="shared" si="5"/>
        <v/>
      </c>
    </row>
    <row r="94" spans="1:12" ht="15.75" x14ac:dyDescent="0.2">
      <c r="A94" s="11" t="s">
        <v>289</v>
      </c>
      <c r="B94" s="39">
        <v>21081100</v>
      </c>
      <c r="C94" s="105">
        <v>1170000</v>
      </c>
      <c r="D94" s="105">
        <v>640000</v>
      </c>
      <c r="E94" s="105">
        <v>1255935.95</v>
      </c>
      <c r="F94" s="33" t="str">
        <f t="shared" si="9"/>
        <v>зв.100</v>
      </c>
      <c r="G94" s="30">
        <v>0</v>
      </c>
      <c r="H94" s="30">
        <v>0</v>
      </c>
      <c r="I94" s="14" t="str">
        <f t="shared" si="8"/>
        <v/>
      </c>
      <c r="J94" s="30">
        <f t="shared" si="6"/>
        <v>1170000</v>
      </c>
      <c r="K94" s="30">
        <f t="shared" si="7"/>
        <v>1255935.95</v>
      </c>
      <c r="L94" s="30">
        <f t="shared" si="5"/>
        <v>107.34495299145298</v>
      </c>
    </row>
    <row r="95" spans="1:12" ht="47.25" x14ac:dyDescent="0.2">
      <c r="A95" s="11" t="s">
        <v>335</v>
      </c>
      <c r="B95" s="39">
        <v>21081500</v>
      </c>
      <c r="C95" s="105">
        <v>981400</v>
      </c>
      <c r="D95" s="105">
        <v>481400</v>
      </c>
      <c r="E95" s="105">
        <v>606627.16</v>
      </c>
      <c r="F95" s="33">
        <f>IF(D95=0,"",IF(E95/D95&gt;1.5, "зв.100",E95/D95*100))</f>
        <v>126.01312006647278</v>
      </c>
      <c r="G95" s="30"/>
      <c r="H95" s="30"/>
      <c r="I95" s="14" t="str">
        <f>IF(G95=0,"",IF(H95/G95&gt;1.5, "зв.100",H95/G95*100))</f>
        <v/>
      </c>
      <c r="J95" s="30">
        <f>C95+G95</f>
        <v>981400</v>
      </c>
      <c r="K95" s="30">
        <f>E95+H95</f>
        <v>606627.16</v>
      </c>
      <c r="L95" s="30">
        <f>IF(J95=0,"",IF(K95/J95&gt;1.5, "зв.100",K95/J95*100))</f>
        <v>61.812427144895054</v>
      </c>
    </row>
    <row r="96" spans="1:12" s="22" customFormat="1" ht="15.75" hidden="1" x14ac:dyDescent="0.2">
      <c r="A96" s="11" t="s">
        <v>91</v>
      </c>
      <c r="B96" s="39">
        <v>21081700</v>
      </c>
      <c r="C96" s="51">
        <v>0</v>
      </c>
      <c r="D96" s="51">
        <v>0</v>
      </c>
      <c r="E96" s="51">
        <v>867.82</v>
      </c>
      <c r="F96" s="33" t="str">
        <f t="shared" si="9"/>
        <v/>
      </c>
      <c r="G96" s="30"/>
      <c r="H96" s="30"/>
      <c r="I96" s="14" t="str">
        <f t="shared" si="8"/>
        <v/>
      </c>
      <c r="J96" s="30">
        <f t="shared" si="6"/>
        <v>0</v>
      </c>
      <c r="K96" s="30">
        <f t="shared" si="7"/>
        <v>867.82</v>
      </c>
      <c r="L96" s="30" t="str">
        <f t="shared" si="5"/>
        <v/>
      </c>
    </row>
    <row r="97" spans="1:12" s="22" customFormat="1" ht="47.25" hidden="1" x14ac:dyDescent="0.2">
      <c r="A97" s="10" t="s">
        <v>378</v>
      </c>
      <c r="B97" s="9">
        <v>21110000</v>
      </c>
      <c r="C97" s="30"/>
      <c r="D97" s="49"/>
      <c r="E97" s="30"/>
      <c r="F97" s="29" t="str">
        <f>IF(D97=0,"",IF(E97/D97&gt;1.5, "зв.100",E97/D97*100))</f>
        <v/>
      </c>
      <c r="G97" s="30"/>
      <c r="H97" s="83"/>
      <c r="I97" s="14" t="str">
        <f>IF(G97=0,"",IF(H97/G97&gt;1.5, "зв.100",H97/G97*100))</f>
        <v/>
      </c>
      <c r="J97" s="13">
        <f t="shared" si="6"/>
        <v>0</v>
      </c>
      <c r="K97" s="13">
        <f t="shared" si="7"/>
        <v>0</v>
      </c>
      <c r="L97" s="13" t="str">
        <f t="shared" si="5"/>
        <v/>
      </c>
    </row>
    <row r="98" spans="1:12" s="8" customFormat="1" ht="31.5" x14ac:dyDescent="0.2">
      <c r="A98" s="10" t="s">
        <v>290</v>
      </c>
      <c r="B98" s="9">
        <v>22000000</v>
      </c>
      <c r="C98" s="13">
        <f>C104+C106+C99</f>
        <v>61313900</v>
      </c>
      <c r="D98" s="13">
        <f>D104+D106+D99</f>
        <v>31229500</v>
      </c>
      <c r="E98" s="13">
        <f>E104+E106+E99</f>
        <v>30119384.449999999</v>
      </c>
      <c r="F98" s="29">
        <f t="shared" si="9"/>
        <v>96.445298355721349</v>
      </c>
      <c r="G98" s="13">
        <f>G104+G106+G99</f>
        <v>0</v>
      </c>
      <c r="H98" s="13">
        <f>H104+H106+H99</f>
        <v>0</v>
      </c>
      <c r="I98" s="14" t="str">
        <f t="shared" si="8"/>
        <v/>
      </c>
      <c r="J98" s="13">
        <f t="shared" si="6"/>
        <v>61313900</v>
      </c>
      <c r="K98" s="13">
        <f t="shared" si="7"/>
        <v>30119384.449999999</v>
      </c>
      <c r="L98" s="13">
        <f t="shared" si="5"/>
        <v>49.123256635118629</v>
      </c>
    </row>
    <row r="99" spans="1:12" s="8" customFormat="1" ht="15.75" x14ac:dyDescent="0.2">
      <c r="A99" s="10" t="s">
        <v>336</v>
      </c>
      <c r="B99" s="9">
        <v>22010000</v>
      </c>
      <c r="C99" s="13">
        <f>SUM(C100:C103)</f>
        <v>29933900</v>
      </c>
      <c r="D99" s="13">
        <f>SUM(D100:D103)</f>
        <v>15669500</v>
      </c>
      <c r="E99" s="13">
        <f>SUM(E100:E103)</f>
        <v>14530681.609999999</v>
      </c>
      <c r="F99" s="29">
        <f t="shared" si="9"/>
        <v>92.732260825169917</v>
      </c>
      <c r="G99" s="13">
        <f>SUM(G100:G103)</f>
        <v>0</v>
      </c>
      <c r="H99" s="13">
        <f>SUM(H100:H103)</f>
        <v>0</v>
      </c>
      <c r="I99" s="14" t="str">
        <f t="shared" si="8"/>
        <v/>
      </c>
      <c r="J99" s="13">
        <f t="shared" si="6"/>
        <v>29933900</v>
      </c>
      <c r="K99" s="13">
        <f t="shared" si="7"/>
        <v>14530681.609999999</v>
      </c>
      <c r="L99" s="13">
        <f t="shared" si="5"/>
        <v>48.542560808982458</v>
      </c>
    </row>
    <row r="100" spans="1:12" s="24" customFormat="1" ht="47.25" x14ac:dyDescent="0.2">
      <c r="A100" s="11" t="s">
        <v>110</v>
      </c>
      <c r="B100" s="39">
        <v>22010300</v>
      </c>
      <c r="C100" s="105">
        <v>663900</v>
      </c>
      <c r="D100" s="105">
        <v>360100</v>
      </c>
      <c r="E100" s="105">
        <v>386328.17</v>
      </c>
      <c r="F100" s="33">
        <f t="shared" si="9"/>
        <v>107.28357956123298</v>
      </c>
      <c r="G100" s="30"/>
      <c r="H100" s="30"/>
      <c r="I100" s="14" t="str">
        <f t="shared" si="8"/>
        <v/>
      </c>
      <c r="J100" s="30">
        <f t="shared" si="6"/>
        <v>663900</v>
      </c>
      <c r="K100" s="30">
        <f t="shared" si="7"/>
        <v>386328.17</v>
      </c>
      <c r="L100" s="30">
        <f t="shared" si="5"/>
        <v>58.190716975448112</v>
      </c>
    </row>
    <row r="101" spans="1:12" s="8" customFormat="1" ht="15.75" x14ac:dyDescent="0.2">
      <c r="A101" s="11" t="s">
        <v>337</v>
      </c>
      <c r="B101" s="39">
        <v>22012500</v>
      </c>
      <c r="C101" s="105">
        <v>28215000</v>
      </c>
      <c r="D101" s="105">
        <v>14808500</v>
      </c>
      <c r="E101" s="105">
        <v>13467394.83</v>
      </c>
      <c r="F101" s="33">
        <f t="shared" si="9"/>
        <v>90.943679846034371</v>
      </c>
      <c r="G101" s="30"/>
      <c r="H101" s="30"/>
      <c r="I101" s="14" t="str">
        <f t="shared" si="8"/>
        <v/>
      </c>
      <c r="J101" s="30">
        <f t="shared" si="6"/>
        <v>28215000</v>
      </c>
      <c r="K101" s="30">
        <f t="shared" si="7"/>
        <v>13467394.83</v>
      </c>
      <c r="L101" s="30">
        <f t="shared" si="5"/>
        <v>47.731330249867092</v>
      </c>
    </row>
    <row r="102" spans="1:12" s="23" customFormat="1" ht="31.5" x14ac:dyDescent="0.2">
      <c r="A102" s="11" t="s">
        <v>372</v>
      </c>
      <c r="B102" s="39">
        <v>22012600</v>
      </c>
      <c r="C102" s="105">
        <v>1000000</v>
      </c>
      <c r="D102" s="105">
        <v>480000</v>
      </c>
      <c r="E102" s="105">
        <v>623372.61</v>
      </c>
      <c r="F102" s="33">
        <f t="shared" si="9"/>
        <v>129.86929375</v>
      </c>
      <c r="G102" s="30"/>
      <c r="H102" s="30"/>
      <c r="I102" s="14" t="str">
        <f t="shared" si="8"/>
        <v/>
      </c>
      <c r="J102" s="30">
        <f t="shared" si="6"/>
        <v>1000000</v>
      </c>
      <c r="K102" s="30">
        <f t="shared" si="7"/>
        <v>623372.61</v>
      </c>
      <c r="L102" s="30">
        <f t="shared" si="5"/>
        <v>62.337260999999998</v>
      </c>
    </row>
    <row r="103" spans="1:12" s="23" customFormat="1" ht="81.75" hidden="1" customHeight="1" x14ac:dyDescent="0.2">
      <c r="A103" s="11" t="s">
        <v>375</v>
      </c>
      <c r="B103" s="39">
        <v>22012900</v>
      </c>
      <c r="C103" s="105">
        <v>55000</v>
      </c>
      <c r="D103" s="105">
        <v>20900</v>
      </c>
      <c r="E103" s="105">
        <v>53586</v>
      </c>
      <c r="F103" s="33" t="str">
        <f t="shared" si="9"/>
        <v>зв.100</v>
      </c>
      <c r="G103" s="30"/>
      <c r="H103" s="30"/>
      <c r="I103" s="14" t="str">
        <f t="shared" si="8"/>
        <v/>
      </c>
      <c r="J103" s="30">
        <f t="shared" si="6"/>
        <v>55000</v>
      </c>
      <c r="K103" s="30">
        <f t="shared" si="7"/>
        <v>53586</v>
      </c>
      <c r="L103" s="30">
        <f t="shared" si="5"/>
        <v>97.429090909090917</v>
      </c>
    </row>
    <row r="104" spans="1:12" s="8" customFormat="1" ht="47.25" x14ac:dyDescent="0.2">
      <c r="A104" s="10" t="s">
        <v>291</v>
      </c>
      <c r="B104" s="9">
        <v>22080000</v>
      </c>
      <c r="C104" s="13">
        <f>C105</f>
        <v>31000000</v>
      </c>
      <c r="D104" s="13">
        <f>D105</f>
        <v>15400000</v>
      </c>
      <c r="E104" s="13">
        <f>E105</f>
        <v>15401131.220000001</v>
      </c>
      <c r="F104" s="29">
        <f t="shared" si="9"/>
        <v>100.0073455844156</v>
      </c>
      <c r="G104" s="13">
        <f>G105</f>
        <v>0</v>
      </c>
      <c r="H104" s="13">
        <f>H105</f>
        <v>0</v>
      </c>
      <c r="I104" s="14" t="str">
        <f t="shared" si="8"/>
        <v/>
      </c>
      <c r="J104" s="13">
        <f t="shared" si="6"/>
        <v>31000000</v>
      </c>
      <c r="K104" s="13">
        <f t="shared" si="7"/>
        <v>15401131.220000001</v>
      </c>
      <c r="L104" s="13">
        <f t="shared" si="5"/>
        <v>49.681068451612902</v>
      </c>
    </row>
    <row r="105" spans="1:12" ht="47.25" hidden="1" x14ac:dyDescent="0.2">
      <c r="A105" s="11" t="s">
        <v>306</v>
      </c>
      <c r="B105" s="39">
        <v>22080400</v>
      </c>
      <c r="C105" s="105">
        <v>31000000</v>
      </c>
      <c r="D105" s="105">
        <v>15400000</v>
      </c>
      <c r="E105" s="105">
        <v>15401131.220000001</v>
      </c>
      <c r="F105" s="33">
        <f t="shared" si="9"/>
        <v>100.0073455844156</v>
      </c>
      <c r="G105" s="30">
        <v>0</v>
      </c>
      <c r="H105" s="30">
        <v>0</v>
      </c>
      <c r="I105" s="14" t="str">
        <f t="shared" si="8"/>
        <v/>
      </c>
      <c r="J105" s="30">
        <f t="shared" si="6"/>
        <v>31000000</v>
      </c>
      <c r="K105" s="30">
        <f t="shared" si="7"/>
        <v>15401131.220000001</v>
      </c>
      <c r="L105" s="30">
        <f t="shared" si="5"/>
        <v>49.681068451612902</v>
      </c>
    </row>
    <row r="106" spans="1:12" s="8" customFormat="1" ht="15.75" x14ac:dyDescent="0.2">
      <c r="A106" s="10" t="s">
        <v>261</v>
      </c>
      <c r="B106" s="9">
        <v>22090000</v>
      </c>
      <c r="C106" s="13">
        <f>SUM(C107:C110)</f>
        <v>380000</v>
      </c>
      <c r="D106" s="13">
        <f>SUM(D107:D110)</f>
        <v>160000</v>
      </c>
      <c r="E106" s="13">
        <f>SUM(E107:E110)</f>
        <v>187571.62</v>
      </c>
      <c r="F106" s="29">
        <f t="shared" si="9"/>
        <v>117.2322625</v>
      </c>
      <c r="G106" s="13">
        <f>SUM(G107:G110)</f>
        <v>0</v>
      </c>
      <c r="H106" s="13">
        <f>SUM(H107:H110)</f>
        <v>0</v>
      </c>
      <c r="I106" s="14" t="str">
        <f t="shared" si="8"/>
        <v/>
      </c>
      <c r="J106" s="13">
        <f t="shared" si="6"/>
        <v>380000</v>
      </c>
      <c r="K106" s="13">
        <f t="shared" si="7"/>
        <v>187571.62</v>
      </c>
      <c r="L106" s="13">
        <f t="shared" si="5"/>
        <v>49.360952631578947</v>
      </c>
    </row>
    <row r="107" spans="1:12" ht="47.25" hidden="1" x14ac:dyDescent="0.2">
      <c r="A107" s="11" t="s">
        <v>232</v>
      </c>
      <c r="B107" s="39">
        <v>22090100</v>
      </c>
      <c r="C107" s="105">
        <v>215000</v>
      </c>
      <c r="D107" s="105">
        <v>87000</v>
      </c>
      <c r="E107" s="105">
        <v>129038.26</v>
      </c>
      <c r="F107" s="33">
        <f t="shared" si="9"/>
        <v>148.31983908045976</v>
      </c>
      <c r="G107" s="30">
        <v>0</v>
      </c>
      <c r="H107" s="30">
        <v>0</v>
      </c>
      <c r="I107" s="14" t="str">
        <f t="shared" si="8"/>
        <v/>
      </c>
      <c r="J107" s="30">
        <f t="shared" si="6"/>
        <v>215000</v>
      </c>
      <c r="K107" s="30">
        <f t="shared" si="7"/>
        <v>129038.26</v>
      </c>
      <c r="L107" s="30">
        <f t="shared" si="5"/>
        <v>60.017795348837211</v>
      </c>
    </row>
    <row r="108" spans="1:12" ht="15.75" hidden="1" x14ac:dyDescent="0.2">
      <c r="A108" s="11" t="s">
        <v>338</v>
      </c>
      <c r="B108" s="39">
        <v>22090200</v>
      </c>
      <c r="C108" s="105">
        <v>0</v>
      </c>
      <c r="D108" s="105">
        <v>0</v>
      </c>
      <c r="E108" s="105">
        <v>17</v>
      </c>
      <c r="F108" s="33" t="str">
        <f t="shared" si="9"/>
        <v/>
      </c>
      <c r="G108" s="30"/>
      <c r="H108" s="30"/>
      <c r="I108" s="14" t="str">
        <f t="shared" si="8"/>
        <v/>
      </c>
      <c r="J108" s="30">
        <f t="shared" si="6"/>
        <v>0</v>
      </c>
      <c r="K108" s="30">
        <f t="shared" si="7"/>
        <v>17</v>
      </c>
      <c r="L108" s="30" t="str">
        <f t="shared" si="5"/>
        <v/>
      </c>
    </row>
    <row r="109" spans="1:12" ht="63" hidden="1" x14ac:dyDescent="0.2">
      <c r="A109" s="11" t="s">
        <v>339</v>
      </c>
      <c r="B109" s="39">
        <v>22090300</v>
      </c>
      <c r="C109" s="30">
        <v>0</v>
      </c>
      <c r="D109" s="37"/>
      <c r="E109" s="30"/>
      <c r="F109" s="33" t="str">
        <f t="shared" si="9"/>
        <v/>
      </c>
      <c r="G109" s="30"/>
      <c r="H109" s="30"/>
      <c r="I109" s="14" t="str">
        <f t="shared" si="8"/>
        <v/>
      </c>
      <c r="J109" s="30">
        <f t="shared" si="6"/>
        <v>0</v>
      </c>
      <c r="K109" s="30">
        <f t="shared" si="7"/>
        <v>0</v>
      </c>
      <c r="L109" s="30" t="str">
        <f t="shared" si="5"/>
        <v/>
      </c>
    </row>
    <row r="110" spans="1:12" ht="47.25" hidden="1" x14ac:dyDescent="0.2">
      <c r="A110" s="11" t="s">
        <v>292</v>
      </c>
      <c r="B110" s="39">
        <v>22090400</v>
      </c>
      <c r="C110" s="105">
        <v>165000</v>
      </c>
      <c r="D110" s="105">
        <v>73000</v>
      </c>
      <c r="E110" s="105">
        <v>58516.36</v>
      </c>
      <c r="F110" s="33">
        <f t="shared" si="9"/>
        <v>80.159397260273963</v>
      </c>
      <c r="G110" s="30">
        <v>0</v>
      </c>
      <c r="H110" s="30">
        <v>0</v>
      </c>
      <c r="I110" s="14" t="str">
        <f t="shared" si="8"/>
        <v/>
      </c>
      <c r="J110" s="30">
        <f t="shared" si="6"/>
        <v>165000</v>
      </c>
      <c r="K110" s="30">
        <f t="shared" si="7"/>
        <v>58516.36</v>
      </c>
      <c r="L110" s="30">
        <f t="shared" si="5"/>
        <v>35.464460606060605</v>
      </c>
    </row>
    <row r="111" spans="1:12" s="8" customFormat="1" ht="15.75" x14ac:dyDescent="0.2">
      <c r="A111" s="10" t="s">
        <v>446</v>
      </c>
      <c r="B111" s="9">
        <v>24000000</v>
      </c>
      <c r="C111" s="13">
        <f>C112+C119+C122</f>
        <v>0</v>
      </c>
      <c r="D111" s="13">
        <f>D112+D119+D122</f>
        <v>0</v>
      </c>
      <c r="E111" s="13">
        <f>E112+E119+E122</f>
        <v>1001959.26</v>
      </c>
      <c r="F111" s="29" t="str">
        <f t="shared" si="9"/>
        <v/>
      </c>
      <c r="G111" s="13">
        <f>G112+G119+G122</f>
        <v>10558613</v>
      </c>
      <c r="H111" s="13">
        <f>H112+H119+H122</f>
        <v>11706856.689999999</v>
      </c>
      <c r="I111" s="14">
        <f t="shared" si="8"/>
        <v>110.87494815843711</v>
      </c>
      <c r="J111" s="13">
        <f t="shared" si="6"/>
        <v>10558613</v>
      </c>
      <c r="K111" s="13">
        <f t="shared" si="7"/>
        <v>12708815.949999999</v>
      </c>
      <c r="L111" s="13">
        <f t="shared" si="5"/>
        <v>120.36444512172196</v>
      </c>
    </row>
    <row r="112" spans="1:12" s="8" customFormat="1" ht="15.75" x14ac:dyDescent="0.2">
      <c r="A112" s="10" t="s">
        <v>445</v>
      </c>
      <c r="B112" s="9">
        <v>24060000</v>
      </c>
      <c r="C112" s="13">
        <f>SUM(C113:C118)</f>
        <v>0</v>
      </c>
      <c r="D112" s="13">
        <f>SUM(D113:D118)</f>
        <v>0</v>
      </c>
      <c r="E112" s="13">
        <f>SUM(E113:E118)</f>
        <v>1001959.26</v>
      </c>
      <c r="F112" s="29" t="str">
        <f t="shared" si="9"/>
        <v/>
      </c>
      <c r="G112" s="13">
        <f>SUM(G113:G118)</f>
        <v>550000</v>
      </c>
      <c r="H112" s="13">
        <f>SUM(H113:H118)</f>
        <v>519244.29</v>
      </c>
      <c r="I112" s="14">
        <f t="shared" si="8"/>
        <v>94.408052727272732</v>
      </c>
      <c r="J112" s="13">
        <f t="shared" si="6"/>
        <v>550000</v>
      </c>
      <c r="K112" s="13">
        <f t="shared" si="7"/>
        <v>1521203.55</v>
      </c>
      <c r="L112" s="13" t="str">
        <f t="shared" si="5"/>
        <v>зв.100</v>
      </c>
    </row>
    <row r="113" spans="1:12" ht="15.75" x14ac:dyDescent="0.2">
      <c r="A113" s="11" t="s">
        <v>262</v>
      </c>
      <c r="B113" s="39">
        <v>24060300</v>
      </c>
      <c r="C113" s="105">
        <v>0</v>
      </c>
      <c r="D113" s="105">
        <v>0</v>
      </c>
      <c r="E113" s="105">
        <v>945870.62</v>
      </c>
      <c r="F113" s="29" t="str">
        <f t="shared" si="9"/>
        <v/>
      </c>
      <c r="G113" s="30">
        <v>0</v>
      </c>
      <c r="H113" s="30">
        <v>0</v>
      </c>
      <c r="I113" s="14" t="str">
        <f t="shared" si="8"/>
        <v/>
      </c>
      <c r="J113" s="30">
        <f t="shared" si="6"/>
        <v>0</v>
      </c>
      <c r="K113" s="30">
        <f t="shared" si="7"/>
        <v>945870.62</v>
      </c>
      <c r="L113" s="30" t="str">
        <f t="shared" si="5"/>
        <v/>
      </c>
    </row>
    <row r="114" spans="1:12" ht="15.75" hidden="1" x14ac:dyDescent="0.2">
      <c r="A114" s="11" t="s">
        <v>346</v>
      </c>
      <c r="B114" s="39">
        <v>24060600</v>
      </c>
      <c r="C114" s="30"/>
      <c r="D114" s="49"/>
      <c r="E114" s="30"/>
      <c r="F114" s="33" t="str">
        <f t="shared" si="9"/>
        <v/>
      </c>
      <c r="G114" s="30">
        <v>0</v>
      </c>
      <c r="H114" s="30">
        <v>0</v>
      </c>
      <c r="I114" s="14" t="str">
        <f t="shared" si="8"/>
        <v/>
      </c>
      <c r="J114" s="30">
        <f t="shared" si="6"/>
        <v>0</v>
      </c>
      <c r="K114" s="30">
        <f t="shared" si="7"/>
        <v>0</v>
      </c>
      <c r="L114" s="30" t="str">
        <f t="shared" si="5"/>
        <v/>
      </c>
    </row>
    <row r="115" spans="1:12" s="22" customFormat="1" ht="63" hidden="1" x14ac:dyDescent="0.2">
      <c r="A115" s="11" t="s">
        <v>101</v>
      </c>
      <c r="B115" s="39">
        <v>24061900</v>
      </c>
      <c r="C115" s="105">
        <v>0</v>
      </c>
      <c r="D115" s="105">
        <v>0</v>
      </c>
      <c r="E115" s="105">
        <v>26330</v>
      </c>
      <c r="F115" s="29" t="str">
        <f t="shared" si="9"/>
        <v/>
      </c>
      <c r="G115" s="30"/>
      <c r="H115" s="30"/>
      <c r="I115" s="50" t="str">
        <f t="shared" si="8"/>
        <v/>
      </c>
      <c r="J115" s="30">
        <f>C115+G115</f>
        <v>0</v>
      </c>
      <c r="K115" s="30">
        <f>E115+H115</f>
        <v>26330</v>
      </c>
      <c r="L115" s="30" t="str">
        <f>IF(J115=0,"",IF(K115/J115&gt;1.5, "зв.100",K115/J115*100))</f>
        <v/>
      </c>
    </row>
    <row r="116" spans="1:12" ht="50.25" customHeight="1" x14ac:dyDescent="0.2">
      <c r="A116" s="11" t="s">
        <v>293</v>
      </c>
      <c r="B116" s="39">
        <v>24062100</v>
      </c>
      <c r="C116" s="30">
        <v>0</v>
      </c>
      <c r="D116" s="30">
        <v>0</v>
      </c>
      <c r="E116" s="30">
        <v>0</v>
      </c>
      <c r="F116" s="29" t="str">
        <f t="shared" si="9"/>
        <v/>
      </c>
      <c r="G116" s="105">
        <v>550000</v>
      </c>
      <c r="H116" s="105">
        <v>519244.29</v>
      </c>
      <c r="I116" s="50">
        <f t="shared" si="8"/>
        <v>94.408052727272732</v>
      </c>
      <c r="J116" s="30">
        <f t="shared" si="6"/>
        <v>550000</v>
      </c>
      <c r="K116" s="30">
        <f t="shared" si="7"/>
        <v>519244.29</v>
      </c>
      <c r="L116" s="30">
        <f t="shared" si="5"/>
        <v>94.408052727272732</v>
      </c>
    </row>
    <row r="117" spans="1:12" s="22" customFormat="1" ht="63.75" hidden="1" customHeight="1" x14ac:dyDescent="0.2">
      <c r="A117" s="11" t="s">
        <v>443</v>
      </c>
      <c r="B117" s="68" t="s">
        <v>444</v>
      </c>
      <c r="C117" s="76"/>
      <c r="D117" s="76"/>
      <c r="E117" s="76"/>
      <c r="F117" s="33" t="str">
        <f t="shared" si="9"/>
        <v/>
      </c>
      <c r="G117" s="69"/>
      <c r="H117" s="32"/>
      <c r="I117" s="14" t="str">
        <f t="shared" si="8"/>
        <v/>
      </c>
      <c r="J117" s="30">
        <f t="shared" si="6"/>
        <v>0</v>
      </c>
      <c r="K117" s="30">
        <f t="shared" si="7"/>
        <v>0</v>
      </c>
      <c r="L117" s="30" t="str">
        <f t="shared" si="5"/>
        <v/>
      </c>
    </row>
    <row r="118" spans="1:12" s="22" customFormat="1" ht="78.75" hidden="1" x14ac:dyDescent="0.2">
      <c r="A118" s="11" t="s">
        <v>451</v>
      </c>
      <c r="B118" s="68" t="s">
        <v>447</v>
      </c>
      <c r="C118" s="105">
        <v>0</v>
      </c>
      <c r="D118" s="105">
        <v>0</v>
      </c>
      <c r="E118" s="105">
        <v>29758.639999999999</v>
      </c>
      <c r="F118" s="33" t="str">
        <f>IF(D118=0,"",IF(E118/D118&gt;1.5, "зв.100",E118/D118*100))</f>
        <v/>
      </c>
      <c r="G118" s="69"/>
      <c r="H118" s="32"/>
      <c r="I118" s="14" t="str">
        <f>IF(G118=0,"",IF(H118/G118&gt;1.5, "зв.100",H118/G118*100))</f>
        <v/>
      </c>
      <c r="J118" s="30">
        <f t="shared" si="6"/>
        <v>0</v>
      </c>
      <c r="K118" s="30">
        <f t="shared" si="7"/>
        <v>29758.639999999999</v>
      </c>
      <c r="L118" s="30" t="str">
        <f t="shared" si="5"/>
        <v/>
      </c>
    </row>
    <row r="119" spans="1:12" s="8" customFormat="1" ht="31.5" x14ac:dyDescent="0.2">
      <c r="A119" s="10" t="s">
        <v>263</v>
      </c>
      <c r="B119" s="9">
        <v>24110000</v>
      </c>
      <c r="C119" s="13">
        <f>C120+C121</f>
        <v>0</v>
      </c>
      <c r="D119" s="13">
        <f>D120+D121</f>
        <v>0</v>
      </c>
      <c r="E119" s="13">
        <f>E120+E121</f>
        <v>0</v>
      </c>
      <c r="F119" s="29" t="str">
        <f t="shared" si="9"/>
        <v/>
      </c>
      <c r="G119" s="13">
        <f>G121+G120</f>
        <v>8613</v>
      </c>
      <c r="H119" s="13">
        <f>H121+H120</f>
        <v>13</v>
      </c>
      <c r="I119" s="14">
        <f t="shared" si="8"/>
        <v>0.15093463369325438</v>
      </c>
      <c r="J119" s="13">
        <f t="shared" si="6"/>
        <v>8613</v>
      </c>
      <c r="K119" s="13">
        <f t="shared" si="7"/>
        <v>13</v>
      </c>
      <c r="L119" s="13">
        <f t="shared" si="5"/>
        <v>0.15093463369325438</v>
      </c>
    </row>
    <row r="120" spans="1:12" s="23" customFormat="1" ht="31.5" hidden="1" x14ac:dyDescent="0.2">
      <c r="A120" s="11" t="s">
        <v>452</v>
      </c>
      <c r="B120" s="39">
        <v>24110700</v>
      </c>
      <c r="C120" s="13"/>
      <c r="D120" s="13"/>
      <c r="E120" s="13"/>
      <c r="F120" s="29" t="str">
        <f>IF(D120=0,"",IF(E120/D120&gt;1.5, "зв.100",E120/D120*100))</f>
        <v/>
      </c>
      <c r="G120" s="105">
        <v>13</v>
      </c>
      <c r="H120" s="105">
        <v>13</v>
      </c>
      <c r="I120" s="50">
        <f>IF(G120=0,"",IF(H120/G120&gt;1.5, "зв.100",H120/G120*100))</f>
        <v>100</v>
      </c>
      <c r="J120" s="13">
        <f t="shared" si="6"/>
        <v>13</v>
      </c>
      <c r="K120" s="13">
        <f t="shared" si="7"/>
        <v>13</v>
      </c>
      <c r="L120" s="13">
        <f t="shared" si="5"/>
        <v>100</v>
      </c>
    </row>
    <row r="121" spans="1:12" ht="63" hidden="1" x14ac:dyDescent="0.2">
      <c r="A121" s="11" t="s">
        <v>307</v>
      </c>
      <c r="B121" s="39">
        <v>24110900</v>
      </c>
      <c r="C121" s="30">
        <v>0</v>
      </c>
      <c r="D121" s="30">
        <v>0</v>
      </c>
      <c r="E121" s="30">
        <v>0</v>
      </c>
      <c r="F121" s="29" t="str">
        <f t="shared" si="9"/>
        <v/>
      </c>
      <c r="G121" s="105">
        <v>8600</v>
      </c>
      <c r="H121" s="105">
        <v>0</v>
      </c>
      <c r="I121" s="50">
        <f t="shared" si="8"/>
        <v>0</v>
      </c>
      <c r="J121" s="30">
        <f t="shared" si="6"/>
        <v>8600</v>
      </c>
      <c r="K121" s="30">
        <f t="shared" si="7"/>
        <v>0</v>
      </c>
      <c r="L121" s="30">
        <f t="shared" si="5"/>
        <v>0</v>
      </c>
    </row>
    <row r="122" spans="1:12" s="8" customFormat="1" ht="31.5" x14ac:dyDescent="0.2">
      <c r="A122" s="10" t="s">
        <v>288</v>
      </c>
      <c r="B122" s="9">
        <v>24170000</v>
      </c>
      <c r="C122" s="13">
        <v>0</v>
      </c>
      <c r="D122" s="13">
        <v>0</v>
      </c>
      <c r="E122" s="13">
        <v>0</v>
      </c>
      <c r="F122" s="29" t="str">
        <f t="shared" si="9"/>
        <v/>
      </c>
      <c r="G122" s="106">
        <v>10000000</v>
      </c>
      <c r="H122" s="106">
        <v>11187599.4</v>
      </c>
      <c r="I122" s="14">
        <f t="shared" si="8"/>
        <v>111.87599400000001</v>
      </c>
      <c r="J122" s="13">
        <f t="shared" si="6"/>
        <v>10000000</v>
      </c>
      <c r="K122" s="13">
        <f t="shared" si="7"/>
        <v>11187599.4</v>
      </c>
      <c r="L122" s="13">
        <f t="shared" si="5"/>
        <v>111.87599400000001</v>
      </c>
    </row>
    <row r="123" spans="1:12" s="8" customFormat="1" ht="15.75" x14ac:dyDescent="0.2">
      <c r="A123" s="10" t="s">
        <v>264</v>
      </c>
      <c r="B123" s="9">
        <v>25000000</v>
      </c>
      <c r="C123" s="13">
        <f>SUM(C124:C125)</f>
        <v>0</v>
      </c>
      <c r="D123" s="13">
        <f>SUM(D124:D125)</f>
        <v>0</v>
      </c>
      <c r="E123" s="13">
        <f>SUM(E124:E125)</f>
        <v>0</v>
      </c>
      <c r="F123" s="29" t="str">
        <f t="shared" si="9"/>
        <v/>
      </c>
      <c r="G123" s="13">
        <f>SUM(G124:G125)</f>
        <v>56787700</v>
      </c>
      <c r="H123" s="13">
        <f>SUM(H124:H125)</f>
        <v>35576515.109999999</v>
      </c>
      <c r="I123" s="14">
        <f t="shared" si="8"/>
        <v>62.648276140784006</v>
      </c>
      <c r="J123" s="13">
        <f t="shared" si="6"/>
        <v>56787700</v>
      </c>
      <c r="K123" s="13">
        <f t="shared" si="7"/>
        <v>35576515.109999999</v>
      </c>
      <c r="L123" s="13">
        <f t="shared" si="5"/>
        <v>62.648276140784006</v>
      </c>
    </row>
    <row r="124" spans="1:12" s="8" customFormat="1" ht="34.5" customHeight="1" x14ac:dyDescent="0.2">
      <c r="A124" s="10" t="s">
        <v>265</v>
      </c>
      <c r="B124" s="9">
        <v>25010000</v>
      </c>
      <c r="C124" s="13">
        <v>0</v>
      </c>
      <c r="D124" s="13">
        <v>0</v>
      </c>
      <c r="E124" s="13">
        <v>0</v>
      </c>
      <c r="F124" s="29" t="str">
        <f t="shared" si="9"/>
        <v/>
      </c>
      <c r="G124" s="106">
        <v>56787700</v>
      </c>
      <c r="H124" s="106">
        <v>27423462.940000001</v>
      </c>
      <c r="I124" s="14">
        <f t="shared" si="8"/>
        <v>48.291202038469599</v>
      </c>
      <c r="J124" s="13">
        <f t="shared" si="6"/>
        <v>56787700</v>
      </c>
      <c r="K124" s="13">
        <f t="shared" si="7"/>
        <v>27423462.940000001</v>
      </c>
      <c r="L124" s="13">
        <f t="shared" si="5"/>
        <v>48.291202038469599</v>
      </c>
    </row>
    <row r="125" spans="1:12" s="8" customFormat="1" ht="31.5" x14ac:dyDescent="0.2">
      <c r="A125" s="10" t="s">
        <v>113</v>
      </c>
      <c r="B125" s="9">
        <v>25020000</v>
      </c>
      <c r="C125" s="13">
        <v>0</v>
      </c>
      <c r="D125" s="13">
        <v>0</v>
      </c>
      <c r="E125" s="13">
        <v>0</v>
      </c>
      <c r="F125" s="29" t="str">
        <f t="shared" si="9"/>
        <v/>
      </c>
      <c r="G125" s="106">
        <v>0</v>
      </c>
      <c r="H125" s="106">
        <v>8153052.1699999999</v>
      </c>
      <c r="I125" s="14" t="str">
        <f t="shared" si="8"/>
        <v/>
      </c>
      <c r="J125" s="13">
        <f t="shared" si="6"/>
        <v>0</v>
      </c>
      <c r="K125" s="13">
        <f t="shared" si="7"/>
        <v>8153052.1699999999</v>
      </c>
      <c r="L125" s="13" t="str">
        <f t="shared" si="5"/>
        <v/>
      </c>
    </row>
    <row r="126" spans="1:12" s="8" customFormat="1" ht="15.75" x14ac:dyDescent="0.2">
      <c r="A126" s="10" t="s">
        <v>266</v>
      </c>
      <c r="B126" s="9">
        <v>30000000</v>
      </c>
      <c r="C126" s="13">
        <f>C127+C132</f>
        <v>0</v>
      </c>
      <c r="D126" s="13">
        <f>D127+D132</f>
        <v>0</v>
      </c>
      <c r="E126" s="13">
        <f>E127+E132</f>
        <v>10773.55</v>
      </c>
      <c r="F126" s="29" t="str">
        <f t="shared" si="9"/>
        <v/>
      </c>
      <c r="G126" s="13">
        <f>G127+G132</f>
        <v>15400000</v>
      </c>
      <c r="H126" s="13">
        <f>H127+H132</f>
        <v>8498950.3300000001</v>
      </c>
      <c r="I126" s="14">
        <f t="shared" si="8"/>
        <v>55.18798915584415</v>
      </c>
      <c r="J126" s="13">
        <f t="shared" si="6"/>
        <v>15400000</v>
      </c>
      <c r="K126" s="13">
        <f t="shared" si="7"/>
        <v>8509723.8800000008</v>
      </c>
      <c r="L126" s="13">
        <f t="shared" si="5"/>
        <v>55.257947272727279</v>
      </c>
    </row>
    <row r="127" spans="1:12" s="8" customFormat="1" ht="15.75" x14ac:dyDescent="0.2">
      <c r="A127" s="10" t="s">
        <v>267</v>
      </c>
      <c r="B127" s="9">
        <v>31000000</v>
      </c>
      <c r="C127" s="13">
        <f>C128+C130+C131</f>
        <v>0</v>
      </c>
      <c r="D127" s="13">
        <f>D128+D130+D131</f>
        <v>0</v>
      </c>
      <c r="E127" s="13">
        <f>E128+E130+E131</f>
        <v>10773.55</v>
      </c>
      <c r="F127" s="29" t="str">
        <f t="shared" si="9"/>
        <v/>
      </c>
      <c r="G127" s="13">
        <f>G128+G130+G131</f>
        <v>2600000</v>
      </c>
      <c r="H127" s="13">
        <f>H128+H130+H131</f>
        <v>2791.82</v>
      </c>
      <c r="I127" s="14">
        <f t="shared" si="8"/>
        <v>0.10737769230769231</v>
      </c>
      <c r="J127" s="13">
        <f t="shared" si="6"/>
        <v>2600000</v>
      </c>
      <c r="K127" s="13">
        <f t="shared" si="7"/>
        <v>13565.369999999999</v>
      </c>
      <c r="L127" s="13">
        <f t="shared" si="5"/>
        <v>0.5217449999999999</v>
      </c>
    </row>
    <row r="128" spans="1:12" s="8" customFormat="1" ht="78.75" x14ac:dyDescent="0.2">
      <c r="A128" s="10" t="s">
        <v>294</v>
      </c>
      <c r="B128" s="9">
        <v>31010000</v>
      </c>
      <c r="C128" s="13">
        <f>C129</f>
        <v>0</v>
      </c>
      <c r="D128" s="13">
        <f>D129</f>
        <v>0</v>
      </c>
      <c r="E128" s="13">
        <f>E129</f>
        <v>10604.88</v>
      </c>
      <c r="F128" s="29" t="str">
        <f t="shared" si="9"/>
        <v/>
      </c>
      <c r="G128" s="13">
        <f>G129</f>
        <v>0</v>
      </c>
      <c r="H128" s="13">
        <f>H129</f>
        <v>0</v>
      </c>
      <c r="I128" s="14" t="str">
        <f t="shared" si="8"/>
        <v/>
      </c>
      <c r="J128" s="13">
        <f t="shared" si="6"/>
        <v>0</v>
      </c>
      <c r="K128" s="13">
        <f t="shared" si="7"/>
        <v>10604.88</v>
      </c>
      <c r="L128" s="13" t="str">
        <f t="shared" si="5"/>
        <v/>
      </c>
    </row>
    <row r="129" spans="1:12" ht="78.75" hidden="1" x14ac:dyDescent="0.2">
      <c r="A129" s="11" t="s">
        <v>295</v>
      </c>
      <c r="B129" s="39">
        <v>31010200</v>
      </c>
      <c r="C129" s="105">
        <v>0</v>
      </c>
      <c r="D129" s="105">
        <v>0</v>
      </c>
      <c r="E129" s="105">
        <v>10604.88</v>
      </c>
      <c r="F129" s="33" t="str">
        <f t="shared" si="9"/>
        <v/>
      </c>
      <c r="G129" s="30">
        <v>0</v>
      </c>
      <c r="H129" s="30">
        <v>0</v>
      </c>
      <c r="I129" s="14" t="str">
        <f t="shared" si="8"/>
        <v/>
      </c>
      <c r="J129" s="30">
        <f t="shared" si="6"/>
        <v>0</v>
      </c>
      <c r="K129" s="30">
        <f t="shared" si="7"/>
        <v>10604.88</v>
      </c>
      <c r="L129" s="30" t="str">
        <f t="shared" si="5"/>
        <v/>
      </c>
    </row>
    <row r="130" spans="1:12" s="8" customFormat="1" ht="31.5" hidden="1" x14ac:dyDescent="0.2">
      <c r="A130" s="10" t="s">
        <v>268</v>
      </c>
      <c r="B130" s="9">
        <v>31020000</v>
      </c>
      <c r="C130" s="106">
        <v>0</v>
      </c>
      <c r="D130" s="106">
        <v>0</v>
      </c>
      <c r="E130" s="106">
        <v>168.67</v>
      </c>
      <c r="F130" s="29" t="str">
        <f t="shared" si="9"/>
        <v/>
      </c>
      <c r="G130" s="13">
        <v>0</v>
      </c>
      <c r="H130" s="13">
        <v>0</v>
      </c>
      <c r="I130" s="14" t="str">
        <f t="shared" si="8"/>
        <v/>
      </c>
      <c r="J130" s="13">
        <f t="shared" si="6"/>
        <v>0</v>
      </c>
      <c r="K130" s="13">
        <f t="shared" si="7"/>
        <v>168.67</v>
      </c>
      <c r="L130" s="13" t="str">
        <f t="shared" si="5"/>
        <v/>
      </c>
    </row>
    <row r="131" spans="1:12" s="8" customFormat="1" ht="47.25" x14ac:dyDescent="0.2">
      <c r="A131" s="10" t="s">
        <v>269</v>
      </c>
      <c r="B131" s="9">
        <v>31030000</v>
      </c>
      <c r="C131" s="13">
        <v>0</v>
      </c>
      <c r="D131" s="13">
        <v>0</v>
      </c>
      <c r="E131" s="13">
        <v>0</v>
      </c>
      <c r="F131" s="29" t="str">
        <f t="shared" si="9"/>
        <v/>
      </c>
      <c r="G131" s="106">
        <v>2600000</v>
      </c>
      <c r="H131" s="106">
        <v>2791.82</v>
      </c>
      <c r="I131" s="14">
        <f t="shared" si="8"/>
        <v>0.10737769230769231</v>
      </c>
      <c r="J131" s="13">
        <f t="shared" si="6"/>
        <v>2600000</v>
      </c>
      <c r="K131" s="13">
        <f t="shared" si="7"/>
        <v>2791.82</v>
      </c>
      <c r="L131" s="13">
        <f t="shared" si="5"/>
        <v>0.10737769230769231</v>
      </c>
    </row>
    <row r="132" spans="1:12" s="8" customFormat="1" ht="18" customHeight="1" x14ac:dyDescent="0.2">
      <c r="A132" s="10" t="s">
        <v>270</v>
      </c>
      <c r="B132" s="9">
        <v>33000000</v>
      </c>
      <c r="C132" s="13">
        <f>C133</f>
        <v>0</v>
      </c>
      <c r="D132" s="13">
        <f>D133</f>
        <v>0</v>
      </c>
      <c r="E132" s="13">
        <f>E133</f>
        <v>0</v>
      </c>
      <c r="F132" s="29" t="str">
        <f t="shared" si="9"/>
        <v/>
      </c>
      <c r="G132" s="13">
        <f>G133</f>
        <v>12800000</v>
      </c>
      <c r="H132" s="13">
        <f>H133</f>
        <v>8496158.5099999998</v>
      </c>
      <c r="I132" s="14">
        <f t="shared" si="8"/>
        <v>66.376238359374995</v>
      </c>
      <c r="J132" s="13">
        <f t="shared" si="6"/>
        <v>12800000</v>
      </c>
      <c r="K132" s="13">
        <f t="shared" si="7"/>
        <v>8496158.5099999998</v>
      </c>
      <c r="L132" s="13">
        <f t="shared" si="5"/>
        <v>66.376238359374995</v>
      </c>
    </row>
    <row r="133" spans="1:12" s="8" customFormat="1" ht="15.75" x14ac:dyDescent="0.2">
      <c r="A133" s="10" t="s">
        <v>271</v>
      </c>
      <c r="B133" s="9">
        <v>33010000</v>
      </c>
      <c r="C133" s="13">
        <f>SUM(C134:C135)</f>
        <v>0</v>
      </c>
      <c r="D133" s="13">
        <f>SUM(D134:D135)</f>
        <v>0</v>
      </c>
      <c r="E133" s="13">
        <f>SUM(E134:E135)</f>
        <v>0</v>
      </c>
      <c r="F133" s="29" t="str">
        <f t="shared" si="9"/>
        <v/>
      </c>
      <c r="G133" s="13">
        <f>SUM(G134:G135)</f>
        <v>12800000</v>
      </c>
      <c r="H133" s="13">
        <f>SUM(H134:H135)</f>
        <v>8496158.5099999998</v>
      </c>
      <c r="I133" s="14">
        <f t="shared" si="8"/>
        <v>66.376238359374995</v>
      </c>
      <c r="J133" s="13">
        <f t="shared" si="6"/>
        <v>12800000</v>
      </c>
      <c r="K133" s="13">
        <f t="shared" si="7"/>
        <v>8496158.5099999998</v>
      </c>
      <c r="L133" s="13">
        <f t="shared" si="5"/>
        <v>66.376238359374995</v>
      </c>
    </row>
    <row r="134" spans="1:12" ht="78.75" hidden="1" x14ac:dyDescent="0.2">
      <c r="A134" s="11" t="s">
        <v>296</v>
      </c>
      <c r="B134" s="39">
        <v>33010100</v>
      </c>
      <c r="C134" s="30">
        <v>0</v>
      </c>
      <c r="D134" s="30">
        <v>0</v>
      </c>
      <c r="E134" s="30">
        <v>0</v>
      </c>
      <c r="F134" s="29" t="str">
        <f t="shared" si="9"/>
        <v/>
      </c>
      <c r="G134" s="105">
        <v>12800000</v>
      </c>
      <c r="H134" s="105">
        <v>8496158.5099999998</v>
      </c>
      <c r="I134" s="50">
        <f t="shared" si="8"/>
        <v>66.376238359374995</v>
      </c>
      <c r="J134" s="30">
        <f t="shared" si="6"/>
        <v>12800000</v>
      </c>
      <c r="K134" s="30">
        <f t="shared" si="7"/>
        <v>8496158.5099999998</v>
      </c>
      <c r="L134" s="30">
        <f t="shared" si="5"/>
        <v>66.376238359374995</v>
      </c>
    </row>
    <row r="135" spans="1:12" ht="63" hidden="1" x14ac:dyDescent="0.2">
      <c r="A135" s="11" t="s">
        <v>297</v>
      </c>
      <c r="B135" s="39">
        <v>33010400</v>
      </c>
      <c r="C135" s="30">
        <v>0</v>
      </c>
      <c r="D135" s="30">
        <v>0</v>
      </c>
      <c r="E135" s="30">
        <v>0</v>
      </c>
      <c r="F135" s="29" t="str">
        <f t="shared" si="9"/>
        <v/>
      </c>
      <c r="G135" s="77"/>
      <c r="H135" s="77">
        <v>0</v>
      </c>
      <c r="I135" s="50" t="str">
        <f t="shared" si="8"/>
        <v/>
      </c>
      <c r="J135" s="30">
        <f t="shared" si="6"/>
        <v>0</v>
      </c>
      <c r="K135" s="30">
        <f t="shared" si="7"/>
        <v>0</v>
      </c>
      <c r="L135" s="30" t="str">
        <f t="shared" si="5"/>
        <v/>
      </c>
    </row>
    <row r="136" spans="1:12" s="8" customFormat="1" ht="15.75" x14ac:dyDescent="0.2">
      <c r="A136" s="10" t="s">
        <v>272</v>
      </c>
      <c r="B136" s="9">
        <v>50000000</v>
      </c>
      <c r="C136" s="13">
        <f>C137</f>
        <v>0</v>
      </c>
      <c r="D136" s="13">
        <f>D137</f>
        <v>0</v>
      </c>
      <c r="E136" s="13">
        <f>E137</f>
        <v>0</v>
      </c>
      <c r="F136" s="29" t="str">
        <f t="shared" si="9"/>
        <v/>
      </c>
      <c r="G136" s="13">
        <f>G137</f>
        <v>9300000</v>
      </c>
      <c r="H136" s="13">
        <f>H137</f>
        <v>7315664.1600000001</v>
      </c>
      <c r="I136" s="14">
        <f t="shared" si="8"/>
        <v>78.663055483870963</v>
      </c>
      <c r="J136" s="13">
        <f t="shared" si="6"/>
        <v>9300000</v>
      </c>
      <c r="K136" s="13">
        <f t="shared" si="7"/>
        <v>7315664.1600000001</v>
      </c>
      <c r="L136" s="13">
        <f t="shared" si="5"/>
        <v>78.663055483870963</v>
      </c>
    </row>
    <row r="137" spans="1:12" ht="47.25" x14ac:dyDescent="0.2">
      <c r="A137" s="11" t="s">
        <v>114</v>
      </c>
      <c r="B137" s="39">
        <v>50110000</v>
      </c>
      <c r="C137" s="30">
        <v>0</v>
      </c>
      <c r="D137" s="30">
        <v>0</v>
      </c>
      <c r="E137" s="30">
        <v>0</v>
      </c>
      <c r="F137" s="29" t="str">
        <f t="shared" si="9"/>
        <v/>
      </c>
      <c r="G137" s="105">
        <v>9300000</v>
      </c>
      <c r="H137" s="105">
        <v>7315664.1600000001</v>
      </c>
      <c r="I137" s="50">
        <f t="shared" si="8"/>
        <v>78.663055483870963</v>
      </c>
      <c r="J137" s="30">
        <f t="shared" si="6"/>
        <v>9300000</v>
      </c>
      <c r="K137" s="30">
        <f t="shared" si="7"/>
        <v>7315664.1600000001</v>
      </c>
      <c r="L137" s="30">
        <f t="shared" si="5"/>
        <v>78.663055483870963</v>
      </c>
    </row>
    <row r="138" spans="1:12" s="8" customFormat="1" ht="15.75" x14ac:dyDescent="0.2">
      <c r="A138" s="10" t="s">
        <v>273</v>
      </c>
      <c r="B138" s="9">
        <v>90010100</v>
      </c>
      <c r="C138" s="13">
        <f>C13+C86+C126+C136</f>
        <v>1538372400</v>
      </c>
      <c r="D138" s="13">
        <f>D13+D86+D126+D136</f>
        <v>736149127</v>
      </c>
      <c r="E138" s="13">
        <f>E13+E86+E126+E136</f>
        <v>776265097.2700001</v>
      </c>
      <c r="F138" s="29">
        <f t="shared" si="9"/>
        <v>105.4494352840549</v>
      </c>
      <c r="G138" s="13">
        <f>G13+G86+G126+G136</f>
        <v>92487313</v>
      </c>
      <c r="H138" s="13">
        <f>H13+H86+H126+H136</f>
        <v>63305611.00999999</v>
      </c>
      <c r="I138" s="14">
        <f t="shared" si="8"/>
        <v>68.447886479305538</v>
      </c>
      <c r="J138" s="13">
        <f t="shared" si="6"/>
        <v>1630859713</v>
      </c>
      <c r="K138" s="13">
        <f t="shared" si="7"/>
        <v>839570708.28000009</v>
      </c>
      <c r="L138" s="13">
        <f t="shared" si="5"/>
        <v>51.480253119723741</v>
      </c>
    </row>
    <row r="139" spans="1:12" s="8" customFormat="1" ht="15.75" x14ac:dyDescent="0.2">
      <c r="A139" s="10" t="s">
        <v>274</v>
      </c>
      <c r="B139" s="9">
        <v>40000000</v>
      </c>
      <c r="C139" s="13">
        <f t="shared" ref="C139:E140" si="10">C140</f>
        <v>511732000</v>
      </c>
      <c r="D139" s="13">
        <f t="shared" si="10"/>
        <v>297011500</v>
      </c>
      <c r="E139" s="13">
        <f t="shared" si="10"/>
        <v>297011500</v>
      </c>
      <c r="F139" s="29">
        <f t="shared" si="9"/>
        <v>100</v>
      </c>
      <c r="G139" s="13">
        <f>G140</f>
        <v>0</v>
      </c>
      <c r="H139" s="13">
        <f>H140</f>
        <v>0</v>
      </c>
      <c r="I139" s="14" t="str">
        <f t="shared" si="8"/>
        <v/>
      </c>
      <c r="J139" s="13">
        <f t="shared" si="6"/>
        <v>511732000</v>
      </c>
      <c r="K139" s="13">
        <f t="shared" si="7"/>
        <v>297011500</v>
      </c>
      <c r="L139" s="13">
        <f t="shared" si="5"/>
        <v>58.040439136110308</v>
      </c>
    </row>
    <row r="140" spans="1:12" s="8" customFormat="1" ht="15.75" x14ac:dyDescent="0.2">
      <c r="A140" s="10" t="s">
        <v>275</v>
      </c>
      <c r="B140" s="9">
        <v>41000000</v>
      </c>
      <c r="C140" s="13">
        <f t="shared" si="10"/>
        <v>511732000</v>
      </c>
      <c r="D140" s="13">
        <f t="shared" si="10"/>
        <v>297011500</v>
      </c>
      <c r="E140" s="13">
        <f t="shared" si="10"/>
        <v>297011500</v>
      </c>
      <c r="F140" s="29">
        <f t="shared" si="9"/>
        <v>100</v>
      </c>
      <c r="G140" s="13">
        <f>G141</f>
        <v>0</v>
      </c>
      <c r="H140" s="13">
        <f>H141</f>
        <v>0</v>
      </c>
      <c r="I140" s="14" t="str">
        <f t="shared" si="8"/>
        <v/>
      </c>
      <c r="J140" s="13">
        <f t="shared" si="6"/>
        <v>511732000</v>
      </c>
      <c r="K140" s="13">
        <f t="shared" si="7"/>
        <v>297011500</v>
      </c>
      <c r="L140" s="13">
        <f t="shared" si="5"/>
        <v>58.040439136110308</v>
      </c>
    </row>
    <row r="141" spans="1:12" s="8" customFormat="1" ht="31.5" x14ac:dyDescent="0.2">
      <c r="A141" s="10" t="s">
        <v>117</v>
      </c>
      <c r="B141" s="9">
        <v>41030000</v>
      </c>
      <c r="C141" s="13">
        <f>SUM(C142:C145)</f>
        <v>511732000</v>
      </c>
      <c r="D141" s="13">
        <f>SUM(D142:D145)</f>
        <v>297011500</v>
      </c>
      <c r="E141" s="13">
        <f>SUM(E142:E145)</f>
        <v>297011500</v>
      </c>
      <c r="F141" s="29">
        <f t="shared" si="9"/>
        <v>100</v>
      </c>
      <c r="G141" s="13">
        <f>SUM(G142:G145)</f>
        <v>0</v>
      </c>
      <c r="H141" s="13">
        <f>SUM(H142:H145)</f>
        <v>0</v>
      </c>
      <c r="I141" s="14" t="str">
        <f t="shared" si="8"/>
        <v/>
      </c>
      <c r="J141" s="13">
        <f t="shared" si="6"/>
        <v>511732000</v>
      </c>
      <c r="K141" s="13">
        <f t="shared" si="7"/>
        <v>297011500</v>
      </c>
      <c r="L141" s="13">
        <f t="shared" si="5"/>
        <v>58.040439136110308</v>
      </c>
    </row>
    <row r="142" spans="1:12" ht="48.75" customHeight="1" x14ac:dyDescent="0.2">
      <c r="A142" s="11" t="s">
        <v>66</v>
      </c>
      <c r="B142" s="39">
        <v>41033800</v>
      </c>
      <c r="C142" s="105">
        <v>630000</v>
      </c>
      <c r="D142" s="105">
        <v>315000</v>
      </c>
      <c r="E142" s="105">
        <v>315000</v>
      </c>
      <c r="F142" s="33">
        <f t="shared" si="9"/>
        <v>100</v>
      </c>
      <c r="G142" s="30"/>
      <c r="H142" s="30"/>
      <c r="I142" s="14" t="str">
        <f t="shared" si="8"/>
        <v/>
      </c>
      <c r="J142" s="30">
        <f t="shared" ref="J142:J202" si="11">C142+G142</f>
        <v>630000</v>
      </c>
      <c r="K142" s="30">
        <f t="shared" si="7"/>
        <v>315000</v>
      </c>
      <c r="L142" s="30">
        <f t="shared" ref="L142:L201" si="12">IF(J142=0,"",IF(K142/J142&gt;1.5, "зв.100",K142/J142*100))</f>
        <v>50</v>
      </c>
    </row>
    <row r="143" spans="1:12" ht="31.5" x14ac:dyDescent="0.2">
      <c r="A143" s="11" t="s">
        <v>340</v>
      </c>
      <c r="B143" s="39">
        <v>41033900</v>
      </c>
      <c r="C143" s="105">
        <v>310037000</v>
      </c>
      <c r="D143" s="105">
        <v>190982700</v>
      </c>
      <c r="E143" s="105">
        <v>190982700</v>
      </c>
      <c r="F143" s="33">
        <f>IF(D143=0,"",IF(E143/D143&gt;1.5, "зв.100",E143/D143*100))</f>
        <v>100</v>
      </c>
      <c r="G143" s="30"/>
      <c r="H143" s="30"/>
      <c r="I143" s="14" t="str">
        <f>IF(G143=0,"",IF(H143/G143&gt;1.5, "зв.100",H143/G143*100))</f>
        <v/>
      </c>
      <c r="J143" s="30">
        <f>C143+G143</f>
        <v>310037000</v>
      </c>
      <c r="K143" s="30">
        <f>E143+H143</f>
        <v>190982700</v>
      </c>
      <c r="L143" s="30">
        <f>IF(J143=0,"",IF(K143/J143&gt;1.5, "зв.100",K143/J143*100))</f>
        <v>61.599970326122367</v>
      </c>
    </row>
    <row r="144" spans="1:12" ht="31.5" x14ac:dyDescent="0.2">
      <c r="A144" s="11" t="s">
        <v>341</v>
      </c>
      <c r="B144" s="39">
        <v>41034200</v>
      </c>
      <c r="C144" s="105">
        <v>189604200</v>
      </c>
      <c r="D144" s="105">
        <v>94802400</v>
      </c>
      <c r="E144" s="105">
        <v>94802400</v>
      </c>
      <c r="F144" s="33">
        <f>IF(D144=0,"",IF(E144/D144&gt;1.5, "зв.100",E144/D144*100))</f>
        <v>100</v>
      </c>
      <c r="G144" s="30"/>
      <c r="H144" s="30"/>
      <c r="I144" s="14" t="str">
        <f>IF(G144=0,"",IF(H144/G144&gt;1.5, "зв.100",H144/G144*100))</f>
        <v/>
      </c>
      <c r="J144" s="30">
        <f>C144+G144</f>
        <v>189604200</v>
      </c>
      <c r="K144" s="30">
        <f>E144+H144</f>
        <v>94802400</v>
      </c>
      <c r="L144" s="30">
        <f>IF(J144=0,"",IF(K144/J144&gt;1.5, "зв.100",K144/J144*100))</f>
        <v>50.000158224343124</v>
      </c>
    </row>
    <row r="145" spans="1:12" s="22" customFormat="1" ht="47.25" x14ac:dyDescent="0.2">
      <c r="A145" s="11" t="s">
        <v>94</v>
      </c>
      <c r="B145" s="39">
        <v>41034500</v>
      </c>
      <c r="C145" s="105">
        <v>11460800</v>
      </c>
      <c r="D145" s="105">
        <v>10911400</v>
      </c>
      <c r="E145" s="105">
        <v>10911400</v>
      </c>
      <c r="F145" s="33">
        <f t="shared" si="9"/>
        <v>100</v>
      </c>
      <c r="G145" s="30"/>
      <c r="H145" s="30"/>
      <c r="I145" s="14" t="str">
        <f t="shared" si="8"/>
        <v/>
      </c>
      <c r="J145" s="30">
        <f t="shared" si="11"/>
        <v>11460800</v>
      </c>
      <c r="K145" s="30">
        <f t="shared" si="7"/>
        <v>10911400</v>
      </c>
      <c r="L145" s="30">
        <f t="shared" si="12"/>
        <v>95.206268323328217</v>
      </c>
    </row>
    <row r="146" spans="1:12" s="23" customFormat="1" ht="31.5" x14ac:dyDescent="0.2">
      <c r="A146" s="10" t="s">
        <v>276</v>
      </c>
      <c r="B146" s="9">
        <v>90010200</v>
      </c>
      <c r="C146" s="13">
        <f>C138+C139</f>
        <v>2050104400</v>
      </c>
      <c r="D146" s="13">
        <f>D138+D139</f>
        <v>1033160627</v>
      </c>
      <c r="E146" s="13">
        <f>E138+E139</f>
        <v>1073276597.2700001</v>
      </c>
      <c r="F146" s="29">
        <f t="shared" si="9"/>
        <v>103.88283963031822</v>
      </c>
      <c r="G146" s="13">
        <f>G138+G139</f>
        <v>92487313</v>
      </c>
      <c r="H146" s="13">
        <f>H138+H139</f>
        <v>63305611.00999999</v>
      </c>
      <c r="I146" s="14">
        <f t="shared" si="8"/>
        <v>68.447886479305538</v>
      </c>
      <c r="J146" s="13">
        <f t="shared" si="11"/>
        <v>2142591713</v>
      </c>
      <c r="K146" s="13">
        <f t="shared" ref="K146:K225" si="13">E146+H146</f>
        <v>1136582208.2800002</v>
      </c>
      <c r="L146" s="13">
        <f t="shared" si="12"/>
        <v>53.047073849109026</v>
      </c>
    </row>
    <row r="147" spans="1:12" s="23" customFormat="1" ht="31.5" x14ac:dyDescent="0.2">
      <c r="A147" s="94" t="s">
        <v>116</v>
      </c>
      <c r="B147" s="41">
        <v>41050000</v>
      </c>
      <c r="C147" s="80">
        <f>SUM(C148:C161)</f>
        <v>424578092.88</v>
      </c>
      <c r="D147" s="80">
        <f>SUM(D148:D161)</f>
        <v>251769114.88</v>
      </c>
      <c r="E147" s="80">
        <f>SUM(E148:E161)</f>
        <v>230172178.25</v>
      </c>
      <c r="F147" s="29">
        <f t="shared" ref="F147:F158" si="14">IF(D147=0,"",IF(E147/D147&gt;1.5, "зв.100",E147/D147*100))</f>
        <v>91.421927729184063</v>
      </c>
      <c r="G147" s="13">
        <f>SUM(G148:G161)</f>
        <v>18000000</v>
      </c>
      <c r="H147" s="13">
        <f>SUM(H148:H161)</f>
        <v>0</v>
      </c>
      <c r="I147" s="50">
        <f t="shared" ref="I147:I158" si="15">IF(G147=0,"",IF(H147/G147&gt;1.5, "зв.100",H147/G147*100))</f>
        <v>0</v>
      </c>
      <c r="J147" s="13">
        <f t="shared" si="11"/>
        <v>442578092.88</v>
      </c>
      <c r="K147" s="13">
        <f t="shared" si="13"/>
        <v>230172178.25</v>
      </c>
      <c r="L147" s="13">
        <f t="shared" si="12"/>
        <v>52.007133193646027</v>
      </c>
    </row>
    <row r="148" spans="1:12" s="22" customFormat="1" ht="218.25" customHeight="1" x14ac:dyDescent="0.2">
      <c r="A148" s="81" t="s">
        <v>131</v>
      </c>
      <c r="B148" s="82">
        <v>41050100</v>
      </c>
      <c r="C148" s="105">
        <v>92995250.879999995</v>
      </c>
      <c r="D148" s="105">
        <v>92995250.879999995</v>
      </c>
      <c r="E148" s="105">
        <v>88256374.409999996</v>
      </c>
      <c r="F148" s="33">
        <f t="shared" si="14"/>
        <v>94.904173680745274</v>
      </c>
      <c r="G148" s="30"/>
      <c r="H148" s="30"/>
      <c r="I148" s="14" t="str">
        <f t="shared" si="15"/>
        <v/>
      </c>
      <c r="J148" s="30">
        <f t="shared" si="11"/>
        <v>92995250.879999995</v>
      </c>
      <c r="K148" s="30">
        <f t="shared" si="13"/>
        <v>88256374.409999996</v>
      </c>
      <c r="L148" s="30">
        <f t="shared" si="12"/>
        <v>94.904173680745274</v>
      </c>
    </row>
    <row r="149" spans="1:12" s="22" customFormat="1" ht="79.5" customHeight="1" x14ac:dyDescent="0.2">
      <c r="A149" s="81" t="s">
        <v>115</v>
      </c>
      <c r="B149" s="82">
        <v>41050200</v>
      </c>
      <c r="C149" s="105">
        <v>522835</v>
      </c>
      <c r="D149" s="105">
        <v>261420</v>
      </c>
      <c r="E149" s="105">
        <v>179826.31</v>
      </c>
      <c r="F149" s="33">
        <f t="shared" si="14"/>
        <v>68.788275571876682</v>
      </c>
      <c r="G149" s="30"/>
      <c r="H149" s="30"/>
      <c r="I149" s="14" t="str">
        <f t="shared" si="15"/>
        <v/>
      </c>
      <c r="J149" s="30">
        <f t="shared" si="11"/>
        <v>522835</v>
      </c>
      <c r="K149" s="30">
        <f t="shared" si="13"/>
        <v>179826.31</v>
      </c>
      <c r="L149" s="30">
        <f t="shared" si="12"/>
        <v>34.3944667055572</v>
      </c>
    </row>
    <row r="150" spans="1:12" s="22" customFormat="1" ht="204.75" customHeight="1" x14ac:dyDescent="0.2">
      <c r="A150" s="81" t="s">
        <v>56</v>
      </c>
      <c r="B150" s="82">
        <v>41050300</v>
      </c>
      <c r="C150" s="105">
        <v>303607200</v>
      </c>
      <c r="D150" s="105">
        <v>142237700</v>
      </c>
      <c r="E150" s="105">
        <v>125660386.22</v>
      </c>
      <c r="F150" s="33">
        <f t="shared" si="14"/>
        <v>88.345344602731899</v>
      </c>
      <c r="G150" s="30"/>
      <c r="H150" s="30"/>
      <c r="I150" s="14" t="str">
        <f t="shared" si="15"/>
        <v/>
      </c>
      <c r="J150" s="30">
        <f t="shared" si="11"/>
        <v>303607200</v>
      </c>
      <c r="K150" s="30">
        <f t="shared" si="13"/>
        <v>125660386.22</v>
      </c>
      <c r="L150" s="30">
        <f t="shared" si="12"/>
        <v>41.389132477754146</v>
      </c>
    </row>
    <row r="151" spans="1:12" s="22" customFormat="1" ht="96.75" customHeight="1" x14ac:dyDescent="0.2">
      <c r="A151" s="81" t="s">
        <v>67</v>
      </c>
      <c r="B151" s="82">
        <v>41050400</v>
      </c>
      <c r="C151" s="105"/>
      <c r="D151" s="105"/>
      <c r="E151" s="105"/>
      <c r="F151" s="33" t="str">
        <f>IF(D151=0,"",IF(E151/D151&gt;1.5, "зв.100",E151/D151*100))</f>
        <v/>
      </c>
      <c r="G151" s="30"/>
      <c r="H151" s="30"/>
      <c r="I151" s="14" t="str">
        <f>IF(G151=0,"",IF(H151/G151&gt;1.5, "зв.100",H151/G151*100))</f>
        <v/>
      </c>
      <c r="J151" s="30">
        <f>C151+G151</f>
        <v>0</v>
      </c>
      <c r="K151" s="30">
        <f>E151+H151</f>
        <v>0</v>
      </c>
      <c r="L151" s="30" t="str">
        <f>IF(J151=0,"",IF(K151/J151&gt;1.5, "зв.100",K151/J151*100))</f>
        <v/>
      </c>
    </row>
    <row r="152" spans="1:12" s="22" customFormat="1" ht="117" customHeight="1" x14ac:dyDescent="0.2">
      <c r="A152" s="109" t="s">
        <v>95</v>
      </c>
      <c r="B152" s="110">
        <v>41050500</v>
      </c>
      <c r="C152" s="51"/>
      <c r="D152" s="51"/>
      <c r="E152" s="51"/>
      <c r="F152" s="33" t="str">
        <f>IF(D152=0,"",IF(E152/D152&gt;1.5, "зв.100",E152/D152*100))</f>
        <v/>
      </c>
      <c r="G152" s="30"/>
      <c r="H152" s="30"/>
      <c r="I152" s="14" t="str">
        <f>IF(G152=0,"",IF(H152/G152&gt;1.5, "зв.100",H152/G152*100))</f>
        <v/>
      </c>
      <c r="J152" s="30">
        <f>C152+G152</f>
        <v>0</v>
      </c>
      <c r="K152" s="30">
        <f>E152+H152</f>
        <v>0</v>
      </c>
      <c r="L152" s="30" t="str">
        <f>IF(J152=0,"",IF(K152/J152&gt;1.5, "зв.100",K152/J152*100))</f>
        <v/>
      </c>
    </row>
    <row r="153" spans="1:12" s="22" customFormat="1" ht="172.5" customHeight="1" x14ac:dyDescent="0.2">
      <c r="A153" s="81" t="s">
        <v>132</v>
      </c>
      <c r="B153" s="82">
        <v>41050700</v>
      </c>
      <c r="C153" s="105">
        <v>1693900</v>
      </c>
      <c r="D153" s="105">
        <v>810200</v>
      </c>
      <c r="E153" s="105">
        <v>619269.61</v>
      </c>
      <c r="F153" s="33">
        <f t="shared" si="14"/>
        <v>76.434165638114052</v>
      </c>
      <c r="G153" s="30"/>
      <c r="H153" s="30"/>
      <c r="I153" s="14" t="str">
        <f t="shared" si="15"/>
        <v/>
      </c>
      <c r="J153" s="30">
        <f t="shared" si="11"/>
        <v>1693900</v>
      </c>
      <c r="K153" s="30">
        <f t="shared" si="13"/>
        <v>619269.61</v>
      </c>
      <c r="L153" s="30">
        <f t="shared" si="12"/>
        <v>36.558805714623062</v>
      </c>
    </row>
    <row r="154" spans="1:12" s="22" customFormat="1" ht="47.25" x14ac:dyDescent="0.2">
      <c r="A154" s="109" t="s">
        <v>102</v>
      </c>
      <c r="B154" s="110">
        <v>41051000</v>
      </c>
      <c r="C154" s="105">
        <v>4233300</v>
      </c>
      <c r="D154" s="105">
        <v>2604920</v>
      </c>
      <c r="E154" s="105">
        <v>2604920</v>
      </c>
      <c r="F154" s="33">
        <f>IF(D154=0,"",IF(E154/D154&gt;1.5, "зв.100",E154/D154*100))</f>
        <v>100</v>
      </c>
      <c r="G154" s="30"/>
      <c r="H154" s="30"/>
      <c r="I154" s="14" t="str">
        <f>IF(G154=0,"",IF(H154/G154&gt;1.5, "зв.100",H154/G154*100))</f>
        <v/>
      </c>
      <c r="J154" s="30">
        <f>C154+G154</f>
        <v>4233300</v>
      </c>
      <c r="K154" s="30">
        <f>E154+H154</f>
        <v>2604920</v>
      </c>
      <c r="L154" s="30">
        <f>IF(J154=0,"",IF(K154/J154&gt;1.5, "зв.100",K154/J154*100))</f>
        <v>61.534027826990766</v>
      </c>
    </row>
    <row r="155" spans="1:12" s="22" customFormat="1" ht="47.25" x14ac:dyDescent="0.2">
      <c r="A155" s="81" t="s">
        <v>68</v>
      </c>
      <c r="B155" s="82">
        <v>41051100</v>
      </c>
      <c r="C155" s="105">
        <v>813890</v>
      </c>
      <c r="D155" s="105">
        <v>813890</v>
      </c>
      <c r="E155" s="105">
        <v>813890</v>
      </c>
      <c r="F155" s="33">
        <f>IF(D155=0,"",IF(E155/D155&gt;1.5, "зв.100",E155/D155*100))</f>
        <v>100</v>
      </c>
      <c r="G155" s="30"/>
      <c r="H155" s="30"/>
      <c r="I155" s="14" t="str">
        <f>IF(G155=0,"",IF(H155/G155&gt;1.5, "зв.100",H155/G155*100))</f>
        <v/>
      </c>
      <c r="J155" s="30">
        <f>C155+G155</f>
        <v>813890</v>
      </c>
      <c r="K155" s="30">
        <f>E155+H155</f>
        <v>813890</v>
      </c>
      <c r="L155" s="30">
        <f>IF(J155=0,"",IF(K155/J155&gt;1.5, "зв.100",K155/J155*100))</f>
        <v>100</v>
      </c>
    </row>
    <row r="156" spans="1:12" s="22" customFormat="1" ht="47.25" customHeight="1" x14ac:dyDescent="0.2">
      <c r="A156" s="81" t="s">
        <v>73</v>
      </c>
      <c r="B156" s="82">
        <v>41051200</v>
      </c>
      <c r="C156" s="105">
        <v>3618000</v>
      </c>
      <c r="D156" s="105">
        <v>1852125</v>
      </c>
      <c r="E156" s="105">
        <v>1841430</v>
      </c>
      <c r="F156" s="33">
        <f>IF(D156=0,"",IF(E156/D156&gt;1.5, "зв.100",E156/D156*100))</f>
        <v>99.422555173111974</v>
      </c>
      <c r="G156" s="30"/>
      <c r="H156" s="30"/>
      <c r="I156" s="14" t="str">
        <f>IF(G156=0,"",IF(H156/G156&gt;1.5, "зв.100",H156/G156*100))</f>
        <v/>
      </c>
      <c r="J156" s="30">
        <f>C156+G156</f>
        <v>3618000</v>
      </c>
      <c r="K156" s="30">
        <f>E156+H156</f>
        <v>1841430</v>
      </c>
      <c r="L156" s="30">
        <f>IF(J156=0,"",IF(K156/J156&gt;1.5, "зв.100",K156/J156*100))</f>
        <v>50.896351575456059</v>
      </c>
    </row>
    <row r="157" spans="1:12" s="22" customFormat="1" ht="63" x14ac:dyDescent="0.2">
      <c r="A157" s="81" t="s">
        <v>74</v>
      </c>
      <c r="B157" s="82">
        <v>41051400</v>
      </c>
      <c r="C157" s="105">
        <v>3811100</v>
      </c>
      <c r="D157" s="105">
        <v>1680300</v>
      </c>
      <c r="E157" s="105">
        <v>1680300</v>
      </c>
      <c r="F157" s="33">
        <f>IF(D157=0,"",IF(E157/D157&gt;1.5, "зв.100",E157/D157*100))</f>
        <v>100</v>
      </c>
      <c r="G157" s="30"/>
      <c r="H157" s="30"/>
      <c r="I157" s="14" t="str">
        <f>IF(G157=0,"",IF(H157/G157&gt;1.5, "зв.100",H157/G157*100))</f>
        <v/>
      </c>
      <c r="J157" s="30">
        <f>C157+G157</f>
        <v>3811100</v>
      </c>
      <c r="K157" s="30">
        <f>E157+H157</f>
        <v>1680300</v>
      </c>
      <c r="L157" s="30">
        <f>IF(J157=0,"",IF(K157/J157&gt;1.5, "зв.100",K157/J157*100))</f>
        <v>44.089632914381674</v>
      </c>
    </row>
    <row r="158" spans="1:12" s="22" customFormat="1" ht="47.25" x14ac:dyDescent="0.2">
      <c r="A158" s="81" t="s">
        <v>48</v>
      </c>
      <c r="B158" s="82">
        <v>41051500</v>
      </c>
      <c r="C158" s="105">
        <v>9072553</v>
      </c>
      <c r="D158" s="105">
        <v>4327909</v>
      </c>
      <c r="E158" s="105">
        <v>4330381.7</v>
      </c>
      <c r="F158" s="33">
        <f t="shared" si="14"/>
        <v>100.05713382605781</v>
      </c>
      <c r="G158" s="30"/>
      <c r="H158" s="30"/>
      <c r="I158" s="14" t="str">
        <f t="shared" si="15"/>
        <v/>
      </c>
      <c r="J158" s="30">
        <f t="shared" si="11"/>
        <v>9072553</v>
      </c>
      <c r="K158" s="30">
        <f t="shared" si="13"/>
        <v>4330381.7</v>
      </c>
      <c r="L158" s="30">
        <f t="shared" si="12"/>
        <v>47.730574844809396</v>
      </c>
    </row>
    <row r="159" spans="1:12" s="22" customFormat="1" ht="63" x14ac:dyDescent="0.2">
      <c r="A159" s="81" t="s">
        <v>49</v>
      </c>
      <c r="B159" s="82">
        <v>41052000</v>
      </c>
      <c r="C159" s="105">
        <v>1655600</v>
      </c>
      <c r="D159" s="105">
        <v>1655600</v>
      </c>
      <c r="E159" s="105">
        <v>1655600</v>
      </c>
      <c r="F159" s="33">
        <f>IF(D159=0,"",IF(E159/D159&gt;1.5, "зв.100",E159/D159*100))</f>
        <v>100</v>
      </c>
      <c r="G159" s="30"/>
      <c r="H159" s="30"/>
      <c r="I159" s="14" t="str">
        <f>IF(G159=0,"",IF(H159/G159&gt;1.5, "зв.100",H159/G159*100))</f>
        <v/>
      </c>
      <c r="J159" s="30">
        <f>C159+G159</f>
        <v>1655600</v>
      </c>
      <c r="K159" s="30">
        <f>E159+H159</f>
        <v>1655600</v>
      </c>
      <c r="L159" s="30">
        <f>IF(J159=0,"",IF(K159/J159&gt;1.5, "зв.100",K159/J159*100))</f>
        <v>100</v>
      </c>
    </row>
    <row r="160" spans="1:12" s="22" customFormat="1" ht="15.75" x14ac:dyDescent="0.2">
      <c r="A160" s="81" t="s">
        <v>227</v>
      </c>
      <c r="B160" s="82">
        <v>41053900</v>
      </c>
      <c r="C160" s="105">
        <v>1754464</v>
      </c>
      <c r="D160" s="105">
        <v>1729800</v>
      </c>
      <c r="E160" s="105">
        <v>1729800</v>
      </c>
      <c r="F160" s="33">
        <f>IF(D160=0,"",IF(E160/D160&gt;1.5, "зв.100",E160/D160*100))</f>
        <v>100</v>
      </c>
      <c r="G160" s="105">
        <v>18000000</v>
      </c>
      <c r="H160" s="30"/>
      <c r="I160" s="14">
        <f>IF(G160=0,"",IF(H160/G160&gt;1.5, "зв.100",H160/G160*100))</f>
        <v>0</v>
      </c>
      <c r="J160" s="30">
        <f>C160+G160</f>
        <v>19754464</v>
      </c>
      <c r="K160" s="30">
        <f>E160+H160</f>
        <v>1729800</v>
      </c>
      <c r="L160" s="30">
        <f>IF(J160=0,"",IF(K160/J160&gt;1.5, "зв.100",K160/J160*100))</f>
        <v>8.7565018215629653</v>
      </c>
    </row>
    <row r="161" spans="1:12" s="22" customFormat="1" ht="47.25" x14ac:dyDescent="0.2">
      <c r="A161" s="109" t="s">
        <v>92</v>
      </c>
      <c r="B161" s="110">
        <v>41054300</v>
      </c>
      <c r="C161" s="51">
        <v>800000</v>
      </c>
      <c r="D161" s="51">
        <v>800000</v>
      </c>
      <c r="E161" s="51">
        <v>800000</v>
      </c>
      <c r="F161" s="33">
        <f>IF(D161=0,"",IF(E161/D161&gt;1.5, "зв.100",E161/D161*100))</f>
        <v>100</v>
      </c>
      <c r="G161" s="32"/>
      <c r="H161" s="32"/>
      <c r="I161" s="50" t="str">
        <f>IF(G161=0,"",IF(H161/G161&gt;1.5, "зв.100",H161/G161*100))</f>
        <v/>
      </c>
      <c r="J161" s="30">
        <f>C161+G161</f>
        <v>800000</v>
      </c>
      <c r="K161" s="30">
        <f>E161+H161</f>
        <v>800000</v>
      </c>
      <c r="L161" s="30">
        <f>IF(J161=0,"",IF(K161/J161&gt;1.5, "зв.100",K161/J161*100))</f>
        <v>100</v>
      </c>
    </row>
    <row r="162" spans="1:12" s="38" customFormat="1" ht="23.25" customHeight="1" x14ac:dyDescent="0.2">
      <c r="A162" s="95" t="s">
        <v>238</v>
      </c>
      <c r="B162" s="9">
        <v>90010300</v>
      </c>
      <c r="C162" s="15">
        <f>C146+C147</f>
        <v>2474682492.8800001</v>
      </c>
      <c r="D162" s="15">
        <f>D146+D147</f>
        <v>1284929741.8800001</v>
      </c>
      <c r="E162" s="15">
        <f>E146+E147</f>
        <v>1303448775.52</v>
      </c>
      <c r="F162" s="15">
        <f t="shared" si="9"/>
        <v>101.44124873418406</v>
      </c>
      <c r="G162" s="15">
        <f>G146+G147</f>
        <v>110487313</v>
      </c>
      <c r="H162" s="15">
        <f>H146+H147</f>
        <v>63305611.00999999</v>
      </c>
      <c r="I162" s="15">
        <f t="shared" si="8"/>
        <v>57.296724203981675</v>
      </c>
      <c r="J162" s="15">
        <f t="shared" si="11"/>
        <v>2585169805.8800001</v>
      </c>
      <c r="K162" s="15">
        <f t="shared" si="13"/>
        <v>1366754386.53</v>
      </c>
      <c r="L162" s="15">
        <f t="shared" si="12"/>
        <v>52.869037206813289</v>
      </c>
    </row>
    <row r="163" spans="1:12" s="8" customFormat="1" ht="15.75" x14ac:dyDescent="0.2">
      <c r="A163" s="10" t="s">
        <v>277</v>
      </c>
      <c r="B163" s="78" t="s">
        <v>382</v>
      </c>
      <c r="C163" s="13">
        <f>SUM(C164:C165)</f>
        <v>163320350</v>
      </c>
      <c r="D163" s="13">
        <f>SUM(D164:D165)</f>
        <v>91644276</v>
      </c>
      <c r="E163" s="13">
        <f>SUM(E164:E165)</f>
        <v>80501268.609999985</v>
      </c>
      <c r="F163" s="13">
        <f t="shared" si="9"/>
        <v>87.841021964099525</v>
      </c>
      <c r="G163" s="13">
        <f>SUM(G164:G165)</f>
        <v>792300</v>
      </c>
      <c r="H163" s="13">
        <f>SUM(H164:H165)</f>
        <v>2503896.54</v>
      </c>
      <c r="I163" s="13" t="str">
        <f>IF(G163=0,"",IF(H163/G163&gt;1.5, "зв.100",H163/G163*100))</f>
        <v>зв.100</v>
      </c>
      <c r="J163" s="13">
        <f t="shared" si="11"/>
        <v>164112650</v>
      </c>
      <c r="K163" s="13">
        <f t="shared" si="13"/>
        <v>83005165.149999991</v>
      </c>
      <c r="L163" s="13">
        <f t="shared" si="12"/>
        <v>50.578163931908961</v>
      </c>
    </row>
    <row r="164" spans="1:12" s="17" customFormat="1" ht="47.25" x14ac:dyDescent="0.2">
      <c r="A164" s="11" t="s">
        <v>454</v>
      </c>
      <c r="B164" s="79" t="s">
        <v>456</v>
      </c>
      <c r="C164" s="52">
        <v>142391250</v>
      </c>
      <c r="D164" s="52">
        <v>79981776</v>
      </c>
      <c r="E164" s="52">
        <v>71563864.999999985</v>
      </c>
      <c r="F164" s="52">
        <f t="shared" si="9"/>
        <v>89.475213703681675</v>
      </c>
      <c r="G164" s="52">
        <v>192300</v>
      </c>
      <c r="H164" s="52">
        <v>47315</v>
      </c>
      <c r="I164" s="30">
        <f t="shared" ref="I164:I232" si="16">IF(G164=0,"",IF(H164/G164&gt;1.5, "зв.100",H164/G164*100))</f>
        <v>24.604784191367653</v>
      </c>
      <c r="J164" s="52">
        <f t="shared" si="11"/>
        <v>142583550</v>
      </c>
      <c r="K164" s="52">
        <f t="shared" si="13"/>
        <v>71611179.999999985</v>
      </c>
      <c r="L164" s="52">
        <f t="shared" si="12"/>
        <v>50.224012517573023</v>
      </c>
    </row>
    <row r="165" spans="1:12" ht="15.75" x14ac:dyDescent="0.2">
      <c r="A165" s="11" t="s">
        <v>455</v>
      </c>
      <c r="B165" s="79" t="s">
        <v>383</v>
      </c>
      <c r="C165" s="52">
        <v>20929100</v>
      </c>
      <c r="D165" s="52">
        <v>11662500</v>
      </c>
      <c r="E165" s="52">
        <v>8937403.6099999975</v>
      </c>
      <c r="F165" s="52">
        <f t="shared" ref="F165:F233" si="17">IF(D165=0,"",IF(E165/D165&gt;1.5, "зв.100",E165/D165*100))</f>
        <v>76.633685830653789</v>
      </c>
      <c r="G165" s="52">
        <v>600000</v>
      </c>
      <c r="H165" s="52">
        <v>2456581.54</v>
      </c>
      <c r="I165" s="69" t="str">
        <f t="shared" si="16"/>
        <v>зв.100</v>
      </c>
      <c r="J165" s="52">
        <f t="shared" si="11"/>
        <v>21529100</v>
      </c>
      <c r="K165" s="52">
        <f t="shared" si="13"/>
        <v>11393985.149999999</v>
      </c>
      <c r="L165" s="52">
        <f t="shared" si="12"/>
        <v>52.92364822496063</v>
      </c>
    </row>
    <row r="166" spans="1:12" s="8" customFormat="1" ht="15.75" x14ac:dyDescent="0.2">
      <c r="A166" s="10" t="s">
        <v>278</v>
      </c>
      <c r="B166" s="78" t="s">
        <v>384</v>
      </c>
      <c r="C166" s="13">
        <f>SUM(C167:C176)</f>
        <v>981072785</v>
      </c>
      <c r="D166" s="13">
        <f>SUM(D167:D176)</f>
        <v>569731000</v>
      </c>
      <c r="E166" s="13">
        <f>SUM(E167:E176)</f>
        <v>513789141.62999994</v>
      </c>
      <c r="F166" s="13">
        <f t="shared" si="17"/>
        <v>90.181005005871185</v>
      </c>
      <c r="G166" s="13">
        <f>SUM(G167:G176)</f>
        <v>203854119</v>
      </c>
      <c r="H166" s="13">
        <f>SUM(H167:H176)</f>
        <v>46006412.749999993</v>
      </c>
      <c r="I166" s="13">
        <f t="shared" si="16"/>
        <v>22.568301771719408</v>
      </c>
      <c r="J166" s="13">
        <f t="shared" si="11"/>
        <v>1184926904</v>
      </c>
      <c r="K166" s="13">
        <f t="shared" si="13"/>
        <v>559795554.37999988</v>
      </c>
      <c r="L166" s="13">
        <f t="shared" si="12"/>
        <v>47.243045329655189</v>
      </c>
    </row>
    <row r="167" spans="1:12" ht="15.75" x14ac:dyDescent="0.2">
      <c r="A167" s="11" t="s">
        <v>457</v>
      </c>
      <c r="B167" s="79" t="s">
        <v>385</v>
      </c>
      <c r="C167" s="52">
        <v>287005975</v>
      </c>
      <c r="D167" s="52">
        <v>154171008</v>
      </c>
      <c r="E167" s="52">
        <v>137627378.46000001</v>
      </c>
      <c r="F167" s="52">
        <f t="shared" si="17"/>
        <v>89.269299231668782</v>
      </c>
      <c r="G167" s="52">
        <v>72525162</v>
      </c>
      <c r="H167" s="52">
        <v>23197483.43</v>
      </c>
      <c r="I167" s="69">
        <f t="shared" si="16"/>
        <v>31.985427940167853</v>
      </c>
      <c r="J167" s="52">
        <f t="shared" si="11"/>
        <v>359531137</v>
      </c>
      <c r="K167" s="52">
        <f t="shared" si="13"/>
        <v>160824861.89000002</v>
      </c>
      <c r="L167" s="52">
        <f t="shared" si="12"/>
        <v>44.731831360130577</v>
      </c>
    </row>
    <row r="168" spans="1:12" ht="66" customHeight="1" x14ac:dyDescent="0.2">
      <c r="A168" s="11" t="s">
        <v>0</v>
      </c>
      <c r="B168" s="79" t="s">
        <v>386</v>
      </c>
      <c r="C168" s="52">
        <v>459955282</v>
      </c>
      <c r="D168" s="52">
        <v>285800438</v>
      </c>
      <c r="E168" s="52">
        <v>263763135.75999999</v>
      </c>
      <c r="F168" s="52">
        <f t="shared" si="17"/>
        <v>92.289269255773505</v>
      </c>
      <c r="G168" s="52">
        <v>117695032</v>
      </c>
      <c r="H168" s="52">
        <v>15035204.109999999</v>
      </c>
      <c r="I168" s="69">
        <f t="shared" si="16"/>
        <v>12.774714322691208</v>
      </c>
      <c r="J168" s="52">
        <f t="shared" si="11"/>
        <v>577650314</v>
      </c>
      <c r="K168" s="52">
        <f t="shared" si="13"/>
        <v>278798339.87</v>
      </c>
      <c r="L168" s="52">
        <f t="shared" si="12"/>
        <v>48.264206408792845</v>
      </c>
    </row>
    <row r="169" spans="1:12" ht="97.5" customHeight="1" x14ac:dyDescent="0.2">
      <c r="A169" s="11" t="s">
        <v>387</v>
      </c>
      <c r="B169" s="79" t="s">
        <v>388</v>
      </c>
      <c r="C169" s="52">
        <v>12001000</v>
      </c>
      <c r="D169" s="52">
        <v>6930500</v>
      </c>
      <c r="E169" s="52">
        <v>5695235.6799999997</v>
      </c>
      <c r="F169" s="52">
        <f t="shared" si="17"/>
        <v>82.176404011254604</v>
      </c>
      <c r="G169" s="52">
        <v>0</v>
      </c>
      <c r="H169" s="52">
        <v>23480</v>
      </c>
      <c r="I169" s="69" t="str">
        <f t="shared" si="16"/>
        <v/>
      </c>
      <c r="J169" s="52">
        <f t="shared" si="11"/>
        <v>12001000</v>
      </c>
      <c r="K169" s="52">
        <f t="shared" si="13"/>
        <v>5718715.6799999997</v>
      </c>
      <c r="L169" s="52">
        <f t="shared" si="12"/>
        <v>47.651993000583282</v>
      </c>
    </row>
    <row r="170" spans="1:12" ht="32.25" customHeight="1" x14ac:dyDescent="0.2">
      <c r="A170" s="11" t="s">
        <v>389</v>
      </c>
      <c r="B170" s="79" t="s">
        <v>390</v>
      </c>
      <c r="C170" s="52">
        <v>20762500</v>
      </c>
      <c r="D170" s="52">
        <v>11142760</v>
      </c>
      <c r="E170" s="52">
        <v>9756934.2199999969</v>
      </c>
      <c r="F170" s="52">
        <f t="shared" si="17"/>
        <v>87.562993549174507</v>
      </c>
      <c r="G170" s="52">
        <v>10000</v>
      </c>
      <c r="H170" s="52">
        <v>5384.65</v>
      </c>
      <c r="I170" s="69">
        <f t="shared" si="16"/>
        <v>53.846499999999999</v>
      </c>
      <c r="J170" s="52">
        <f t="shared" si="11"/>
        <v>20772500</v>
      </c>
      <c r="K170" s="52">
        <f t="shared" si="13"/>
        <v>9762318.8699999973</v>
      </c>
      <c r="L170" s="52">
        <f t="shared" si="12"/>
        <v>46.996359947045356</v>
      </c>
    </row>
    <row r="171" spans="1:12" s="22" customFormat="1" ht="50.25" customHeight="1" x14ac:dyDescent="0.2">
      <c r="A171" s="11" t="s">
        <v>1</v>
      </c>
      <c r="B171" s="79" t="s">
        <v>391</v>
      </c>
      <c r="C171" s="52">
        <v>31722228</v>
      </c>
      <c r="D171" s="52">
        <v>20243914</v>
      </c>
      <c r="E171" s="52">
        <v>18913865.819999997</v>
      </c>
      <c r="F171" s="52">
        <f t="shared" si="17"/>
        <v>93.429886236426398</v>
      </c>
      <c r="G171" s="52">
        <v>2550925</v>
      </c>
      <c r="H171" s="52">
        <v>1141014.96</v>
      </c>
      <c r="I171" s="69">
        <f t="shared" si="16"/>
        <v>44.729459313778335</v>
      </c>
      <c r="J171" s="52">
        <f t="shared" si="11"/>
        <v>34273153</v>
      </c>
      <c r="K171" s="52">
        <f t="shared" si="13"/>
        <v>20054880.779999997</v>
      </c>
      <c r="L171" s="52">
        <f t="shared" si="12"/>
        <v>58.514840405841852</v>
      </c>
    </row>
    <row r="172" spans="1:12" s="22" customFormat="1" ht="31.5" x14ac:dyDescent="0.2">
      <c r="A172" s="11" t="s">
        <v>2</v>
      </c>
      <c r="B172" s="79" t="s">
        <v>3</v>
      </c>
      <c r="C172" s="52">
        <v>153026100</v>
      </c>
      <c r="D172" s="52">
        <v>82011000</v>
      </c>
      <c r="E172" s="52">
        <v>70648147.229999989</v>
      </c>
      <c r="F172" s="52">
        <f t="shared" si="17"/>
        <v>86.144721110582708</v>
      </c>
      <c r="G172" s="52">
        <v>10366200</v>
      </c>
      <c r="H172" s="52">
        <v>6602688.4799999995</v>
      </c>
      <c r="I172" s="69">
        <f t="shared" si="16"/>
        <v>63.69439601782716</v>
      </c>
      <c r="J172" s="52">
        <f t="shared" si="11"/>
        <v>163392300</v>
      </c>
      <c r="K172" s="52">
        <f t="shared" si="13"/>
        <v>77250835.709999993</v>
      </c>
      <c r="L172" s="52">
        <f t="shared" si="12"/>
        <v>47.27936121224807</v>
      </c>
    </row>
    <row r="173" spans="1:12" ht="31.5" x14ac:dyDescent="0.2">
      <c r="A173" s="11" t="s">
        <v>118</v>
      </c>
      <c r="B173" s="79" t="s">
        <v>4</v>
      </c>
      <c r="C173" s="52">
        <v>3402400</v>
      </c>
      <c r="D173" s="52">
        <v>1978900</v>
      </c>
      <c r="E173" s="52">
        <v>1635582.01</v>
      </c>
      <c r="F173" s="52">
        <f t="shared" si="17"/>
        <v>82.651069280913632</v>
      </c>
      <c r="G173" s="52">
        <v>0</v>
      </c>
      <c r="H173" s="52">
        <v>1157.1199999999999</v>
      </c>
      <c r="I173" s="69" t="str">
        <f t="shared" si="16"/>
        <v/>
      </c>
      <c r="J173" s="52">
        <f t="shared" si="11"/>
        <v>3402400</v>
      </c>
      <c r="K173" s="52">
        <f t="shared" si="13"/>
        <v>1636739.1300000001</v>
      </c>
      <c r="L173" s="52">
        <f t="shared" si="12"/>
        <v>48.105429402774512</v>
      </c>
    </row>
    <row r="174" spans="1:12" ht="19.5" customHeight="1" x14ac:dyDescent="0.2">
      <c r="A174" s="11" t="s">
        <v>5</v>
      </c>
      <c r="B174" s="79" t="s">
        <v>6</v>
      </c>
      <c r="C174" s="52">
        <v>10884800</v>
      </c>
      <c r="D174" s="52">
        <v>5961980</v>
      </c>
      <c r="E174" s="52">
        <v>5374668.5199999996</v>
      </c>
      <c r="F174" s="52">
        <f t="shared" si="17"/>
        <v>90.149053166900913</v>
      </c>
      <c r="G174" s="102"/>
      <c r="H174" s="102"/>
      <c r="I174" s="30" t="str">
        <f t="shared" si="16"/>
        <v/>
      </c>
      <c r="J174" s="52">
        <f t="shared" si="11"/>
        <v>10884800</v>
      </c>
      <c r="K174" s="52">
        <f t="shared" si="13"/>
        <v>5374668.5199999996</v>
      </c>
      <c r="L174" s="52">
        <f t="shared" si="12"/>
        <v>49.377742540055856</v>
      </c>
    </row>
    <row r="175" spans="1:12" ht="15.75" x14ac:dyDescent="0.2">
      <c r="A175" s="11" t="s">
        <v>7</v>
      </c>
      <c r="B175" s="79" t="s">
        <v>8</v>
      </c>
      <c r="C175" s="52">
        <v>48900</v>
      </c>
      <c r="D175" s="52">
        <v>28960</v>
      </c>
      <c r="E175" s="52">
        <v>19910</v>
      </c>
      <c r="F175" s="52">
        <f>IF(D175=0,"",IF(E175/D175&gt;1.5, "зв.100",E175/D175*100))</f>
        <v>68.75</v>
      </c>
      <c r="G175" s="69">
        <v>0</v>
      </c>
      <c r="H175" s="69"/>
      <c r="I175" s="69" t="str">
        <f>IF(G175=0,"",IF(H175/G175&gt;1.5, "зв.100",H175/G175*100))</f>
        <v/>
      </c>
      <c r="J175" s="52">
        <f>C175+G175</f>
        <v>48900</v>
      </c>
      <c r="K175" s="52">
        <f>E175+H175</f>
        <v>19910</v>
      </c>
      <c r="L175" s="52">
        <f>IF(J175=0,"",IF(K175/J175&gt;1.5, "зв.100",K175/J175*100))</f>
        <v>40.715746421267895</v>
      </c>
    </row>
    <row r="176" spans="1:12" s="22" customFormat="1" ht="31.5" x14ac:dyDescent="0.2">
      <c r="A176" s="11" t="s">
        <v>119</v>
      </c>
      <c r="B176" s="79" t="s">
        <v>103</v>
      </c>
      <c r="C176" s="52">
        <v>2263600</v>
      </c>
      <c r="D176" s="52">
        <v>1461540</v>
      </c>
      <c r="E176" s="52">
        <v>354283.93</v>
      </c>
      <c r="F176" s="52">
        <f t="shared" si="17"/>
        <v>24.240453904785365</v>
      </c>
      <c r="G176" s="52">
        <v>706800</v>
      </c>
      <c r="H176" s="52">
        <v>0</v>
      </c>
      <c r="I176" s="69">
        <f t="shared" si="16"/>
        <v>0</v>
      </c>
      <c r="J176" s="52">
        <f t="shared" si="11"/>
        <v>2970400</v>
      </c>
      <c r="K176" s="52">
        <f t="shared" si="13"/>
        <v>354283.93</v>
      </c>
      <c r="L176" s="52">
        <f t="shared" si="12"/>
        <v>11.927145502289253</v>
      </c>
    </row>
    <row r="177" spans="1:12" s="8" customFormat="1" ht="15.75" x14ac:dyDescent="0.2">
      <c r="A177" s="10" t="s">
        <v>392</v>
      </c>
      <c r="B177" s="78" t="s">
        <v>393</v>
      </c>
      <c r="C177" s="13">
        <f>SUM(C178:C187)</f>
        <v>275985069</v>
      </c>
      <c r="D177" s="13">
        <f>SUM(D178:D187)</f>
        <v>143253225</v>
      </c>
      <c r="E177" s="13">
        <f>SUM(E178:E187)</f>
        <v>136733484.27000001</v>
      </c>
      <c r="F177" s="13">
        <f t="shared" si="17"/>
        <v>95.448800032250588</v>
      </c>
      <c r="G177" s="13">
        <f>SUM(G178:G187)</f>
        <v>17111075</v>
      </c>
      <c r="H177" s="13">
        <f>SUM(H178:H187)</f>
        <v>9871733.790000001</v>
      </c>
      <c r="I177" s="13">
        <f t="shared" si="16"/>
        <v>57.692072473529578</v>
      </c>
      <c r="J177" s="13">
        <f t="shared" si="11"/>
        <v>293096144</v>
      </c>
      <c r="K177" s="13">
        <f t="shared" si="13"/>
        <v>146605218.06</v>
      </c>
      <c r="L177" s="13">
        <f t="shared" si="12"/>
        <v>50.019497376942631</v>
      </c>
    </row>
    <row r="178" spans="1:12" ht="31.5" x14ac:dyDescent="0.2">
      <c r="A178" s="11" t="s">
        <v>394</v>
      </c>
      <c r="B178" s="79" t="s">
        <v>395</v>
      </c>
      <c r="C178" s="52">
        <v>95694621</v>
      </c>
      <c r="D178" s="52">
        <v>48984277</v>
      </c>
      <c r="E178" s="52">
        <v>46597000.229999997</v>
      </c>
      <c r="F178" s="52">
        <f t="shared" si="17"/>
        <v>95.126442776730173</v>
      </c>
      <c r="G178" s="52">
        <v>4138410</v>
      </c>
      <c r="H178" s="52">
        <v>2129747.71</v>
      </c>
      <c r="I178" s="69">
        <f t="shared" si="16"/>
        <v>51.462946155649149</v>
      </c>
      <c r="J178" s="52">
        <f t="shared" si="11"/>
        <v>99833031</v>
      </c>
      <c r="K178" s="52">
        <f t="shared" si="13"/>
        <v>48726747.939999998</v>
      </c>
      <c r="L178" s="52">
        <f t="shared" si="12"/>
        <v>48.808242574544288</v>
      </c>
    </row>
    <row r="179" spans="1:12" ht="31.5" x14ac:dyDescent="0.2">
      <c r="A179" s="11" t="s">
        <v>9</v>
      </c>
      <c r="B179" s="79" t="s">
        <v>10</v>
      </c>
      <c r="C179" s="52">
        <v>75733400</v>
      </c>
      <c r="D179" s="52">
        <v>38206200</v>
      </c>
      <c r="E179" s="52">
        <v>36500317.770000003</v>
      </c>
      <c r="F179" s="52">
        <f t="shared" si="17"/>
        <v>95.535064387455449</v>
      </c>
      <c r="G179" s="52">
        <v>4416099</v>
      </c>
      <c r="H179" s="52">
        <v>3844453.28</v>
      </c>
      <c r="I179" s="69">
        <f t="shared" si="16"/>
        <v>87.055414292116183</v>
      </c>
      <c r="J179" s="52">
        <f t="shared" si="11"/>
        <v>80149499</v>
      </c>
      <c r="K179" s="52">
        <f t="shared" si="13"/>
        <v>40344771.050000004</v>
      </c>
      <c r="L179" s="52">
        <f t="shared" si="12"/>
        <v>50.336897364760823</v>
      </c>
    </row>
    <row r="180" spans="1:12" ht="31.5" x14ac:dyDescent="0.2">
      <c r="A180" s="11" t="s">
        <v>11</v>
      </c>
      <c r="B180" s="79" t="s">
        <v>12</v>
      </c>
      <c r="C180" s="52">
        <v>63860800</v>
      </c>
      <c r="D180" s="52">
        <v>32771400</v>
      </c>
      <c r="E180" s="52">
        <v>32189659.710000001</v>
      </c>
      <c r="F180" s="52">
        <f t="shared" si="17"/>
        <v>98.224853713909084</v>
      </c>
      <c r="G180" s="52">
        <v>3829466</v>
      </c>
      <c r="H180" s="52">
        <v>1705135.53</v>
      </c>
      <c r="I180" s="69">
        <f t="shared" si="16"/>
        <v>44.526718085498082</v>
      </c>
      <c r="J180" s="52">
        <f t="shared" si="11"/>
        <v>67690266</v>
      </c>
      <c r="K180" s="52">
        <f t="shared" si="13"/>
        <v>33894795.240000002</v>
      </c>
      <c r="L180" s="52">
        <f t="shared" si="12"/>
        <v>50.07336688557259</v>
      </c>
    </row>
    <row r="181" spans="1:12" ht="15.75" x14ac:dyDescent="0.2">
      <c r="A181" s="11" t="s">
        <v>13</v>
      </c>
      <c r="B181" s="79" t="s">
        <v>14</v>
      </c>
      <c r="C181" s="52">
        <v>14340100</v>
      </c>
      <c r="D181" s="52">
        <v>7316900</v>
      </c>
      <c r="E181" s="52">
        <v>7113108.0199999996</v>
      </c>
      <c r="F181" s="52">
        <f t="shared" si="17"/>
        <v>97.214777023056214</v>
      </c>
      <c r="G181" s="52">
        <v>4623800</v>
      </c>
      <c r="H181" s="52">
        <v>2140411.27</v>
      </c>
      <c r="I181" s="69">
        <f t="shared" si="16"/>
        <v>46.291173277390889</v>
      </c>
      <c r="J181" s="52">
        <f t="shared" si="11"/>
        <v>18963900</v>
      </c>
      <c r="K181" s="52">
        <f t="shared" si="13"/>
        <v>9253519.2899999991</v>
      </c>
      <c r="L181" s="52">
        <f t="shared" si="12"/>
        <v>48.795444449717621</v>
      </c>
    </row>
    <row r="182" spans="1:12" ht="47.25" x14ac:dyDescent="0.2">
      <c r="A182" s="11" t="s">
        <v>15</v>
      </c>
      <c r="B182" s="79" t="s">
        <v>16</v>
      </c>
      <c r="C182" s="52">
        <v>3422548</v>
      </c>
      <c r="D182" s="52">
        <v>1993648</v>
      </c>
      <c r="E182" s="52">
        <v>1829815.83</v>
      </c>
      <c r="F182" s="52">
        <f t="shared" si="17"/>
        <v>91.782292059581238</v>
      </c>
      <c r="G182" s="52">
        <v>1300</v>
      </c>
      <c r="H182" s="52">
        <v>0</v>
      </c>
      <c r="I182" s="69">
        <f t="shared" si="16"/>
        <v>0</v>
      </c>
      <c r="J182" s="52">
        <f t="shared" si="11"/>
        <v>3423848</v>
      </c>
      <c r="K182" s="52">
        <f t="shared" si="13"/>
        <v>1829815.83</v>
      </c>
      <c r="L182" s="52">
        <f t="shared" si="12"/>
        <v>53.443255366476549</v>
      </c>
    </row>
    <row r="183" spans="1:12" ht="35.25" customHeight="1" x14ac:dyDescent="0.2">
      <c r="A183" s="11" t="s">
        <v>17</v>
      </c>
      <c r="B183" s="79" t="s">
        <v>18</v>
      </c>
      <c r="C183" s="52">
        <v>8447900</v>
      </c>
      <c r="D183" s="52">
        <v>5837500</v>
      </c>
      <c r="E183" s="52">
        <v>4775031.3499999996</v>
      </c>
      <c r="F183" s="52">
        <f t="shared" si="17"/>
        <v>81.799252248393998</v>
      </c>
      <c r="G183" s="52">
        <v>102000</v>
      </c>
      <c r="H183" s="52">
        <v>51986</v>
      </c>
      <c r="I183" s="69">
        <f t="shared" si="16"/>
        <v>50.966666666666669</v>
      </c>
      <c r="J183" s="52">
        <f t="shared" si="11"/>
        <v>8549900</v>
      </c>
      <c r="K183" s="52">
        <f t="shared" si="13"/>
        <v>4827017.3499999996</v>
      </c>
      <c r="L183" s="52">
        <f t="shared" si="12"/>
        <v>56.457003590685261</v>
      </c>
    </row>
    <row r="184" spans="1:12" ht="31.5" x14ac:dyDescent="0.2">
      <c r="A184" s="11" t="s">
        <v>19</v>
      </c>
      <c r="B184" s="79" t="s">
        <v>20</v>
      </c>
      <c r="C184" s="52">
        <v>8223500</v>
      </c>
      <c r="D184" s="52">
        <v>4111700</v>
      </c>
      <c r="E184" s="52">
        <v>4111657.78</v>
      </c>
      <c r="F184" s="52">
        <f t="shared" si="17"/>
        <v>99.998973174112891</v>
      </c>
      <c r="G184" s="69"/>
      <c r="H184" s="69"/>
      <c r="I184" s="69" t="str">
        <f t="shared" si="16"/>
        <v/>
      </c>
      <c r="J184" s="52">
        <f t="shared" si="11"/>
        <v>8223500</v>
      </c>
      <c r="K184" s="52">
        <f t="shared" si="13"/>
        <v>4111657.78</v>
      </c>
      <c r="L184" s="52">
        <f t="shared" si="12"/>
        <v>49.998878579680181</v>
      </c>
    </row>
    <row r="185" spans="1:12" ht="31.5" x14ac:dyDescent="0.2">
      <c r="A185" s="11" t="s">
        <v>21</v>
      </c>
      <c r="B185" s="79" t="s">
        <v>22</v>
      </c>
      <c r="C185" s="52">
        <v>1655600</v>
      </c>
      <c r="D185" s="52">
        <v>1655600</v>
      </c>
      <c r="E185" s="52">
        <v>1511772.13</v>
      </c>
      <c r="F185" s="52">
        <f t="shared" si="17"/>
        <v>91.312643754530072</v>
      </c>
      <c r="G185" s="69"/>
      <c r="H185" s="69"/>
      <c r="I185" s="69" t="str">
        <f t="shared" si="16"/>
        <v/>
      </c>
      <c r="J185" s="52">
        <f t="shared" si="11"/>
        <v>1655600</v>
      </c>
      <c r="K185" s="52">
        <f t="shared" si="13"/>
        <v>1511772.13</v>
      </c>
      <c r="L185" s="52">
        <f t="shared" si="12"/>
        <v>91.312643754530072</v>
      </c>
    </row>
    <row r="186" spans="1:12" ht="31.5" x14ac:dyDescent="0.2">
      <c r="A186" s="11" t="s">
        <v>23</v>
      </c>
      <c r="B186" s="79" t="s">
        <v>24</v>
      </c>
      <c r="C186" s="52">
        <v>3376600</v>
      </c>
      <c r="D186" s="52">
        <v>1761000</v>
      </c>
      <c r="E186" s="52">
        <v>1490344.08</v>
      </c>
      <c r="F186" s="52">
        <f t="shared" si="17"/>
        <v>84.630555366269164</v>
      </c>
      <c r="G186" s="69"/>
      <c r="H186" s="69"/>
      <c r="I186" s="69" t="str">
        <f t="shared" si="16"/>
        <v/>
      </c>
      <c r="J186" s="52">
        <f t="shared" si="11"/>
        <v>3376600</v>
      </c>
      <c r="K186" s="52">
        <f t="shared" si="13"/>
        <v>1490344.08</v>
      </c>
      <c r="L186" s="52">
        <f t="shared" si="12"/>
        <v>44.137418705206422</v>
      </c>
    </row>
    <row r="187" spans="1:12" ht="15.75" x14ac:dyDescent="0.2">
      <c r="A187" s="11" t="s">
        <v>25</v>
      </c>
      <c r="B187" s="79" t="s">
        <v>26</v>
      </c>
      <c r="C187" s="52">
        <v>1230000</v>
      </c>
      <c r="D187" s="52">
        <v>615000</v>
      </c>
      <c r="E187" s="52">
        <v>614777.37</v>
      </c>
      <c r="F187" s="52">
        <f t="shared" si="17"/>
        <v>99.963800000000006</v>
      </c>
      <c r="G187" s="30"/>
      <c r="H187" s="30"/>
      <c r="I187" s="30" t="str">
        <f t="shared" si="16"/>
        <v/>
      </c>
      <c r="J187" s="52">
        <f t="shared" si="11"/>
        <v>1230000</v>
      </c>
      <c r="K187" s="52">
        <f t="shared" si="13"/>
        <v>614777.37</v>
      </c>
      <c r="L187" s="52">
        <f t="shared" si="12"/>
        <v>49.981900000000003</v>
      </c>
    </row>
    <row r="188" spans="1:12" s="8" customFormat="1" ht="31.5" x14ac:dyDescent="0.2">
      <c r="A188" s="10" t="s">
        <v>360</v>
      </c>
      <c r="B188" s="41">
        <v>3000</v>
      </c>
      <c r="C188" s="13">
        <f>SUM(C189:C224)</f>
        <v>529437485.88</v>
      </c>
      <c r="D188" s="13">
        <f>SUM(D189:D224)</f>
        <v>301397050.88000005</v>
      </c>
      <c r="E188" s="13">
        <f>SUM(E189:E224)</f>
        <v>272462673.09000003</v>
      </c>
      <c r="F188" s="13">
        <f t="shared" si="17"/>
        <v>90.399913434614149</v>
      </c>
      <c r="G188" s="13">
        <f>SUM(G189:G224)</f>
        <v>319900</v>
      </c>
      <c r="H188" s="13">
        <f>SUM(H189:H224)</f>
        <v>138595.76</v>
      </c>
      <c r="I188" s="13">
        <f t="shared" si="16"/>
        <v>43.324713973116602</v>
      </c>
      <c r="J188" s="13">
        <f t="shared" si="11"/>
        <v>529757385.88</v>
      </c>
      <c r="K188" s="13">
        <f t="shared" si="13"/>
        <v>272601268.85000002</v>
      </c>
      <c r="L188" s="13">
        <f t="shared" si="12"/>
        <v>51.457757100860761</v>
      </c>
    </row>
    <row r="189" spans="1:12" s="23" customFormat="1" ht="47.25" x14ac:dyDescent="0.2">
      <c r="A189" s="11" t="s">
        <v>27</v>
      </c>
      <c r="B189" s="79" t="s">
        <v>403</v>
      </c>
      <c r="C189" s="52">
        <v>41647616.149999999</v>
      </c>
      <c r="D189" s="52">
        <v>41647616.149999999</v>
      </c>
      <c r="E189" s="52">
        <v>36908739.68</v>
      </c>
      <c r="F189" s="52">
        <f t="shared" si="17"/>
        <v>88.621494077998989</v>
      </c>
      <c r="G189" s="13"/>
      <c r="H189" s="13"/>
      <c r="I189" s="13" t="str">
        <f t="shared" si="16"/>
        <v/>
      </c>
      <c r="J189" s="52">
        <f t="shared" si="11"/>
        <v>41647616.149999999</v>
      </c>
      <c r="K189" s="52">
        <f t="shared" si="13"/>
        <v>36908739.68</v>
      </c>
      <c r="L189" s="52">
        <f t="shared" si="12"/>
        <v>88.621494077998989</v>
      </c>
    </row>
    <row r="190" spans="1:12" s="23" customFormat="1" ht="31.5" x14ac:dyDescent="0.2">
      <c r="A190" s="11" t="s">
        <v>396</v>
      </c>
      <c r="B190" s="79" t="s">
        <v>404</v>
      </c>
      <c r="C190" s="52">
        <v>51347634.730000019</v>
      </c>
      <c r="D190" s="52">
        <v>51347634.729999989</v>
      </c>
      <c r="E190" s="52">
        <v>51347634.729999997</v>
      </c>
      <c r="F190" s="52">
        <f t="shared" si="17"/>
        <v>100.00000000000003</v>
      </c>
      <c r="G190" s="13"/>
      <c r="H190" s="13"/>
      <c r="I190" s="13" t="str">
        <f t="shared" si="16"/>
        <v/>
      </c>
      <c r="J190" s="52">
        <f t="shared" si="11"/>
        <v>51347634.730000019</v>
      </c>
      <c r="K190" s="52">
        <f t="shared" si="13"/>
        <v>51347634.729999997</v>
      </c>
      <c r="L190" s="52">
        <f t="shared" si="12"/>
        <v>99.999999999999957</v>
      </c>
    </row>
    <row r="191" spans="1:12" s="23" customFormat="1" ht="47.25" customHeight="1" x14ac:dyDescent="0.2">
      <c r="A191" s="11" t="s">
        <v>28</v>
      </c>
      <c r="B191" s="79" t="s">
        <v>405</v>
      </c>
      <c r="C191" s="52">
        <v>69000</v>
      </c>
      <c r="D191" s="52">
        <v>31000</v>
      </c>
      <c r="E191" s="52">
        <v>24849.29</v>
      </c>
      <c r="F191" s="52">
        <f t="shared" si="17"/>
        <v>80.159000000000006</v>
      </c>
      <c r="G191" s="13"/>
      <c r="H191" s="13"/>
      <c r="I191" s="13" t="str">
        <f t="shared" si="16"/>
        <v/>
      </c>
      <c r="J191" s="52">
        <f t="shared" si="11"/>
        <v>69000</v>
      </c>
      <c r="K191" s="52">
        <f t="shared" si="13"/>
        <v>24849.29</v>
      </c>
      <c r="L191" s="52">
        <f t="shared" si="12"/>
        <v>36.013463768115948</v>
      </c>
    </row>
    <row r="192" spans="1:12" s="23" customFormat="1" ht="47.25" x14ac:dyDescent="0.2">
      <c r="A192" s="11" t="s">
        <v>397</v>
      </c>
      <c r="B192" s="79" t="s">
        <v>406</v>
      </c>
      <c r="C192" s="52">
        <v>453835</v>
      </c>
      <c r="D192" s="52">
        <v>230420</v>
      </c>
      <c r="E192" s="52">
        <v>151141.24</v>
      </c>
      <c r="F192" s="52">
        <f t="shared" si="17"/>
        <v>65.593802621300227</v>
      </c>
      <c r="G192" s="13"/>
      <c r="H192" s="13"/>
      <c r="I192" s="13" t="str">
        <f t="shared" si="16"/>
        <v/>
      </c>
      <c r="J192" s="52">
        <f t="shared" si="11"/>
        <v>453835</v>
      </c>
      <c r="K192" s="52">
        <f t="shared" si="13"/>
        <v>151141.24</v>
      </c>
      <c r="L192" s="52">
        <f t="shared" si="12"/>
        <v>33.303125585289806</v>
      </c>
    </row>
    <row r="193" spans="1:12" s="23" customFormat="1" ht="31.5" x14ac:dyDescent="0.2">
      <c r="A193" s="11" t="s">
        <v>29</v>
      </c>
      <c r="B193" s="79" t="s">
        <v>448</v>
      </c>
      <c r="C193" s="52">
        <v>250200</v>
      </c>
      <c r="D193" s="52">
        <v>105500</v>
      </c>
      <c r="E193" s="52">
        <v>21537.5</v>
      </c>
      <c r="F193" s="52">
        <f t="shared" si="17"/>
        <v>20.414691943127963</v>
      </c>
      <c r="G193" s="13"/>
      <c r="H193" s="13"/>
      <c r="I193" s="13" t="str">
        <f t="shared" si="16"/>
        <v/>
      </c>
      <c r="J193" s="52">
        <f t="shared" si="11"/>
        <v>250200</v>
      </c>
      <c r="K193" s="52">
        <f t="shared" si="13"/>
        <v>21537.5</v>
      </c>
      <c r="L193" s="52">
        <f t="shared" si="12"/>
        <v>8.6081135091926448</v>
      </c>
    </row>
    <row r="194" spans="1:12" s="23" customFormat="1" ht="31.5" x14ac:dyDescent="0.2">
      <c r="A194" s="11" t="s">
        <v>30</v>
      </c>
      <c r="B194" s="79" t="s">
        <v>31</v>
      </c>
      <c r="C194" s="52">
        <v>949200</v>
      </c>
      <c r="D194" s="52">
        <v>530300</v>
      </c>
      <c r="E194" s="52">
        <v>525508.31999999995</v>
      </c>
      <c r="F194" s="52">
        <f t="shared" si="17"/>
        <v>99.096420893833667</v>
      </c>
      <c r="G194" s="13"/>
      <c r="H194" s="13"/>
      <c r="I194" s="13" t="str">
        <f t="shared" si="16"/>
        <v/>
      </c>
      <c r="J194" s="52">
        <f t="shared" si="11"/>
        <v>949200</v>
      </c>
      <c r="K194" s="52">
        <f t="shared" si="13"/>
        <v>525508.31999999995</v>
      </c>
      <c r="L194" s="52">
        <f t="shared" si="12"/>
        <v>55.363286978508206</v>
      </c>
    </row>
    <row r="195" spans="1:12" s="23" customFormat="1" ht="47.25" x14ac:dyDescent="0.2">
      <c r="A195" s="11" t="s">
        <v>298</v>
      </c>
      <c r="B195" s="79" t="s">
        <v>449</v>
      </c>
      <c r="C195" s="52">
        <v>19000000</v>
      </c>
      <c r="D195" s="52">
        <v>8637000</v>
      </c>
      <c r="E195" s="52">
        <v>8636039</v>
      </c>
      <c r="F195" s="52">
        <f t="shared" si="17"/>
        <v>99.988873451429896</v>
      </c>
      <c r="G195" s="13"/>
      <c r="H195" s="13"/>
      <c r="I195" s="13" t="str">
        <f t="shared" si="16"/>
        <v/>
      </c>
      <c r="J195" s="52">
        <f t="shared" si="11"/>
        <v>19000000</v>
      </c>
      <c r="K195" s="52">
        <f t="shared" si="13"/>
        <v>8636039</v>
      </c>
      <c r="L195" s="52">
        <f t="shared" si="12"/>
        <v>45.452836842105263</v>
      </c>
    </row>
    <row r="196" spans="1:12" s="23" customFormat="1" ht="31.5" x14ac:dyDescent="0.2">
      <c r="A196" s="11" t="s">
        <v>299</v>
      </c>
      <c r="B196" s="79" t="s">
        <v>32</v>
      </c>
      <c r="C196" s="52">
        <v>57936000</v>
      </c>
      <c r="D196" s="52">
        <v>30025080</v>
      </c>
      <c r="E196" s="52">
        <v>25561696</v>
      </c>
      <c r="F196" s="52">
        <f t="shared" si="17"/>
        <v>85.134480907294829</v>
      </c>
      <c r="G196" s="13"/>
      <c r="H196" s="13"/>
      <c r="I196" s="13" t="str">
        <f t="shared" si="16"/>
        <v/>
      </c>
      <c r="J196" s="52">
        <f t="shared" si="11"/>
        <v>57936000</v>
      </c>
      <c r="K196" s="52">
        <f t="shared" si="13"/>
        <v>25561696</v>
      </c>
      <c r="L196" s="52">
        <f t="shared" si="12"/>
        <v>44.12057442695388</v>
      </c>
    </row>
    <row r="197" spans="1:12" s="23" customFormat="1" ht="15.75" x14ac:dyDescent="0.2">
      <c r="A197" s="11" t="s">
        <v>33</v>
      </c>
      <c r="B197" s="79" t="s">
        <v>407</v>
      </c>
      <c r="C197" s="52">
        <v>2600000</v>
      </c>
      <c r="D197" s="52">
        <v>1087181.18</v>
      </c>
      <c r="E197" s="52">
        <v>943877.32</v>
      </c>
      <c r="F197" s="52">
        <f t="shared" si="17"/>
        <v>86.818769250586186</v>
      </c>
      <c r="G197" s="13"/>
      <c r="H197" s="13"/>
      <c r="I197" s="13" t="str">
        <f t="shared" si="16"/>
        <v/>
      </c>
      <c r="J197" s="52">
        <f t="shared" si="11"/>
        <v>2600000</v>
      </c>
      <c r="K197" s="52">
        <f t="shared" si="13"/>
        <v>943877.32</v>
      </c>
      <c r="L197" s="52">
        <f t="shared" si="12"/>
        <v>36.302973846153847</v>
      </c>
    </row>
    <row r="198" spans="1:12" s="23" customFormat="1" ht="15.75" x14ac:dyDescent="0.2">
      <c r="A198" s="11" t="s">
        <v>402</v>
      </c>
      <c r="B198" s="79" t="s">
        <v>408</v>
      </c>
      <c r="C198" s="52">
        <v>412800</v>
      </c>
      <c r="D198" s="52">
        <v>213100</v>
      </c>
      <c r="E198" s="52">
        <v>124706.02</v>
      </c>
      <c r="F198" s="52">
        <f t="shared" si="17"/>
        <v>58.519953073674337</v>
      </c>
      <c r="G198" s="13"/>
      <c r="H198" s="13"/>
      <c r="I198" s="13" t="str">
        <f t="shared" si="16"/>
        <v/>
      </c>
      <c r="J198" s="52">
        <f t="shared" si="11"/>
        <v>412800</v>
      </c>
      <c r="K198" s="52">
        <f t="shared" si="13"/>
        <v>124706.02</v>
      </c>
      <c r="L198" s="52">
        <f t="shared" si="12"/>
        <v>30.209791666666668</v>
      </c>
    </row>
    <row r="199" spans="1:12" s="23" customFormat="1" ht="15.75" x14ac:dyDescent="0.2">
      <c r="A199" s="11" t="s">
        <v>398</v>
      </c>
      <c r="B199" s="79" t="s">
        <v>409</v>
      </c>
      <c r="C199" s="52">
        <v>129642100</v>
      </c>
      <c r="D199" s="52">
        <v>62891500</v>
      </c>
      <c r="E199" s="52">
        <v>54044183.480000004</v>
      </c>
      <c r="F199" s="52">
        <f t="shared" si="17"/>
        <v>85.93241293338528</v>
      </c>
      <c r="G199" s="13"/>
      <c r="H199" s="13"/>
      <c r="I199" s="13" t="str">
        <f t="shared" si="16"/>
        <v/>
      </c>
      <c r="J199" s="52">
        <f t="shared" si="11"/>
        <v>129642100</v>
      </c>
      <c r="K199" s="52">
        <f t="shared" si="13"/>
        <v>54044183.480000004</v>
      </c>
      <c r="L199" s="52">
        <f t="shared" si="12"/>
        <v>41.687216945729823</v>
      </c>
    </row>
    <row r="200" spans="1:12" s="23" customFormat="1" ht="31.5" x14ac:dyDescent="0.2">
      <c r="A200" s="11" t="s">
        <v>399</v>
      </c>
      <c r="B200" s="79" t="s">
        <v>410</v>
      </c>
      <c r="C200" s="52">
        <v>6500000</v>
      </c>
      <c r="D200" s="52">
        <v>3240200</v>
      </c>
      <c r="E200" s="52">
        <v>2781873.99</v>
      </c>
      <c r="F200" s="52">
        <f t="shared" si="17"/>
        <v>85.855008641441884</v>
      </c>
      <c r="G200" s="13"/>
      <c r="H200" s="13"/>
      <c r="I200" s="13" t="str">
        <f t="shared" si="16"/>
        <v/>
      </c>
      <c r="J200" s="52">
        <f t="shared" si="11"/>
        <v>6500000</v>
      </c>
      <c r="K200" s="52">
        <f t="shared" si="13"/>
        <v>2781873.99</v>
      </c>
      <c r="L200" s="52">
        <f t="shared" si="12"/>
        <v>42.798061384615387</v>
      </c>
    </row>
    <row r="201" spans="1:12" s="23" customFormat="1" ht="15.75" x14ac:dyDescent="0.2">
      <c r="A201" s="11" t="s">
        <v>400</v>
      </c>
      <c r="B201" s="79" t="s">
        <v>411</v>
      </c>
      <c r="C201" s="52">
        <v>26161000</v>
      </c>
      <c r="D201" s="52">
        <v>12449900</v>
      </c>
      <c r="E201" s="52">
        <v>10114100.01</v>
      </c>
      <c r="F201" s="52">
        <f t="shared" si="17"/>
        <v>81.238403601635355</v>
      </c>
      <c r="G201" s="13"/>
      <c r="H201" s="13"/>
      <c r="I201" s="13" t="str">
        <f t="shared" si="16"/>
        <v/>
      </c>
      <c r="J201" s="52">
        <f t="shared" si="11"/>
        <v>26161000</v>
      </c>
      <c r="K201" s="52">
        <f t="shared" si="13"/>
        <v>10114100.01</v>
      </c>
      <c r="L201" s="52">
        <f t="shared" si="12"/>
        <v>38.660983945567828</v>
      </c>
    </row>
    <row r="202" spans="1:12" s="23" customFormat="1" ht="15.75" x14ac:dyDescent="0.2">
      <c r="A202" s="11" t="s">
        <v>401</v>
      </c>
      <c r="B202" s="79" t="s">
        <v>412</v>
      </c>
      <c r="C202" s="52">
        <v>572600</v>
      </c>
      <c r="D202" s="52">
        <v>282900</v>
      </c>
      <c r="E202" s="52">
        <v>139940.46</v>
      </c>
      <c r="F202" s="52">
        <f t="shared" si="17"/>
        <v>49.466405090137854</v>
      </c>
      <c r="G202" s="13"/>
      <c r="H202" s="13"/>
      <c r="I202" s="13" t="str">
        <f t="shared" si="16"/>
        <v/>
      </c>
      <c r="J202" s="52">
        <f t="shared" si="11"/>
        <v>572600</v>
      </c>
      <c r="K202" s="52">
        <f t="shared" si="13"/>
        <v>139940.46</v>
      </c>
      <c r="L202" s="52">
        <f t="shared" ref="L202:L276" si="18">IF(J202=0,"",IF(K202/J202&gt;1.5, "зв.100",K202/J202*100))</f>
        <v>24.439479566887879</v>
      </c>
    </row>
    <row r="203" spans="1:12" s="23" customFormat="1" ht="31.5" x14ac:dyDescent="0.2">
      <c r="A203" s="11" t="s">
        <v>34</v>
      </c>
      <c r="B203" s="79" t="s">
        <v>413</v>
      </c>
      <c r="C203" s="52">
        <v>31431000</v>
      </c>
      <c r="D203" s="52">
        <v>15455466.050000001</v>
      </c>
      <c r="E203" s="52">
        <v>14463370.810000001</v>
      </c>
      <c r="F203" s="52">
        <f t="shared" si="17"/>
        <v>93.580942581799391</v>
      </c>
      <c r="G203" s="13"/>
      <c r="H203" s="13"/>
      <c r="I203" s="13" t="str">
        <f t="shared" si="16"/>
        <v/>
      </c>
      <c r="J203" s="52">
        <f t="shared" ref="J203:J277" si="19">C203+G203</f>
        <v>31431000</v>
      </c>
      <c r="K203" s="52">
        <f t="shared" si="13"/>
        <v>14463370.810000001</v>
      </c>
      <c r="L203" s="52">
        <f t="shared" si="18"/>
        <v>46.016260411695463</v>
      </c>
    </row>
    <row r="204" spans="1:12" s="23" customFormat="1" ht="31.5" x14ac:dyDescent="0.2">
      <c r="A204" s="11" t="s">
        <v>106</v>
      </c>
      <c r="B204" s="79" t="s">
        <v>104</v>
      </c>
      <c r="C204" s="52">
        <v>2217700</v>
      </c>
      <c r="D204" s="52">
        <v>475200</v>
      </c>
      <c r="E204" s="52">
        <v>48780</v>
      </c>
      <c r="F204" s="52">
        <f t="shared" si="17"/>
        <v>10.265151515151514</v>
      </c>
      <c r="G204" s="13"/>
      <c r="H204" s="13"/>
      <c r="I204" s="13" t="str">
        <f t="shared" si="16"/>
        <v/>
      </c>
      <c r="J204" s="52">
        <f>C204+G204</f>
        <v>2217700</v>
      </c>
      <c r="K204" s="52">
        <f>E204+H204</f>
        <v>48780</v>
      </c>
      <c r="L204" s="52">
        <f>IF(J204=0,"",IF(K204/J204&gt;1.5, "зв.100",K204/J204*100))</f>
        <v>2.1995761374396898</v>
      </c>
    </row>
    <row r="205" spans="1:12" s="23" customFormat="1" ht="31.5" x14ac:dyDescent="0.2">
      <c r="A205" s="11" t="s">
        <v>35</v>
      </c>
      <c r="B205" s="79" t="s">
        <v>36</v>
      </c>
      <c r="C205" s="52">
        <v>64415400</v>
      </c>
      <c r="D205" s="52">
        <v>31166600</v>
      </c>
      <c r="E205" s="52">
        <v>30740433.279999997</v>
      </c>
      <c r="F205" s="52">
        <f t="shared" si="17"/>
        <v>98.632617224849668</v>
      </c>
      <c r="G205" s="13"/>
      <c r="H205" s="13"/>
      <c r="I205" s="13" t="str">
        <f t="shared" si="16"/>
        <v/>
      </c>
      <c r="J205" s="52">
        <f t="shared" si="19"/>
        <v>64415400</v>
      </c>
      <c r="K205" s="52">
        <f t="shared" si="13"/>
        <v>30740433.279999997</v>
      </c>
      <c r="L205" s="52">
        <f t="shared" si="18"/>
        <v>47.722180223983699</v>
      </c>
    </row>
    <row r="206" spans="1:12" s="23" customFormat="1" ht="47.25" x14ac:dyDescent="0.2">
      <c r="A206" s="11" t="s">
        <v>37</v>
      </c>
      <c r="B206" s="79" t="s">
        <v>38</v>
      </c>
      <c r="C206" s="52">
        <v>14285400</v>
      </c>
      <c r="D206" s="52">
        <v>6884419.3499999996</v>
      </c>
      <c r="E206" s="52">
        <v>6750720.2199999997</v>
      </c>
      <c r="F206" s="52">
        <f t="shared" si="17"/>
        <v>98.057946165060386</v>
      </c>
      <c r="G206" s="13"/>
      <c r="H206" s="13"/>
      <c r="I206" s="13" t="str">
        <f t="shared" si="16"/>
        <v/>
      </c>
      <c r="J206" s="52">
        <f t="shared" si="19"/>
        <v>14285400</v>
      </c>
      <c r="K206" s="52">
        <f t="shared" si="13"/>
        <v>6750720.2199999997</v>
      </c>
      <c r="L206" s="52">
        <f t="shared" si="18"/>
        <v>47.256081173785816</v>
      </c>
    </row>
    <row r="207" spans="1:12" s="23" customFormat="1" ht="33.75" customHeight="1" x14ac:dyDescent="0.2">
      <c r="A207" s="11" t="s">
        <v>39</v>
      </c>
      <c r="B207" s="79" t="s">
        <v>40</v>
      </c>
      <c r="C207" s="52">
        <v>7589700</v>
      </c>
      <c r="D207" s="52">
        <v>3568755.46</v>
      </c>
      <c r="E207" s="52">
        <v>3474424.01</v>
      </c>
      <c r="F207" s="52">
        <f t="shared" si="17"/>
        <v>97.356740996761928</v>
      </c>
      <c r="G207" s="13"/>
      <c r="H207" s="13"/>
      <c r="I207" s="13" t="str">
        <f t="shared" si="16"/>
        <v/>
      </c>
      <c r="J207" s="52">
        <f t="shared" si="19"/>
        <v>7589700</v>
      </c>
      <c r="K207" s="52">
        <f t="shared" si="13"/>
        <v>3474424.01</v>
      </c>
      <c r="L207" s="52">
        <f t="shared" si="18"/>
        <v>45.778146830573007</v>
      </c>
    </row>
    <row r="208" spans="1:12" s="23" customFormat="1" ht="50.25" customHeight="1" x14ac:dyDescent="0.2">
      <c r="A208" s="11" t="s">
        <v>41</v>
      </c>
      <c r="B208" s="79" t="s">
        <v>42</v>
      </c>
      <c r="C208" s="52">
        <v>1288500</v>
      </c>
      <c r="D208" s="52">
        <v>593394.66</v>
      </c>
      <c r="E208" s="52">
        <v>580018.41</v>
      </c>
      <c r="F208" s="52">
        <f t="shared" si="17"/>
        <v>97.74580883488234</v>
      </c>
      <c r="G208" s="13"/>
      <c r="H208" s="13"/>
      <c r="I208" s="13" t="str">
        <f t="shared" si="16"/>
        <v/>
      </c>
      <c r="J208" s="52">
        <f t="shared" si="19"/>
        <v>1288500</v>
      </c>
      <c r="K208" s="52">
        <f t="shared" si="13"/>
        <v>580018.41</v>
      </c>
      <c r="L208" s="52">
        <f t="shared" si="18"/>
        <v>45.015010477299185</v>
      </c>
    </row>
    <row r="209" spans="1:12" s="23" customFormat="1" ht="63" x14ac:dyDescent="0.2">
      <c r="A209" s="11" t="s">
        <v>43</v>
      </c>
      <c r="B209" s="79" t="s">
        <v>44</v>
      </c>
      <c r="C209" s="52">
        <v>176000</v>
      </c>
      <c r="D209" s="52">
        <v>91283.3</v>
      </c>
      <c r="E209" s="52">
        <v>90134.84</v>
      </c>
      <c r="F209" s="52">
        <f t="shared" si="17"/>
        <v>98.741872828874506</v>
      </c>
      <c r="G209" s="13"/>
      <c r="H209" s="13"/>
      <c r="I209" s="13" t="str">
        <f t="shared" si="16"/>
        <v/>
      </c>
      <c r="J209" s="52">
        <f t="shared" si="19"/>
        <v>176000</v>
      </c>
      <c r="K209" s="52">
        <f t="shared" si="13"/>
        <v>90134.84</v>
      </c>
      <c r="L209" s="52">
        <f t="shared" si="18"/>
        <v>51.212977272727265</v>
      </c>
    </row>
    <row r="210" spans="1:12" s="23" customFormat="1" ht="159" customHeight="1" x14ac:dyDescent="0.2">
      <c r="A210" s="11" t="s">
        <v>111</v>
      </c>
      <c r="B210" s="79" t="s">
        <v>105</v>
      </c>
      <c r="C210" s="52">
        <v>3706000</v>
      </c>
      <c r="D210" s="52">
        <v>830200</v>
      </c>
      <c r="E210" s="52">
        <v>10429.1</v>
      </c>
      <c r="F210" s="52">
        <f t="shared" si="17"/>
        <v>1.2562153697904119</v>
      </c>
      <c r="G210" s="13"/>
      <c r="H210" s="13"/>
      <c r="I210" s="30" t="str">
        <f t="shared" si="16"/>
        <v/>
      </c>
      <c r="J210" s="52">
        <f>C210+G210</f>
        <v>3706000</v>
      </c>
      <c r="K210" s="52">
        <f>E210+H210</f>
        <v>10429.1</v>
      </c>
      <c r="L210" s="52">
        <f>IF(J210=0,"",IF(K210/J210&gt;1.5, "зв.100",K210/J210*100))</f>
        <v>0.28141122504047489</v>
      </c>
    </row>
    <row r="211" spans="1:12" s="23" customFormat="1" ht="31.5" x14ac:dyDescent="0.2">
      <c r="A211" s="11" t="s">
        <v>70</v>
      </c>
      <c r="B211" s="79" t="s">
        <v>69</v>
      </c>
      <c r="C211" s="52">
        <v>12609000</v>
      </c>
      <c r="D211" s="52">
        <v>3007600</v>
      </c>
      <c r="E211" s="52">
        <v>1353240.29</v>
      </c>
      <c r="F211" s="52">
        <f>IF(D211=0,"",IF(E211/D211&gt;1.5, "зв.100",E211/D211*100))</f>
        <v>44.994024803830293</v>
      </c>
      <c r="G211" s="52"/>
      <c r="H211" s="52"/>
      <c r="I211" s="30" t="str">
        <f>IF(G211=0,"",IF(H211/G211&gt;1.5, "зв.100",H211/G211*100))</f>
        <v/>
      </c>
      <c r="J211" s="52">
        <f>C211+G211</f>
        <v>12609000</v>
      </c>
      <c r="K211" s="52">
        <f>E211+H211</f>
        <v>1353240.29</v>
      </c>
      <c r="L211" s="52">
        <f>IF(J211=0,"",IF(K211/J211&gt;1.5, "зв.100",K211/J211*100))</f>
        <v>10.732336347053693</v>
      </c>
    </row>
    <row r="212" spans="1:12" s="23" customFormat="1" ht="63" x14ac:dyDescent="0.2">
      <c r="A212" s="11" t="s">
        <v>45</v>
      </c>
      <c r="B212" s="79" t="s">
        <v>414</v>
      </c>
      <c r="C212" s="52">
        <v>14853400</v>
      </c>
      <c r="D212" s="52">
        <v>7179400</v>
      </c>
      <c r="E212" s="52">
        <v>6933735.7800000003</v>
      </c>
      <c r="F212" s="52">
        <f t="shared" si="17"/>
        <v>96.578206813939886</v>
      </c>
      <c r="G212" s="52">
        <v>119900</v>
      </c>
      <c r="H212" s="52">
        <v>51453.5</v>
      </c>
      <c r="I212" s="30">
        <f t="shared" si="16"/>
        <v>42.913678065054214</v>
      </c>
      <c r="J212" s="52">
        <f t="shared" si="19"/>
        <v>14973300</v>
      </c>
      <c r="K212" s="52">
        <f t="shared" si="13"/>
        <v>6985189.2800000003</v>
      </c>
      <c r="L212" s="52">
        <f t="shared" si="18"/>
        <v>46.65096725504732</v>
      </c>
    </row>
    <row r="213" spans="1:12" s="23" customFormat="1" ht="31.5" x14ac:dyDescent="0.2">
      <c r="A213" s="11" t="s">
        <v>46</v>
      </c>
      <c r="B213" s="79" t="s">
        <v>47</v>
      </c>
      <c r="C213" s="52">
        <v>4843900</v>
      </c>
      <c r="D213" s="52">
        <v>2441600</v>
      </c>
      <c r="E213" s="52">
        <v>2079006.62</v>
      </c>
      <c r="F213" s="52">
        <f t="shared" si="17"/>
        <v>85.149353702490174</v>
      </c>
      <c r="G213" s="13"/>
      <c r="H213" s="13"/>
      <c r="I213" s="13" t="str">
        <f t="shared" si="16"/>
        <v/>
      </c>
      <c r="J213" s="52">
        <f t="shared" si="19"/>
        <v>4843900</v>
      </c>
      <c r="K213" s="52">
        <f t="shared" si="13"/>
        <v>2079006.62</v>
      </c>
      <c r="L213" s="52">
        <f t="shared" si="18"/>
        <v>42.920097855034165</v>
      </c>
    </row>
    <row r="214" spans="1:12" s="23" customFormat="1" ht="47.25" x14ac:dyDescent="0.2">
      <c r="A214" s="11" t="s">
        <v>135</v>
      </c>
      <c r="B214" s="79" t="s">
        <v>415</v>
      </c>
      <c r="C214" s="52">
        <v>1333600</v>
      </c>
      <c r="D214" s="52">
        <v>515800</v>
      </c>
      <c r="E214" s="52">
        <v>356141.9</v>
      </c>
      <c r="F214" s="52">
        <f t="shared" si="17"/>
        <v>69.046510275300506</v>
      </c>
      <c r="G214" s="77"/>
      <c r="H214" s="77"/>
      <c r="I214" s="30" t="str">
        <f t="shared" si="16"/>
        <v/>
      </c>
      <c r="J214" s="52">
        <f t="shared" si="19"/>
        <v>1333600</v>
      </c>
      <c r="K214" s="52">
        <f t="shared" si="13"/>
        <v>356141.9</v>
      </c>
      <c r="L214" s="52">
        <f t="shared" si="18"/>
        <v>26.705301439712059</v>
      </c>
    </row>
    <row r="215" spans="1:12" s="23" customFormat="1" ht="15.75" x14ac:dyDescent="0.2">
      <c r="A215" s="11" t="s">
        <v>59</v>
      </c>
      <c r="B215" s="79" t="s">
        <v>58</v>
      </c>
      <c r="C215" s="52"/>
      <c r="D215" s="52"/>
      <c r="E215" s="52"/>
      <c r="F215" s="52" t="str">
        <f>IF(D215=0,"",IF(E215/D215&gt;1.5, "зв.100",E215/D215*100))</f>
        <v/>
      </c>
      <c r="G215" s="52">
        <v>200000</v>
      </c>
      <c r="H215" s="52">
        <v>0</v>
      </c>
      <c r="I215" s="30">
        <f>IF(G215=0,"",IF(H215/G215&gt;1.5, "зв.100",H215/G215*100))</f>
        <v>0</v>
      </c>
      <c r="J215" s="52">
        <f>C215+G215</f>
        <v>200000</v>
      </c>
      <c r="K215" s="52">
        <f>E215+H215</f>
        <v>0</v>
      </c>
      <c r="L215" s="52">
        <f>IF(J215=0,"",IF(K215/J215&gt;1.5, "зв.100",K215/J215*100))</f>
        <v>0</v>
      </c>
    </row>
    <row r="216" spans="1:12" ht="63" x14ac:dyDescent="0.2">
      <c r="A216" s="11" t="s">
        <v>136</v>
      </c>
      <c r="B216" s="79" t="s">
        <v>137</v>
      </c>
      <c r="C216" s="52">
        <v>4972300</v>
      </c>
      <c r="D216" s="52">
        <v>1733300</v>
      </c>
      <c r="E216" s="52">
        <v>0</v>
      </c>
      <c r="F216" s="52">
        <f t="shared" si="17"/>
        <v>0</v>
      </c>
      <c r="G216" s="30">
        <v>0</v>
      </c>
      <c r="H216" s="30">
        <v>0</v>
      </c>
      <c r="I216" s="30" t="str">
        <f t="shared" si="16"/>
        <v/>
      </c>
      <c r="J216" s="52">
        <f t="shared" si="19"/>
        <v>4972300</v>
      </c>
      <c r="K216" s="52">
        <f t="shared" si="13"/>
        <v>0</v>
      </c>
      <c r="L216" s="52">
        <f t="shared" si="18"/>
        <v>0</v>
      </c>
    </row>
    <row r="217" spans="1:12" s="22" customFormat="1" ht="78.75" x14ac:dyDescent="0.2">
      <c r="A217" s="11" t="s">
        <v>138</v>
      </c>
      <c r="B217" s="79" t="s">
        <v>416</v>
      </c>
      <c r="C217" s="52">
        <v>695000</v>
      </c>
      <c r="D217" s="52">
        <v>349800</v>
      </c>
      <c r="E217" s="52">
        <v>331584.55</v>
      </c>
      <c r="F217" s="52">
        <f t="shared" si="17"/>
        <v>94.792610062893075</v>
      </c>
      <c r="G217" s="30"/>
      <c r="H217" s="30"/>
      <c r="I217" s="30" t="str">
        <f t="shared" si="16"/>
        <v/>
      </c>
      <c r="J217" s="52">
        <f t="shared" si="19"/>
        <v>695000</v>
      </c>
      <c r="K217" s="52">
        <f t="shared" si="13"/>
        <v>331584.55</v>
      </c>
      <c r="L217" s="52">
        <f t="shared" si="18"/>
        <v>47.710007194244604</v>
      </c>
    </row>
    <row r="218" spans="1:12" s="22" customFormat="1" ht="63.75" customHeight="1" x14ac:dyDescent="0.2">
      <c r="A218" s="11" t="s">
        <v>139</v>
      </c>
      <c r="B218" s="79" t="s">
        <v>140</v>
      </c>
      <c r="C218" s="52">
        <v>8805300</v>
      </c>
      <c r="D218" s="52">
        <v>4882000</v>
      </c>
      <c r="E218" s="52">
        <v>4881931.32</v>
      </c>
      <c r="F218" s="52">
        <f t="shared" si="17"/>
        <v>99.998593199508406</v>
      </c>
      <c r="G218" s="69"/>
      <c r="H218" s="69"/>
      <c r="I218" s="69" t="str">
        <f t="shared" si="16"/>
        <v/>
      </c>
      <c r="J218" s="52">
        <f t="shared" si="19"/>
        <v>8805300</v>
      </c>
      <c r="K218" s="52">
        <f t="shared" si="13"/>
        <v>4881931.32</v>
      </c>
      <c r="L218" s="52">
        <f t="shared" si="18"/>
        <v>55.44310040543764</v>
      </c>
    </row>
    <row r="219" spans="1:12" ht="48" customHeight="1" x14ac:dyDescent="0.2">
      <c r="A219" s="11" t="s">
        <v>141</v>
      </c>
      <c r="B219" s="79" t="s">
        <v>142</v>
      </c>
      <c r="C219" s="52">
        <v>265100</v>
      </c>
      <c r="D219" s="52">
        <v>132000</v>
      </c>
      <c r="E219" s="52">
        <v>110141.58</v>
      </c>
      <c r="F219" s="52">
        <f t="shared" si="17"/>
        <v>83.440590909090901</v>
      </c>
      <c r="G219" s="31"/>
      <c r="H219" s="30">
        <v>0</v>
      </c>
      <c r="I219" s="30" t="str">
        <f t="shared" si="16"/>
        <v/>
      </c>
      <c r="J219" s="52">
        <f t="shared" si="19"/>
        <v>265100</v>
      </c>
      <c r="K219" s="52">
        <f t="shared" si="13"/>
        <v>110141.58</v>
      </c>
      <c r="L219" s="52">
        <f t="shared" si="18"/>
        <v>41.547182195397966</v>
      </c>
    </row>
    <row r="220" spans="1:12" ht="15.75" x14ac:dyDescent="0.2">
      <c r="A220" s="11" t="s">
        <v>76</v>
      </c>
      <c r="B220" s="79" t="s">
        <v>75</v>
      </c>
      <c r="C220" s="52">
        <v>622000</v>
      </c>
      <c r="D220" s="52">
        <v>315300</v>
      </c>
      <c r="E220" s="52">
        <v>197122.81</v>
      </c>
      <c r="F220" s="52">
        <f>IF(D220=0,"",IF(E220/D220&gt;1.5, "зв.100",E220/D220*100))</f>
        <v>62.519127814779573</v>
      </c>
      <c r="G220" s="52">
        <v>0</v>
      </c>
      <c r="H220" s="52">
        <v>87142.26</v>
      </c>
      <c r="I220" s="30" t="str">
        <f>IF(G220=0,"",IF(H220/G220&gt;1.5, "зв.100",H220/G220*100))</f>
        <v/>
      </c>
      <c r="J220" s="52">
        <f>C220+G220</f>
        <v>622000</v>
      </c>
      <c r="K220" s="52">
        <f>E220+H220</f>
        <v>284265.07</v>
      </c>
      <c r="L220" s="52">
        <f>IF(J220=0,"",IF(K220/J220&gt;1.5, "зв.100",K220/J220*100))</f>
        <v>45.701779742765275</v>
      </c>
    </row>
    <row r="221" spans="1:12" ht="192.75" customHeight="1" x14ac:dyDescent="0.2">
      <c r="A221" s="11" t="s">
        <v>82</v>
      </c>
      <c r="B221" s="79" t="s">
        <v>81</v>
      </c>
      <c r="C221" s="77"/>
      <c r="D221" s="77"/>
      <c r="E221" s="77"/>
      <c r="F221" s="52" t="str">
        <f>IF(D221=0,"",IF(E221/D221&gt;1.5, "зв.100",E221/D221*100))</f>
        <v/>
      </c>
      <c r="G221" s="102"/>
      <c r="H221" s="102"/>
      <c r="I221" s="30" t="str">
        <f>IF(G221=0,"",IF(H221/G221&gt;1.5, "зв.100",H221/G221*100))</f>
        <v/>
      </c>
      <c r="J221" s="52">
        <f>C221+G221</f>
        <v>0</v>
      </c>
      <c r="K221" s="52">
        <f>E221+H221</f>
        <v>0</v>
      </c>
      <c r="L221" s="52" t="str">
        <f>IF(J221=0,"",IF(K221/J221&gt;1.5, "зв.100",K221/J221*100))</f>
        <v/>
      </c>
    </row>
    <row r="222" spans="1:12" s="22" customFormat="1" ht="208.5" customHeight="1" x14ac:dyDescent="0.2">
      <c r="A222" s="11" t="s">
        <v>93</v>
      </c>
      <c r="B222" s="79" t="s">
        <v>90</v>
      </c>
      <c r="C222" s="69"/>
      <c r="D222" s="69"/>
      <c r="E222" s="69"/>
      <c r="F222" s="52" t="str">
        <f>IF(D222=0,"",IF(E222/D222&gt;1.5, "зв.100",E222/D222*100))</f>
        <v/>
      </c>
      <c r="G222" s="52"/>
      <c r="H222" s="52"/>
      <c r="I222" s="30" t="str">
        <f>IF(G222=0,"",IF(H222/G222&gt;1.5, "зв.100",H222/G222*100))</f>
        <v/>
      </c>
      <c r="J222" s="52">
        <f>C222+G222</f>
        <v>0</v>
      </c>
      <c r="K222" s="52">
        <f>E222+H222</f>
        <v>0</v>
      </c>
      <c r="L222" s="52" t="str">
        <f>IF(J222=0,"",IF(K222/J222&gt;1.5, "зв.100",K222/J222*100))</f>
        <v/>
      </c>
    </row>
    <row r="223" spans="1:12" ht="172.5" customHeight="1" x14ac:dyDescent="0.2">
      <c r="A223" s="11" t="s">
        <v>128</v>
      </c>
      <c r="B223" s="79" t="s">
        <v>143</v>
      </c>
      <c r="C223" s="52">
        <v>1693900</v>
      </c>
      <c r="D223" s="52">
        <v>810200</v>
      </c>
      <c r="E223" s="52">
        <v>619269.61</v>
      </c>
      <c r="F223" s="52">
        <f t="shared" si="17"/>
        <v>76.434165638114052</v>
      </c>
      <c r="G223" s="30"/>
      <c r="H223" s="30"/>
      <c r="I223" s="30" t="str">
        <f t="shared" si="16"/>
        <v/>
      </c>
      <c r="J223" s="52">
        <f t="shared" si="19"/>
        <v>1693900</v>
      </c>
      <c r="K223" s="52">
        <f t="shared" si="13"/>
        <v>619269.61</v>
      </c>
      <c r="L223" s="52">
        <f t="shared" si="18"/>
        <v>36.558805714623062</v>
      </c>
    </row>
    <row r="224" spans="1:12" s="22" customFormat="1" ht="31.5" x14ac:dyDescent="0.2">
      <c r="A224" s="11" t="s">
        <v>144</v>
      </c>
      <c r="B224" s="79" t="s">
        <v>145</v>
      </c>
      <c r="C224" s="52">
        <v>16092300</v>
      </c>
      <c r="D224" s="52">
        <v>8245400</v>
      </c>
      <c r="E224" s="52">
        <v>8116360.9199999999</v>
      </c>
      <c r="F224" s="52">
        <f t="shared" si="17"/>
        <v>98.435017343003366</v>
      </c>
      <c r="G224" s="102"/>
      <c r="H224" s="102"/>
      <c r="I224" s="30" t="str">
        <f t="shared" si="16"/>
        <v/>
      </c>
      <c r="J224" s="52">
        <f t="shared" si="19"/>
        <v>16092300</v>
      </c>
      <c r="K224" s="52">
        <f t="shared" si="13"/>
        <v>8116360.9199999999</v>
      </c>
      <c r="L224" s="52">
        <f t="shared" si="18"/>
        <v>50.436301336664116</v>
      </c>
    </row>
    <row r="225" spans="1:12" s="8" customFormat="1" ht="15.75" x14ac:dyDescent="0.2">
      <c r="A225" s="10" t="s">
        <v>280</v>
      </c>
      <c r="B225" s="78" t="s">
        <v>417</v>
      </c>
      <c r="C225" s="13">
        <f>SUM(C226:C229)</f>
        <v>26558167</v>
      </c>
      <c r="D225" s="13">
        <f>SUM(D226:D229)</f>
        <v>13132187</v>
      </c>
      <c r="E225" s="13">
        <f>SUM(E226:E229)</f>
        <v>11680851.459999999</v>
      </c>
      <c r="F225" s="13">
        <f t="shared" si="17"/>
        <v>88.948257133408163</v>
      </c>
      <c r="G225" s="13">
        <f>SUM(G226:G229)</f>
        <v>3823025</v>
      </c>
      <c r="H225" s="13">
        <f>SUM(H226:H229)</f>
        <v>2649709.9799999995</v>
      </c>
      <c r="I225" s="13">
        <f t="shared" si="16"/>
        <v>69.309250658836902</v>
      </c>
      <c r="J225" s="13">
        <f t="shared" si="19"/>
        <v>30381192</v>
      </c>
      <c r="K225" s="13">
        <f t="shared" si="13"/>
        <v>14330561.439999998</v>
      </c>
      <c r="L225" s="13">
        <f t="shared" si="18"/>
        <v>47.169187568414031</v>
      </c>
    </row>
    <row r="226" spans="1:12" ht="15.75" x14ac:dyDescent="0.2">
      <c r="A226" s="11" t="s">
        <v>146</v>
      </c>
      <c r="B226" s="79" t="s">
        <v>147</v>
      </c>
      <c r="C226" s="52">
        <v>8175300</v>
      </c>
      <c r="D226" s="52">
        <v>4059100</v>
      </c>
      <c r="E226" s="52">
        <v>3794905.76</v>
      </c>
      <c r="F226" s="52">
        <f t="shared" si="17"/>
        <v>93.491309896282431</v>
      </c>
      <c r="G226" s="52">
        <v>8700</v>
      </c>
      <c r="H226" s="52">
        <v>39751.879999999997</v>
      </c>
      <c r="I226" s="69" t="str">
        <f t="shared" si="16"/>
        <v>зв.100</v>
      </c>
      <c r="J226" s="52">
        <f t="shared" si="19"/>
        <v>8184000</v>
      </c>
      <c r="K226" s="52">
        <f t="shared" ref="K226:K294" si="20">E226+H226</f>
        <v>3834657.6399999997</v>
      </c>
      <c r="L226" s="52">
        <f t="shared" si="18"/>
        <v>46.855543010752683</v>
      </c>
    </row>
    <row r="227" spans="1:12" ht="31.5" x14ac:dyDescent="0.2">
      <c r="A227" s="11" t="s">
        <v>148</v>
      </c>
      <c r="B227" s="79" t="s">
        <v>418</v>
      </c>
      <c r="C227" s="52">
        <v>12353807</v>
      </c>
      <c r="D227" s="52">
        <v>6494907</v>
      </c>
      <c r="E227" s="52">
        <v>5764474.3199999984</v>
      </c>
      <c r="F227" s="52">
        <f t="shared" si="17"/>
        <v>88.753762294055917</v>
      </c>
      <c r="G227" s="52">
        <v>3814325</v>
      </c>
      <c r="H227" s="52">
        <v>2608332.7799999998</v>
      </c>
      <c r="I227" s="69">
        <f t="shared" si="16"/>
        <v>68.382552089819299</v>
      </c>
      <c r="J227" s="52">
        <f t="shared" si="19"/>
        <v>16168132</v>
      </c>
      <c r="K227" s="52">
        <f t="shared" si="20"/>
        <v>8372807.0999999978</v>
      </c>
      <c r="L227" s="52">
        <f t="shared" si="18"/>
        <v>51.785865553299523</v>
      </c>
    </row>
    <row r="228" spans="1:12" ht="31.5" x14ac:dyDescent="0.2">
      <c r="A228" s="11" t="s">
        <v>149</v>
      </c>
      <c r="B228" s="79" t="s">
        <v>150</v>
      </c>
      <c r="C228" s="52">
        <v>3538400</v>
      </c>
      <c r="D228" s="52">
        <v>1787900</v>
      </c>
      <c r="E228" s="52">
        <v>1625310.67</v>
      </c>
      <c r="F228" s="52">
        <f t="shared" si="17"/>
        <v>90.906128418815371</v>
      </c>
      <c r="G228" s="102"/>
      <c r="H228" s="102"/>
      <c r="I228" s="69" t="str">
        <f t="shared" si="16"/>
        <v/>
      </c>
      <c r="J228" s="52">
        <f t="shared" si="19"/>
        <v>3538400</v>
      </c>
      <c r="K228" s="52">
        <f t="shared" si="20"/>
        <v>1625310.67</v>
      </c>
      <c r="L228" s="52">
        <f t="shared" si="18"/>
        <v>45.933491691159844</v>
      </c>
    </row>
    <row r="229" spans="1:12" ht="15.75" x14ac:dyDescent="0.2">
      <c r="A229" s="11" t="s">
        <v>151</v>
      </c>
      <c r="B229" s="79" t="s">
        <v>152</v>
      </c>
      <c r="C229" s="52">
        <v>2490660</v>
      </c>
      <c r="D229" s="52">
        <v>790280</v>
      </c>
      <c r="E229" s="52">
        <v>496160.71</v>
      </c>
      <c r="F229" s="52">
        <f t="shared" si="17"/>
        <v>62.782900997114957</v>
      </c>
      <c r="G229" s="52">
        <v>0</v>
      </c>
      <c r="H229" s="52">
        <v>1625.32</v>
      </c>
      <c r="I229" s="69" t="str">
        <f t="shared" si="16"/>
        <v/>
      </c>
      <c r="J229" s="52">
        <f t="shared" si="19"/>
        <v>2490660</v>
      </c>
      <c r="K229" s="52">
        <f t="shared" si="20"/>
        <v>497786.03</v>
      </c>
      <c r="L229" s="52">
        <f t="shared" si="18"/>
        <v>19.986109304361094</v>
      </c>
    </row>
    <row r="230" spans="1:12" s="8" customFormat="1" ht="15.75" x14ac:dyDescent="0.2">
      <c r="A230" s="10" t="s">
        <v>281</v>
      </c>
      <c r="B230" s="78" t="s">
        <v>419</v>
      </c>
      <c r="C230" s="13">
        <f>SUM(C231:C236)</f>
        <v>20269900</v>
      </c>
      <c r="D230" s="13">
        <f>SUM(D231:D236)</f>
        <v>11353460</v>
      </c>
      <c r="E230" s="13">
        <f>SUM(E231:E236)</f>
        <v>9512099.8400000017</v>
      </c>
      <c r="F230" s="13">
        <f t="shared" si="17"/>
        <v>83.781506606796526</v>
      </c>
      <c r="G230" s="13">
        <f>SUM(G231:G236)</f>
        <v>346615</v>
      </c>
      <c r="H230" s="13">
        <f>SUM(H231:H236)</f>
        <v>343925.44</v>
      </c>
      <c r="I230" s="13">
        <f t="shared" si="16"/>
        <v>99.224049738182131</v>
      </c>
      <c r="J230" s="13">
        <f t="shared" si="19"/>
        <v>20616515</v>
      </c>
      <c r="K230" s="13">
        <f t="shared" si="20"/>
        <v>9856025.2800000012</v>
      </c>
      <c r="L230" s="13">
        <f t="shared" si="18"/>
        <v>47.806456522841039</v>
      </c>
    </row>
    <row r="231" spans="1:12" ht="31.5" x14ac:dyDescent="0.2">
      <c r="A231" s="11" t="s">
        <v>420</v>
      </c>
      <c r="B231" s="79" t="s">
        <v>421</v>
      </c>
      <c r="C231" s="52">
        <v>1592600</v>
      </c>
      <c r="D231" s="52">
        <v>918700</v>
      </c>
      <c r="E231" s="52">
        <v>596015.92000000004</v>
      </c>
      <c r="F231" s="52">
        <f t="shared" si="17"/>
        <v>64.876011755741814</v>
      </c>
      <c r="G231" s="30"/>
      <c r="H231" s="30"/>
      <c r="I231" s="30" t="str">
        <f t="shared" si="16"/>
        <v/>
      </c>
      <c r="J231" s="52">
        <f t="shared" si="19"/>
        <v>1592600</v>
      </c>
      <c r="K231" s="52">
        <f t="shared" si="20"/>
        <v>596015.92000000004</v>
      </c>
      <c r="L231" s="52">
        <f t="shared" si="18"/>
        <v>37.424081376365692</v>
      </c>
    </row>
    <row r="232" spans="1:12" ht="31.5" x14ac:dyDescent="0.2">
      <c r="A232" s="11" t="s">
        <v>422</v>
      </c>
      <c r="B232" s="79" t="s">
        <v>423</v>
      </c>
      <c r="C232" s="52">
        <v>145900</v>
      </c>
      <c r="D232" s="52">
        <v>84600</v>
      </c>
      <c r="E232" s="52">
        <v>32381</v>
      </c>
      <c r="F232" s="52">
        <f t="shared" si="17"/>
        <v>38.275413711583923</v>
      </c>
      <c r="G232" s="30"/>
      <c r="H232" s="30"/>
      <c r="I232" s="30" t="str">
        <f t="shared" si="16"/>
        <v/>
      </c>
      <c r="J232" s="52">
        <f t="shared" si="19"/>
        <v>145900</v>
      </c>
      <c r="K232" s="52">
        <f t="shared" si="20"/>
        <v>32381</v>
      </c>
      <c r="L232" s="52">
        <f t="shared" si="18"/>
        <v>22.193968471555863</v>
      </c>
    </row>
    <row r="233" spans="1:12" ht="31.5" x14ac:dyDescent="0.2">
      <c r="A233" s="11" t="s">
        <v>424</v>
      </c>
      <c r="B233" s="79" t="s">
        <v>425</v>
      </c>
      <c r="C233" s="52">
        <v>16351200</v>
      </c>
      <c r="D233" s="52">
        <v>9204360</v>
      </c>
      <c r="E233" s="52">
        <v>7830995.9200000009</v>
      </c>
      <c r="F233" s="52">
        <f t="shared" si="17"/>
        <v>85.079200726612186</v>
      </c>
      <c r="G233" s="52">
        <v>110400</v>
      </c>
      <c r="H233" s="52">
        <v>343925.44</v>
      </c>
      <c r="I233" s="69" t="str">
        <f t="shared" ref="I233:I294" si="21">IF(G233=0,"",IF(H233/G233&gt;1.5, "зв.100",H233/G233*100))</f>
        <v>зв.100</v>
      </c>
      <c r="J233" s="52">
        <f t="shared" si="19"/>
        <v>16461600</v>
      </c>
      <c r="K233" s="52">
        <f t="shared" si="20"/>
        <v>8174921.3600000013</v>
      </c>
      <c r="L233" s="52">
        <f t="shared" si="18"/>
        <v>49.660551586723052</v>
      </c>
    </row>
    <row r="234" spans="1:12" ht="18.75" customHeight="1" x14ac:dyDescent="0.2">
      <c r="A234" s="11" t="s">
        <v>153</v>
      </c>
      <c r="B234" s="79" t="s">
        <v>426</v>
      </c>
      <c r="C234" s="52">
        <v>1575000</v>
      </c>
      <c r="D234" s="52">
        <v>771000</v>
      </c>
      <c r="E234" s="52">
        <v>689648</v>
      </c>
      <c r="F234" s="52">
        <f t="shared" ref="F234:F294" si="22">IF(D234=0,"",IF(E234/D234&gt;1.5, "зв.100",E234/D234*100))</f>
        <v>89.448508430609593</v>
      </c>
      <c r="G234" s="52">
        <v>236215</v>
      </c>
      <c r="H234" s="52">
        <v>0</v>
      </c>
      <c r="I234" s="30">
        <f t="shared" si="21"/>
        <v>0</v>
      </c>
      <c r="J234" s="52">
        <f t="shared" si="19"/>
        <v>1811215</v>
      </c>
      <c r="K234" s="52">
        <f t="shared" si="20"/>
        <v>689648</v>
      </c>
      <c r="L234" s="52">
        <f t="shared" si="18"/>
        <v>38.076539781307019</v>
      </c>
    </row>
    <row r="235" spans="1:12" ht="63" x14ac:dyDescent="0.2">
      <c r="A235" s="11" t="s">
        <v>154</v>
      </c>
      <c r="B235" s="79" t="s">
        <v>427</v>
      </c>
      <c r="C235" s="52">
        <v>0</v>
      </c>
      <c r="D235" s="52">
        <v>0</v>
      </c>
      <c r="E235" s="52">
        <v>0</v>
      </c>
      <c r="F235" s="52" t="str">
        <f t="shared" si="22"/>
        <v/>
      </c>
      <c r="G235" s="30"/>
      <c r="H235" s="30"/>
      <c r="I235" s="30" t="str">
        <f t="shared" si="21"/>
        <v/>
      </c>
      <c r="J235" s="52">
        <f t="shared" si="19"/>
        <v>0</v>
      </c>
      <c r="K235" s="52">
        <f t="shared" si="20"/>
        <v>0</v>
      </c>
      <c r="L235" s="52" t="str">
        <f t="shared" si="18"/>
        <v/>
      </c>
    </row>
    <row r="236" spans="1:12" s="22" customFormat="1" ht="47.25" x14ac:dyDescent="0.2">
      <c r="A236" s="11" t="s">
        <v>120</v>
      </c>
      <c r="B236" s="79" t="s">
        <v>450</v>
      </c>
      <c r="C236" s="52">
        <v>605200</v>
      </c>
      <c r="D236" s="52">
        <v>374800</v>
      </c>
      <c r="E236" s="52">
        <v>363059</v>
      </c>
      <c r="F236" s="52">
        <f t="shared" si="22"/>
        <v>96.867395944503727</v>
      </c>
      <c r="G236" s="30"/>
      <c r="H236" s="30"/>
      <c r="I236" s="30" t="str">
        <f t="shared" si="21"/>
        <v/>
      </c>
      <c r="J236" s="52">
        <f t="shared" si="19"/>
        <v>605200</v>
      </c>
      <c r="K236" s="52">
        <f t="shared" si="20"/>
        <v>363059</v>
      </c>
      <c r="L236" s="52">
        <f t="shared" si="18"/>
        <v>59.989920687376078</v>
      </c>
    </row>
    <row r="237" spans="1:12" s="8" customFormat="1" ht="15.75" x14ac:dyDescent="0.2">
      <c r="A237" s="10" t="s">
        <v>279</v>
      </c>
      <c r="B237" s="78" t="s">
        <v>428</v>
      </c>
      <c r="C237" s="13">
        <f>SUM(C238:C248)</f>
        <v>104117200</v>
      </c>
      <c r="D237" s="13">
        <f>SUM(D238:D248)</f>
        <v>50859628</v>
      </c>
      <c r="E237" s="13">
        <f>SUM(E238:E248)</f>
        <v>44847087.920000002</v>
      </c>
      <c r="F237" s="13">
        <f t="shared" si="22"/>
        <v>88.178167406179213</v>
      </c>
      <c r="G237" s="13">
        <f>SUM(G238:G248)</f>
        <v>46756753</v>
      </c>
      <c r="H237" s="13">
        <f>SUM(H238:H248)</f>
        <v>5774252.2800000003</v>
      </c>
      <c r="I237" s="13">
        <f t="shared" si="21"/>
        <v>12.349557891669681</v>
      </c>
      <c r="J237" s="13">
        <f t="shared" si="19"/>
        <v>150873953</v>
      </c>
      <c r="K237" s="13">
        <f t="shared" si="20"/>
        <v>50621340.200000003</v>
      </c>
      <c r="L237" s="13">
        <f t="shared" si="18"/>
        <v>33.552073895750581</v>
      </c>
    </row>
    <row r="238" spans="1:12" ht="31.5" x14ac:dyDescent="0.2">
      <c r="A238" s="11" t="s">
        <v>155</v>
      </c>
      <c r="B238" s="79" t="s">
        <v>156</v>
      </c>
      <c r="C238" s="52">
        <v>300000</v>
      </c>
      <c r="D238" s="52">
        <v>200000</v>
      </c>
      <c r="E238" s="52">
        <v>112927.1</v>
      </c>
      <c r="F238" s="52">
        <f t="shared" si="22"/>
        <v>56.463550000000005</v>
      </c>
      <c r="G238" s="52">
        <v>736850</v>
      </c>
      <c r="H238" s="52">
        <v>496953.03</v>
      </c>
      <c r="I238" s="69">
        <f t="shared" si="21"/>
        <v>67.442902897468954</v>
      </c>
      <c r="J238" s="52">
        <f t="shared" si="19"/>
        <v>1036850</v>
      </c>
      <c r="K238" s="52">
        <f t="shared" si="20"/>
        <v>609880.13</v>
      </c>
      <c r="L238" s="52">
        <f t="shared" si="18"/>
        <v>58.820478371992088</v>
      </c>
    </row>
    <row r="239" spans="1:12" ht="31.5" x14ac:dyDescent="0.2">
      <c r="A239" s="11" t="s">
        <v>157</v>
      </c>
      <c r="B239" s="79" t="s">
        <v>158</v>
      </c>
      <c r="C239" s="52"/>
      <c r="D239" s="52"/>
      <c r="E239" s="52"/>
      <c r="F239" s="52" t="str">
        <f t="shared" si="22"/>
        <v/>
      </c>
      <c r="G239" s="52">
        <v>23980328</v>
      </c>
      <c r="H239" s="52">
        <v>2196155.21</v>
      </c>
      <c r="I239" s="69">
        <f t="shared" si="21"/>
        <v>9.1581533413554634</v>
      </c>
      <c r="J239" s="52">
        <f t="shared" si="19"/>
        <v>23980328</v>
      </c>
      <c r="K239" s="52">
        <f t="shared" si="20"/>
        <v>2196155.21</v>
      </c>
      <c r="L239" s="52">
        <f t="shared" si="18"/>
        <v>9.1581533413554634</v>
      </c>
    </row>
    <row r="240" spans="1:12" ht="31.5" x14ac:dyDescent="0.2">
      <c r="A240" s="11" t="s">
        <v>159</v>
      </c>
      <c r="B240" s="79" t="s">
        <v>160</v>
      </c>
      <c r="C240" s="52"/>
      <c r="D240" s="52"/>
      <c r="E240" s="52"/>
      <c r="F240" s="52" t="str">
        <f t="shared" si="22"/>
        <v/>
      </c>
      <c r="G240" s="52">
        <v>1497595</v>
      </c>
      <c r="H240" s="52">
        <v>694510.4</v>
      </c>
      <c r="I240" s="69">
        <f t="shared" si="21"/>
        <v>46.375047993616434</v>
      </c>
      <c r="J240" s="52">
        <f t="shared" si="19"/>
        <v>1497595</v>
      </c>
      <c r="K240" s="52">
        <f t="shared" si="20"/>
        <v>694510.4</v>
      </c>
      <c r="L240" s="52">
        <f t="shared" si="18"/>
        <v>46.375047993616434</v>
      </c>
    </row>
    <row r="241" spans="1:12" ht="15.75" x14ac:dyDescent="0.2">
      <c r="A241" s="11" t="s">
        <v>161</v>
      </c>
      <c r="B241" s="79" t="s">
        <v>162</v>
      </c>
      <c r="C241" s="52">
        <v>3261800</v>
      </c>
      <c r="D241" s="52">
        <v>130900</v>
      </c>
      <c r="E241" s="52">
        <v>68839</v>
      </c>
      <c r="F241" s="52">
        <f t="shared" si="22"/>
        <v>52.588999236058065</v>
      </c>
      <c r="G241" s="102"/>
      <c r="H241" s="102"/>
      <c r="I241" s="69" t="str">
        <f t="shared" si="21"/>
        <v/>
      </c>
      <c r="J241" s="52">
        <f t="shared" si="19"/>
        <v>3261800</v>
      </c>
      <c r="K241" s="52">
        <f t="shared" si="20"/>
        <v>68839</v>
      </c>
      <c r="L241" s="52">
        <f t="shared" si="18"/>
        <v>2.1104604819424857</v>
      </c>
    </row>
    <row r="242" spans="1:12" ht="31.5" x14ac:dyDescent="0.2">
      <c r="A242" s="11" t="s">
        <v>163</v>
      </c>
      <c r="B242" s="79" t="s">
        <v>164</v>
      </c>
      <c r="C242" s="52"/>
      <c r="D242" s="52"/>
      <c r="E242" s="52"/>
      <c r="F242" s="52" t="str">
        <f t="shared" si="22"/>
        <v/>
      </c>
      <c r="G242" s="52">
        <v>2000000</v>
      </c>
      <c r="H242" s="52">
        <v>374074.92</v>
      </c>
      <c r="I242" s="69">
        <f t="shared" si="21"/>
        <v>18.703745999999999</v>
      </c>
      <c r="J242" s="52">
        <f t="shared" si="19"/>
        <v>2000000</v>
      </c>
      <c r="K242" s="52">
        <f t="shared" si="20"/>
        <v>374074.92</v>
      </c>
      <c r="L242" s="52">
        <f t="shared" si="18"/>
        <v>18.703745999999999</v>
      </c>
    </row>
    <row r="243" spans="1:12" ht="31.5" x14ac:dyDescent="0.2">
      <c r="A243" s="11" t="s">
        <v>165</v>
      </c>
      <c r="B243" s="79" t="s">
        <v>166</v>
      </c>
      <c r="C243" s="52"/>
      <c r="D243" s="52"/>
      <c r="E243" s="52"/>
      <c r="F243" s="52" t="str">
        <f t="shared" si="22"/>
        <v/>
      </c>
      <c r="G243" s="102"/>
      <c r="H243" s="102"/>
      <c r="I243" s="69" t="str">
        <f t="shared" si="21"/>
        <v/>
      </c>
      <c r="J243" s="52">
        <f t="shared" si="19"/>
        <v>0</v>
      </c>
      <c r="K243" s="52">
        <f t="shared" si="20"/>
        <v>0</v>
      </c>
      <c r="L243" s="52" t="str">
        <f t="shared" si="18"/>
        <v/>
      </c>
    </row>
    <row r="244" spans="1:12" ht="31.5" x14ac:dyDescent="0.2">
      <c r="A244" s="11" t="s">
        <v>167</v>
      </c>
      <c r="B244" s="79" t="s">
        <v>168</v>
      </c>
      <c r="C244" s="52">
        <v>808149</v>
      </c>
      <c r="D244" s="52">
        <v>648449</v>
      </c>
      <c r="E244" s="52">
        <v>187000</v>
      </c>
      <c r="F244" s="52">
        <f t="shared" si="22"/>
        <v>28.838042775916072</v>
      </c>
      <c r="G244" s="69"/>
      <c r="H244" s="69"/>
      <c r="I244" s="69" t="str">
        <f t="shared" si="21"/>
        <v/>
      </c>
      <c r="J244" s="52">
        <f t="shared" si="19"/>
        <v>808149</v>
      </c>
      <c r="K244" s="52">
        <f t="shared" si="20"/>
        <v>187000</v>
      </c>
      <c r="L244" s="52">
        <f t="shared" si="18"/>
        <v>23.139297332546349</v>
      </c>
    </row>
    <row r="245" spans="1:12" s="22" customFormat="1" ht="15.75" x14ac:dyDescent="0.2">
      <c r="A245" s="11" t="s">
        <v>169</v>
      </c>
      <c r="B245" s="79" t="s">
        <v>429</v>
      </c>
      <c r="C245" s="52">
        <v>93674251</v>
      </c>
      <c r="D245" s="52">
        <v>46809919</v>
      </c>
      <c r="E245" s="52">
        <v>41558452.060000002</v>
      </c>
      <c r="F245" s="52">
        <f t="shared" si="22"/>
        <v>88.781294537168506</v>
      </c>
      <c r="G245" s="52">
        <v>18503230</v>
      </c>
      <c r="H245" s="52">
        <v>1999610.72</v>
      </c>
      <c r="I245" s="30">
        <f t="shared" si="21"/>
        <v>10.80681978227585</v>
      </c>
      <c r="J245" s="52">
        <f t="shared" si="19"/>
        <v>112177481</v>
      </c>
      <c r="K245" s="52">
        <f t="shared" si="20"/>
        <v>43558062.780000001</v>
      </c>
      <c r="L245" s="52">
        <f t="shared" si="18"/>
        <v>38.829596093354958</v>
      </c>
    </row>
    <row r="246" spans="1:12" ht="15.75" x14ac:dyDescent="0.2">
      <c r="A246" s="11" t="s">
        <v>431</v>
      </c>
      <c r="B246" s="79" t="s">
        <v>170</v>
      </c>
      <c r="C246" s="52">
        <v>151600</v>
      </c>
      <c r="D246" s="52">
        <v>77960</v>
      </c>
      <c r="E246" s="52">
        <v>14877.47</v>
      </c>
      <c r="F246" s="52">
        <f t="shared" si="22"/>
        <v>19.08346587993843</v>
      </c>
      <c r="G246" s="69"/>
      <c r="H246" s="69"/>
      <c r="I246" s="69" t="str">
        <f t="shared" si="21"/>
        <v/>
      </c>
      <c r="J246" s="52">
        <f t="shared" si="19"/>
        <v>151600</v>
      </c>
      <c r="K246" s="52">
        <f t="shared" si="20"/>
        <v>14877.47</v>
      </c>
      <c r="L246" s="52">
        <f t="shared" si="18"/>
        <v>9.8136345646437988</v>
      </c>
    </row>
    <row r="247" spans="1:12" ht="49.5" customHeight="1" x14ac:dyDescent="0.2">
      <c r="A247" s="11" t="s">
        <v>121</v>
      </c>
      <c r="B247" s="79" t="s">
        <v>77</v>
      </c>
      <c r="C247" s="52">
        <v>154000</v>
      </c>
      <c r="D247" s="52">
        <v>96000</v>
      </c>
      <c r="E247" s="52">
        <v>8592.2900000000009</v>
      </c>
      <c r="F247" s="52">
        <f>IF(D247=0,"",IF(E247/D247&gt;1.5, "зв.100",E247/D247*100))</f>
        <v>8.9503020833333355</v>
      </c>
      <c r="G247" s="52">
        <v>25600</v>
      </c>
      <c r="H247" s="52">
        <v>0</v>
      </c>
      <c r="I247" s="69">
        <f>IF(G247=0,"",IF(H247/G247&gt;1.5, "зв.100",H247/G247*100))</f>
        <v>0</v>
      </c>
      <c r="J247" s="52">
        <f>C247+G247</f>
        <v>179600</v>
      </c>
      <c r="K247" s="52">
        <f>E247+H247</f>
        <v>8592.2900000000009</v>
      </c>
      <c r="L247" s="52">
        <f>IF(J247=0,"",IF(K247/J247&gt;1.5, "зв.100",K247/J247*100))</f>
        <v>4.7841258351893101</v>
      </c>
    </row>
    <row r="248" spans="1:12" ht="31.5" x14ac:dyDescent="0.2">
      <c r="A248" s="11" t="s">
        <v>171</v>
      </c>
      <c r="B248" s="79" t="s">
        <v>430</v>
      </c>
      <c r="C248" s="52">
        <v>5767400</v>
      </c>
      <c r="D248" s="52">
        <v>2896400</v>
      </c>
      <c r="E248" s="52">
        <v>2896400</v>
      </c>
      <c r="F248" s="52">
        <f t="shared" si="22"/>
        <v>100</v>
      </c>
      <c r="G248" s="52">
        <v>13150</v>
      </c>
      <c r="H248" s="52">
        <v>12948</v>
      </c>
      <c r="I248" s="69">
        <f t="shared" si="21"/>
        <v>98.463878326996195</v>
      </c>
      <c r="J248" s="52">
        <f t="shared" si="19"/>
        <v>5780550</v>
      </c>
      <c r="K248" s="52">
        <f t="shared" si="20"/>
        <v>2909348</v>
      </c>
      <c r="L248" s="52">
        <f t="shared" si="18"/>
        <v>50.329951302211725</v>
      </c>
    </row>
    <row r="249" spans="1:12" s="8" customFormat="1" ht="15.75" x14ac:dyDescent="0.2">
      <c r="A249" s="10" t="s">
        <v>172</v>
      </c>
      <c r="B249" s="78" t="s">
        <v>173</v>
      </c>
      <c r="C249" s="70">
        <f>C250+C252+C263+C270</f>
        <v>104461500</v>
      </c>
      <c r="D249" s="70">
        <f>D250+D252+D263+D270</f>
        <v>60410982</v>
      </c>
      <c r="E249" s="70">
        <f>E250+E252+E263+E270</f>
        <v>47159816.32</v>
      </c>
      <c r="F249" s="70">
        <f t="shared" si="22"/>
        <v>78.064972226407448</v>
      </c>
      <c r="G249" s="70">
        <f>G250+G252+G263+G270+G279</f>
        <v>304292476.63</v>
      </c>
      <c r="H249" s="70">
        <f>H250+H252+H263+H270+H279</f>
        <v>137513172.58000001</v>
      </c>
      <c r="I249" s="70">
        <f t="shared" si="21"/>
        <v>45.191118131785807</v>
      </c>
      <c r="J249" s="70">
        <f t="shared" si="19"/>
        <v>408753976.63</v>
      </c>
      <c r="K249" s="70">
        <f t="shared" si="20"/>
        <v>184672988.90000001</v>
      </c>
      <c r="L249" s="70">
        <f t="shared" si="18"/>
        <v>45.179496581916837</v>
      </c>
    </row>
    <row r="250" spans="1:12" s="8" customFormat="1" ht="17.25" customHeight="1" x14ac:dyDescent="0.2">
      <c r="A250" s="10" t="s">
        <v>174</v>
      </c>
      <c r="B250" s="78" t="s">
        <v>175</v>
      </c>
      <c r="C250" s="70">
        <f>C251</f>
        <v>750000</v>
      </c>
      <c r="D250" s="70">
        <f>D251</f>
        <v>50000</v>
      </c>
      <c r="E250" s="70">
        <f>E251</f>
        <v>1000</v>
      </c>
      <c r="F250" s="70">
        <f t="shared" si="22"/>
        <v>2</v>
      </c>
      <c r="G250" s="70">
        <f>G251</f>
        <v>0</v>
      </c>
      <c r="H250" s="70">
        <f>H251</f>
        <v>0</v>
      </c>
      <c r="I250" s="70" t="str">
        <f t="shared" si="21"/>
        <v/>
      </c>
      <c r="J250" s="70">
        <f t="shared" si="19"/>
        <v>750000</v>
      </c>
      <c r="K250" s="70">
        <f t="shared" si="20"/>
        <v>1000</v>
      </c>
      <c r="L250" s="70">
        <f t="shared" si="18"/>
        <v>0.13333333333333333</v>
      </c>
    </row>
    <row r="251" spans="1:12" s="22" customFormat="1" ht="15.75" x14ac:dyDescent="0.2">
      <c r="A251" s="11" t="s">
        <v>176</v>
      </c>
      <c r="B251" s="79" t="s">
        <v>177</v>
      </c>
      <c r="C251" s="52">
        <v>750000</v>
      </c>
      <c r="D251" s="52">
        <v>50000</v>
      </c>
      <c r="E251" s="52">
        <v>1000</v>
      </c>
      <c r="F251" s="52">
        <f t="shared" si="22"/>
        <v>2</v>
      </c>
      <c r="G251" s="102"/>
      <c r="H251" s="102"/>
      <c r="I251" s="30" t="str">
        <f t="shared" si="21"/>
        <v/>
      </c>
      <c r="J251" s="52">
        <f t="shared" si="19"/>
        <v>750000</v>
      </c>
      <c r="K251" s="52">
        <f t="shared" si="20"/>
        <v>1000</v>
      </c>
      <c r="L251" s="52">
        <f t="shared" si="18"/>
        <v>0.13333333333333333</v>
      </c>
    </row>
    <row r="252" spans="1:12" s="23" customFormat="1" ht="15.75" x14ac:dyDescent="0.2">
      <c r="A252" s="10" t="s">
        <v>178</v>
      </c>
      <c r="B252" s="78" t="s">
        <v>432</v>
      </c>
      <c r="C252" s="70">
        <f>SUM(C253:C262)</f>
        <v>800000</v>
      </c>
      <c r="D252" s="70">
        <f>SUM(D253:D262)</f>
        <v>0</v>
      </c>
      <c r="E252" s="70">
        <f>SUM(E253:E262)</f>
        <v>0</v>
      </c>
      <c r="F252" s="70" t="str">
        <f t="shared" si="22"/>
        <v/>
      </c>
      <c r="G252" s="70">
        <f>SUM(G253:G262)</f>
        <v>62497496.629999995</v>
      </c>
      <c r="H252" s="70">
        <f>SUM(H253:H262)</f>
        <v>19755937.350000001</v>
      </c>
      <c r="I252" s="70">
        <f t="shared" si="21"/>
        <v>31.610765895088306</v>
      </c>
      <c r="J252" s="70">
        <f t="shared" si="19"/>
        <v>63297496.629999995</v>
      </c>
      <c r="K252" s="70">
        <f t="shared" si="20"/>
        <v>19755937.350000001</v>
      </c>
      <c r="L252" s="70">
        <f t="shared" si="18"/>
        <v>31.211245944656568</v>
      </c>
    </row>
    <row r="253" spans="1:12" ht="31.5" x14ac:dyDescent="0.2">
      <c r="A253" s="11" t="s">
        <v>57</v>
      </c>
      <c r="B253" s="79" t="s">
        <v>433</v>
      </c>
      <c r="C253" s="52"/>
      <c r="D253" s="52"/>
      <c r="E253" s="52"/>
      <c r="F253" s="52" t="str">
        <f t="shared" si="22"/>
        <v/>
      </c>
      <c r="G253" s="52">
        <v>7994551</v>
      </c>
      <c r="H253" s="52">
        <v>3934526.28</v>
      </c>
      <c r="I253" s="30">
        <f t="shared" si="21"/>
        <v>49.215100135079503</v>
      </c>
      <c r="J253" s="52">
        <f t="shared" si="19"/>
        <v>7994551</v>
      </c>
      <c r="K253" s="52">
        <f t="shared" si="20"/>
        <v>3934526.28</v>
      </c>
      <c r="L253" s="52">
        <f t="shared" si="18"/>
        <v>49.215100135079503</v>
      </c>
    </row>
    <row r="254" spans="1:12" s="22" customFormat="1" ht="15.75" x14ac:dyDescent="0.2">
      <c r="A254" s="11" t="s">
        <v>62</v>
      </c>
      <c r="B254" s="79" t="s">
        <v>179</v>
      </c>
      <c r="C254" s="52"/>
      <c r="D254" s="52"/>
      <c r="E254" s="52"/>
      <c r="F254" s="52" t="str">
        <f t="shared" si="22"/>
        <v/>
      </c>
      <c r="G254" s="52">
        <v>9210764</v>
      </c>
      <c r="H254" s="52">
        <v>4761613.91</v>
      </c>
      <c r="I254" s="52">
        <f t="shared" si="21"/>
        <v>51.696188394361208</v>
      </c>
      <c r="J254" s="52">
        <f t="shared" si="19"/>
        <v>9210764</v>
      </c>
      <c r="K254" s="52">
        <f t="shared" si="20"/>
        <v>4761613.91</v>
      </c>
      <c r="L254" s="52">
        <f t="shared" si="18"/>
        <v>51.696188394361208</v>
      </c>
    </row>
    <row r="255" spans="1:12" s="8" customFormat="1" ht="15.75" x14ac:dyDescent="0.2">
      <c r="A255" s="11" t="s">
        <v>84</v>
      </c>
      <c r="B255" s="79" t="s">
        <v>83</v>
      </c>
      <c r="C255" s="13"/>
      <c r="D255" s="13"/>
      <c r="E255" s="13"/>
      <c r="F255" s="13" t="str">
        <f>IF(D255=0,"",IF(E255/D255&gt;1.5, "зв.100",E255/D255*100))</f>
        <v/>
      </c>
      <c r="G255" s="102"/>
      <c r="H255" s="102"/>
      <c r="I255" s="30" t="str">
        <f>IF(G255=0,"",IF(H255/G255&gt;1.5, "зв.100",H255/G255*100))</f>
        <v/>
      </c>
      <c r="J255" s="30">
        <f>C255+G255</f>
        <v>0</v>
      </c>
      <c r="K255" s="30">
        <f>E255+H255</f>
        <v>0</v>
      </c>
      <c r="L255" s="30" t="str">
        <f>IF(J255=0,"",IF(K255/J255&gt;1.5, "зв.100",K255/J255*100))</f>
        <v/>
      </c>
    </row>
    <row r="256" spans="1:12" s="8" customFormat="1" ht="15.75" x14ac:dyDescent="0.2">
      <c r="A256" s="11" t="s">
        <v>63</v>
      </c>
      <c r="B256" s="79" t="s">
        <v>180</v>
      </c>
      <c r="C256" s="13"/>
      <c r="D256" s="13"/>
      <c r="E256" s="13"/>
      <c r="F256" s="13" t="str">
        <f t="shared" si="22"/>
        <v/>
      </c>
      <c r="G256" s="52">
        <v>6300000</v>
      </c>
      <c r="H256" s="52">
        <v>3732207.89</v>
      </c>
      <c r="I256" s="30">
        <f t="shared" si="21"/>
        <v>59.241395079365077</v>
      </c>
      <c r="J256" s="30">
        <f t="shared" si="19"/>
        <v>6300000</v>
      </c>
      <c r="K256" s="30">
        <f t="shared" si="20"/>
        <v>3732207.89</v>
      </c>
      <c r="L256" s="30">
        <f t="shared" si="18"/>
        <v>59.241395079365077</v>
      </c>
    </row>
    <row r="257" spans="1:12" ht="31.5" x14ac:dyDescent="0.2">
      <c r="A257" s="11" t="s">
        <v>64</v>
      </c>
      <c r="B257" s="79" t="s">
        <v>181</v>
      </c>
      <c r="C257" s="30"/>
      <c r="D257" s="30"/>
      <c r="E257" s="30"/>
      <c r="F257" s="30" t="str">
        <f t="shared" si="22"/>
        <v/>
      </c>
      <c r="G257" s="52">
        <v>600000</v>
      </c>
      <c r="H257" s="52">
        <v>0</v>
      </c>
      <c r="I257" s="69">
        <f t="shared" si="21"/>
        <v>0</v>
      </c>
      <c r="J257" s="30">
        <f t="shared" si="19"/>
        <v>600000</v>
      </c>
      <c r="K257" s="30">
        <f t="shared" si="20"/>
        <v>0</v>
      </c>
      <c r="L257" s="30">
        <f t="shared" si="18"/>
        <v>0</v>
      </c>
    </row>
    <row r="258" spans="1:12" ht="15.75" x14ac:dyDescent="0.2">
      <c r="A258" s="11" t="s">
        <v>129</v>
      </c>
      <c r="B258" s="79" t="s">
        <v>182</v>
      </c>
      <c r="C258" s="30"/>
      <c r="D258" s="49"/>
      <c r="E258" s="30"/>
      <c r="F258" s="30" t="str">
        <f t="shared" si="22"/>
        <v/>
      </c>
      <c r="G258" s="52">
        <v>2001144</v>
      </c>
      <c r="H258" s="52">
        <v>7405.2</v>
      </c>
      <c r="I258" s="52">
        <f t="shared" si="21"/>
        <v>0.37004833235389356</v>
      </c>
      <c r="J258" s="30">
        <f t="shared" si="19"/>
        <v>2001144</v>
      </c>
      <c r="K258" s="30">
        <f t="shared" si="20"/>
        <v>7405.2</v>
      </c>
      <c r="L258" s="30">
        <f t="shared" si="18"/>
        <v>0.37004833235389356</v>
      </c>
    </row>
    <row r="259" spans="1:12" s="22" customFormat="1" ht="31.5" x14ac:dyDescent="0.2">
      <c r="A259" s="11" t="s">
        <v>86</v>
      </c>
      <c r="B259" s="79" t="s">
        <v>85</v>
      </c>
      <c r="C259" s="30"/>
      <c r="D259" s="49"/>
      <c r="E259" s="30"/>
      <c r="F259" s="30" t="str">
        <f>IF(D259=0,"",IF(E259/D259&gt;1.5, "зв.100",E259/D259*100))</f>
        <v/>
      </c>
      <c r="G259" s="52">
        <v>16360000</v>
      </c>
      <c r="H259" s="52">
        <v>161861.79999999999</v>
      </c>
      <c r="I259" s="69">
        <f>IF(G259=0,"",IF(H259/G259&gt;1.5, "зв.100",H259/G259*100))</f>
        <v>0.98937530562347187</v>
      </c>
      <c r="J259" s="30">
        <f>C259+G259</f>
        <v>16360000</v>
      </c>
      <c r="K259" s="30">
        <f>E259+H259</f>
        <v>161861.79999999999</v>
      </c>
      <c r="L259" s="30">
        <f>IF(J259=0,"",IF(K259/J259&gt;1.5, "зв.100",K259/J259*100))</f>
        <v>0.98937530562347187</v>
      </c>
    </row>
    <row r="260" spans="1:12" s="22" customFormat="1" ht="31.5" x14ac:dyDescent="0.2">
      <c r="A260" s="11" t="s">
        <v>183</v>
      </c>
      <c r="B260" s="79" t="s">
        <v>184</v>
      </c>
      <c r="C260" s="30"/>
      <c r="D260" s="49"/>
      <c r="E260" s="30"/>
      <c r="F260" s="30" t="str">
        <f t="shared" si="22"/>
        <v/>
      </c>
      <c r="G260" s="102"/>
      <c r="H260" s="102"/>
      <c r="I260" s="69" t="str">
        <f t="shared" si="21"/>
        <v/>
      </c>
      <c r="J260" s="30">
        <f t="shared" si="19"/>
        <v>0</v>
      </c>
      <c r="K260" s="30">
        <f t="shared" si="20"/>
        <v>0</v>
      </c>
      <c r="L260" s="30" t="str">
        <f t="shared" si="18"/>
        <v/>
      </c>
    </row>
    <row r="261" spans="1:12" ht="47.25" x14ac:dyDescent="0.2">
      <c r="A261" s="11" t="s">
        <v>185</v>
      </c>
      <c r="B261" s="79" t="s">
        <v>186</v>
      </c>
      <c r="C261" s="30"/>
      <c r="D261" s="30"/>
      <c r="E261" s="30"/>
      <c r="F261" s="30" t="str">
        <f t="shared" si="22"/>
        <v/>
      </c>
      <c r="G261" s="52">
        <v>18906389.629999999</v>
      </c>
      <c r="H261" s="52">
        <v>7158322.2699999996</v>
      </c>
      <c r="I261" s="69">
        <f t="shared" si="21"/>
        <v>37.861920811371746</v>
      </c>
      <c r="J261" s="30">
        <f t="shared" si="19"/>
        <v>18906389.629999999</v>
      </c>
      <c r="K261" s="30">
        <f t="shared" si="20"/>
        <v>7158322.2699999996</v>
      </c>
      <c r="L261" s="30">
        <f t="shared" si="18"/>
        <v>37.861920811371746</v>
      </c>
    </row>
    <row r="262" spans="1:12" s="22" customFormat="1" ht="31.5" x14ac:dyDescent="0.2">
      <c r="A262" s="11" t="s">
        <v>187</v>
      </c>
      <c r="B262" s="79" t="s">
        <v>188</v>
      </c>
      <c r="C262" s="52">
        <v>800000</v>
      </c>
      <c r="D262" s="52">
        <v>0</v>
      </c>
      <c r="E262" s="52">
        <v>0</v>
      </c>
      <c r="F262" s="52" t="str">
        <f t="shared" si="22"/>
        <v/>
      </c>
      <c r="G262" s="52">
        <v>1124648</v>
      </c>
      <c r="H262" s="52">
        <v>0</v>
      </c>
      <c r="I262" s="69">
        <f t="shared" si="21"/>
        <v>0</v>
      </c>
      <c r="J262" s="52">
        <f t="shared" si="19"/>
        <v>1924648</v>
      </c>
      <c r="K262" s="52">
        <f t="shared" si="20"/>
        <v>0</v>
      </c>
      <c r="L262" s="52">
        <f t="shared" si="18"/>
        <v>0</v>
      </c>
    </row>
    <row r="263" spans="1:12" s="8" customFormat="1" ht="31.5" x14ac:dyDescent="0.2">
      <c r="A263" s="10" t="s">
        <v>189</v>
      </c>
      <c r="B263" s="78" t="s">
        <v>434</v>
      </c>
      <c r="C263" s="13">
        <f>SUM(C264:C269)</f>
        <v>100257500</v>
      </c>
      <c r="D263" s="13">
        <f>SUM(D264:D269)</f>
        <v>58546982</v>
      </c>
      <c r="E263" s="13">
        <f>SUM(E264:E269)</f>
        <v>46156422</v>
      </c>
      <c r="F263" s="13">
        <f t="shared" si="22"/>
        <v>78.836552155668755</v>
      </c>
      <c r="G263" s="13">
        <f>SUM(G264:G269)</f>
        <v>164529555</v>
      </c>
      <c r="H263" s="13">
        <f>SUM(H264:H269)</f>
        <v>59167813.380000003</v>
      </c>
      <c r="I263" s="13">
        <f t="shared" si="21"/>
        <v>35.961814508037783</v>
      </c>
      <c r="J263" s="13">
        <f t="shared" si="19"/>
        <v>264787055</v>
      </c>
      <c r="K263" s="13">
        <f t="shared" si="20"/>
        <v>105324235.38</v>
      </c>
      <c r="L263" s="13">
        <f t="shared" si="18"/>
        <v>39.776957895468115</v>
      </c>
    </row>
    <row r="264" spans="1:12" ht="31.5" x14ac:dyDescent="0.2">
      <c r="A264" s="11" t="s">
        <v>190</v>
      </c>
      <c r="B264" s="79" t="s">
        <v>191</v>
      </c>
      <c r="C264" s="52">
        <v>23000000</v>
      </c>
      <c r="D264" s="52">
        <v>16821932</v>
      </c>
      <c r="E264" s="52">
        <v>16821746</v>
      </c>
      <c r="F264" s="52">
        <f t="shared" si="22"/>
        <v>99.998894300607091</v>
      </c>
      <c r="G264" s="30"/>
      <c r="H264" s="30"/>
      <c r="I264" s="30" t="str">
        <f t="shared" si="21"/>
        <v/>
      </c>
      <c r="J264" s="52">
        <f t="shared" si="19"/>
        <v>23000000</v>
      </c>
      <c r="K264" s="52">
        <f t="shared" si="20"/>
        <v>16821746</v>
      </c>
      <c r="L264" s="52">
        <f t="shared" si="18"/>
        <v>73.138026086956515</v>
      </c>
    </row>
    <row r="265" spans="1:12" ht="15.75" x14ac:dyDescent="0.2">
      <c r="A265" s="11" t="s">
        <v>192</v>
      </c>
      <c r="B265" s="79" t="s">
        <v>193</v>
      </c>
      <c r="C265" s="52">
        <v>1200000</v>
      </c>
      <c r="D265" s="52">
        <v>0</v>
      </c>
      <c r="E265" s="52">
        <v>0</v>
      </c>
      <c r="F265" s="52" t="str">
        <f t="shared" si="22"/>
        <v/>
      </c>
      <c r="G265" s="52">
        <v>1500000</v>
      </c>
      <c r="H265" s="52">
        <v>1475571.6</v>
      </c>
      <c r="I265" s="69">
        <f t="shared" si="21"/>
        <v>98.371440000000007</v>
      </c>
      <c r="J265" s="52">
        <f t="shared" si="19"/>
        <v>2700000</v>
      </c>
      <c r="K265" s="52">
        <f t="shared" si="20"/>
        <v>1475571.6</v>
      </c>
      <c r="L265" s="52">
        <f t="shared" si="18"/>
        <v>54.650799999999997</v>
      </c>
    </row>
    <row r="266" spans="1:12" ht="15.75" x14ac:dyDescent="0.2">
      <c r="A266" s="11" t="s">
        <v>194</v>
      </c>
      <c r="B266" s="79" t="s">
        <v>437</v>
      </c>
      <c r="C266" s="52">
        <v>57500</v>
      </c>
      <c r="D266" s="52">
        <v>25050</v>
      </c>
      <c r="E266" s="52">
        <v>0</v>
      </c>
      <c r="F266" s="52">
        <f t="shared" si="22"/>
        <v>0</v>
      </c>
      <c r="G266" s="102"/>
      <c r="H266" s="102"/>
      <c r="I266" s="30" t="str">
        <f t="shared" si="21"/>
        <v/>
      </c>
      <c r="J266" s="52">
        <f t="shared" si="19"/>
        <v>57500</v>
      </c>
      <c r="K266" s="52">
        <f t="shared" si="20"/>
        <v>0</v>
      </c>
      <c r="L266" s="52">
        <f t="shared" si="18"/>
        <v>0</v>
      </c>
    </row>
    <row r="267" spans="1:12" s="8" customFormat="1" ht="47.25" x14ac:dyDescent="0.2">
      <c r="A267" s="11" t="s">
        <v>195</v>
      </c>
      <c r="B267" s="79" t="s">
        <v>196</v>
      </c>
      <c r="C267" s="52">
        <v>76000000</v>
      </c>
      <c r="D267" s="52">
        <v>41700000</v>
      </c>
      <c r="E267" s="52">
        <v>29334676</v>
      </c>
      <c r="F267" s="52">
        <f t="shared" si="22"/>
        <v>70.346944844124707</v>
      </c>
      <c r="G267" s="52">
        <v>145029555</v>
      </c>
      <c r="H267" s="52">
        <v>57692241.780000001</v>
      </c>
      <c r="I267" s="30">
        <f t="shared" si="21"/>
        <v>39.779644762751978</v>
      </c>
      <c r="J267" s="52">
        <f t="shared" si="19"/>
        <v>221029555</v>
      </c>
      <c r="K267" s="52">
        <f t="shared" si="20"/>
        <v>87026917.780000001</v>
      </c>
      <c r="L267" s="52">
        <f t="shared" si="18"/>
        <v>39.373430299852885</v>
      </c>
    </row>
    <row r="268" spans="1:12" s="22" customFormat="1" ht="47.25" x14ac:dyDescent="0.2">
      <c r="A268" s="11" t="s">
        <v>61</v>
      </c>
      <c r="B268" s="79" t="s">
        <v>60</v>
      </c>
      <c r="C268" s="52"/>
      <c r="D268" s="52"/>
      <c r="E268" s="52"/>
      <c r="F268" s="52" t="str">
        <f>IF(D268=0,"",IF(E268/D268&gt;1.5, "зв.100",E268/D268*100))</f>
        <v/>
      </c>
      <c r="G268" s="52">
        <v>18000000</v>
      </c>
      <c r="H268" s="52">
        <v>0</v>
      </c>
      <c r="I268" s="30">
        <f>IF(G268=0,"",IF(H268/G268&gt;1.5, "зв.100",H268/G268*100))</f>
        <v>0</v>
      </c>
      <c r="J268" s="52">
        <f>C268+G268</f>
        <v>18000000</v>
      </c>
      <c r="K268" s="52">
        <f>E268+H268</f>
        <v>0</v>
      </c>
      <c r="L268" s="52">
        <f>IF(J268=0,"",IF(K268/J268&gt;1.5, "зв.100",K268/J268*100))</f>
        <v>0</v>
      </c>
    </row>
    <row r="269" spans="1:12" ht="15.75" x14ac:dyDescent="0.2">
      <c r="A269" s="11" t="s">
        <v>197</v>
      </c>
      <c r="B269" s="79" t="s">
        <v>438</v>
      </c>
      <c r="C269" s="52"/>
      <c r="D269" s="52"/>
      <c r="E269" s="52"/>
      <c r="F269" s="52" t="str">
        <f t="shared" si="22"/>
        <v/>
      </c>
      <c r="G269" s="102"/>
      <c r="H269" s="102"/>
      <c r="I269" s="30" t="str">
        <f t="shared" si="21"/>
        <v/>
      </c>
      <c r="J269" s="52">
        <f t="shared" si="19"/>
        <v>0</v>
      </c>
      <c r="K269" s="52">
        <f t="shared" si="20"/>
        <v>0</v>
      </c>
      <c r="L269" s="52" t="str">
        <f t="shared" si="18"/>
        <v/>
      </c>
    </row>
    <row r="270" spans="1:12" s="23" customFormat="1" ht="31.5" x14ac:dyDescent="0.2">
      <c r="A270" s="10" t="s">
        <v>198</v>
      </c>
      <c r="B270" s="78" t="s">
        <v>199</v>
      </c>
      <c r="C270" s="70">
        <f>SUM(C271:C278)</f>
        <v>2654000</v>
      </c>
      <c r="D270" s="70">
        <f>SUM(D271:D278)</f>
        <v>1814000</v>
      </c>
      <c r="E270" s="70">
        <f>SUM(E271:E278)</f>
        <v>1002394.32</v>
      </c>
      <c r="F270" s="70">
        <f t="shared" si="22"/>
        <v>55.258782800441011</v>
      </c>
      <c r="G270" s="70">
        <f>SUM(G271:G278)</f>
        <v>77265425</v>
      </c>
      <c r="H270" s="70">
        <f>SUM(H271:H278)</f>
        <v>56887313.850000001</v>
      </c>
      <c r="I270" s="70">
        <f t="shared" si="21"/>
        <v>73.625834388408535</v>
      </c>
      <c r="J270" s="70">
        <f t="shared" si="19"/>
        <v>79919425</v>
      </c>
      <c r="K270" s="70">
        <f t="shared" si="20"/>
        <v>57889708.170000002</v>
      </c>
      <c r="L270" s="70">
        <f t="shared" si="18"/>
        <v>72.435090930646723</v>
      </c>
    </row>
    <row r="271" spans="1:12" s="8" customFormat="1" ht="31.5" x14ac:dyDescent="0.2">
      <c r="A271" s="11" t="s">
        <v>436</v>
      </c>
      <c r="B271" s="79" t="s">
        <v>200</v>
      </c>
      <c r="C271" s="52"/>
      <c r="D271" s="52"/>
      <c r="E271" s="52"/>
      <c r="F271" s="52" t="str">
        <f t="shared" si="22"/>
        <v/>
      </c>
      <c r="G271" s="13"/>
      <c r="H271" s="13"/>
      <c r="I271" s="13" t="str">
        <f t="shared" si="21"/>
        <v/>
      </c>
      <c r="J271" s="52">
        <f t="shared" si="19"/>
        <v>0</v>
      </c>
      <c r="K271" s="52">
        <f t="shared" si="20"/>
        <v>0</v>
      </c>
      <c r="L271" s="52" t="str">
        <f t="shared" si="18"/>
        <v/>
      </c>
    </row>
    <row r="272" spans="1:12" s="8" customFormat="1" ht="31.5" x14ac:dyDescent="0.2">
      <c r="A272" s="11" t="s">
        <v>122</v>
      </c>
      <c r="B272" s="79" t="s">
        <v>201</v>
      </c>
      <c r="C272" s="52">
        <v>700000</v>
      </c>
      <c r="D272" s="52">
        <v>380000</v>
      </c>
      <c r="E272" s="52">
        <v>217394.13</v>
      </c>
      <c r="F272" s="52">
        <f t="shared" si="22"/>
        <v>57.208981578947373</v>
      </c>
      <c r="G272" s="102"/>
      <c r="H272" s="102"/>
      <c r="I272" s="13" t="str">
        <f t="shared" si="21"/>
        <v/>
      </c>
      <c r="J272" s="52">
        <f t="shared" si="19"/>
        <v>700000</v>
      </c>
      <c r="K272" s="52">
        <f t="shared" si="20"/>
        <v>217394.13</v>
      </c>
      <c r="L272" s="52">
        <f t="shared" si="18"/>
        <v>31.056304285714287</v>
      </c>
    </row>
    <row r="273" spans="1:12" s="23" customFormat="1" ht="15.75" x14ac:dyDescent="0.2">
      <c r="A273" s="11" t="s">
        <v>435</v>
      </c>
      <c r="B273" s="79" t="s">
        <v>202</v>
      </c>
      <c r="C273" s="52">
        <v>1600000</v>
      </c>
      <c r="D273" s="52">
        <v>1140000</v>
      </c>
      <c r="E273" s="52">
        <v>603892.35</v>
      </c>
      <c r="F273" s="52">
        <f t="shared" si="22"/>
        <v>52.973013157894734</v>
      </c>
      <c r="G273" s="102"/>
      <c r="H273" s="102"/>
      <c r="I273" s="30" t="str">
        <f t="shared" si="21"/>
        <v/>
      </c>
      <c r="J273" s="52">
        <f t="shared" si="19"/>
        <v>1600000</v>
      </c>
      <c r="K273" s="52">
        <f t="shared" si="20"/>
        <v>603892.35</v>
      </c>
      <c r="L273" s="52">
        <f t="shared" si="18"/>
        <v>37.743271874999998</v>
      </c>
    </row>
    <row r="274" spans="1:12" ht="49.5" customHeight="1" x14ac:dyDescent="0.2">
      <c r="A274" s="11" t="s">
        <v>373</v>
      </c>
      <c r="B274" s="79" t="s">
        <v>203</v>
      </c>
      <c r="C274" s="52"/>
      <c r="D274" s="52"/>
      <c r="E274" s="52"/>
      <c r="F274" s="52" t="str">
        <f t="shared" si="22"/>
        <v/>
      </c>
      <c r="G274" s="52">
        <v>150000</v>
      </c>
      <c r="H274" s="52">
        <v>56405</v>
      </c>
      <c r="I274" s="30">
        <f t="shared" si="21"/>
        <v>37.603333333333332</v>
      </c>
      <c r="J274" s="52">
        <f t="shared" si="19"/>
        <v>150000</v>
      </c>
      <c r="K274" s="52">
        <f t="shared" si="20"/>
        <v>56405</v>
      </c>
      <c r="L274" s="52">
        <f t="shared" si="18"/>
        <v>37.603333333333332</v>
      </c>
    </row>
    <row r="275" spans="1:12" ht="31.5" x14ac:dyDescent="0.2">
      <c r="A275" s="11" t="s">
        <v>123</v>
      </c>
      <c r="B275" s="79" t="s">
        <v>204</v>
      </c>
      <c r="C275" s="31"/>
      <c r="D275" s="31"/>
      <c r="E275" s="32"/>
      <c r="F275" s="32" t="str">
        <f t="shared" si="22"/>
        <v/>
      </c>
      <c r="G275" s="52">
        <v>65593690</v>
      </c>
      <c r="H275" s="52">
        <v>52410253</v>
      </c>
      <c r="I275" s="69">
        <f t="shared" si="21"/>
        <v>79.901363987907985</v>
      </c>
      <c r="J275" s="32">
        <f t="shared" si="19"/>
        <v>65593690</v>
      </c>
      <c r="K275" s="32">
        <f t="shared" si="20"/>
        <v>52410253</v>
      </c>
      <c r="L275" s="32">
        <f t="shared" si="18"/>
        <v>79.901363987907985</v>
      </c>
    </row>
    <row r="276" spans="1:12" s="22" customFormat="1" ht="31.5" x14ac:dyDescent="0.2">
      <c r="A276" s="11" t="s">
        <v>205</v>
      </c>
      <c r="B276" s="79" t="s">
        <v>206</v>
      </c>
      <c r="C276" s="52">
        <v>202800</v>
      </c>
      <c r="D276" s="52">
        <v>202800</v>
      </c>
      <c r="E276" s="52">
        <v>162363.4</v>
      </c>
      <c r="F276" s="52">
        <f t="shared" si="22"/>
        <v>80.060848126232742</v>
      </c>
      <c r="G276" s="69"/>
      <c r="H276" s="69"/>
      <c r="I276" s="69" t="str">
        <f t="shared" si="21"/>
        <v/>
      </c>
      <c r="J276" s="52">
        <f t="shared" si="19"/>
        <v>202800</v>
      </c>
      <c r="K276" s="52">
        <f t="shared" si="20"/>
        <v>162363.4</v>
      </c>
      <c r="L276" s="52">
        <f t="shared" si="18"/>
        <v>80.060848126232742</v>
      </c>
    </row>
    <row r="277" spans="1:12" ht="114" customHeight="1" x14ac:dyDescent="0.2">
      <c r="A277" s="11" t="s">
        <v>65</v>
      </c>
      <c r="B277" s="79" t="s">
        <v>207</v>
      </c>
      <c r="C277" s="52"/>
      <c r="D277" s="52"/>
      <c r="E277" s="52"/>
      <c r="F277" s="52" t="str">
        <f t="shared" si="22"/>
        <v/>
      </c>
      <c r="G277" s="52">
        <v>11521735</v>
      </c>
      <c r="H277" s="52">
        <v>4415155.8499999996</v>
      </c>
      <c r="I277" s="69">
        <f t="shared" si="21"/>
        <v>38.320234322348149</v>
      </c>
      <c r="J277" s="52">
        <f t="shared" si="19"/>
        <v>11521735</v>
      </c>
      <c r="K277" s="52">
        <f t="shared" si="20"/>
        <v>4415155.8499999996</v>
      </c>
      <c r="L277" s="52">
        <f t="shared" ref="L277:L299" si="23">IF(J277=0,"",IF(K277/J277&gt;1.5, "зв.100",K277/J277*100))</f>
        <v>38.320234322348149</v>
      </c>
    </row>
    <row r="278" spans="1:12" s="8" customFormat="1" ht="15.75" x14ac:dyDescent="0.2">
      <c r="A278" s="11" t="s">
        <v>208</v>
      </c>
      <c r="B278" s="79" t="s">
        <v>209</v>
      </c>
      <c r="C278" s="52">
        <v>151200</v>
      </c>
      <c r="D278" s="52">
        <v>91200</v>
      </c>
      <c r="E278" s="52">
        <v>18744.439999999999</v>
      </c>
      <c r="F278" s="52">
        <f t="shared" si="22"/>
        <v>20.55311403508772</v>
      </c>
      <c r="G278" s="52">
        <v>0</v>
      </c>
      <c r="H278" s="52">
        <v>5500</v>
      </c>
      <c r="I278" s="13" t="str">
        <f t="shared" si="21"/>
        <v/>
      </c>
      <c r="J278" s="52">
        <f t="shared" ref="J278:J335" si="24">C278+G278</f>
        <v>151200</v>
      </c>
      <c r="K278" s="52">
        <f t="shared" si="20"/>
        <v>24244.44</v>
      </c>
      <c r="L278" s="52">
        <f t="shared" si="23"/>
        <v>16.034682539682539</v>
      </c>
    </row>
    <row r="279" spans="1:12" s="8" customFormat="1" ht="47.25" x14ac:dyDescent="0.2">
      <c r="A279" s="10" t="s">
        <v>210</v>
      </c>
      <c r="B279" s="78" t="s">
        <v>211</v>
      </c>
      <c r="C279" s="70"/>
      <c r="D279" s="70"/>
      <c r="E279" s="70"/>
      <c r="F279" s="70" t="str">
        <f t="shared" si="22"/>
        <v/>
      </c>
      <c r="G279" s="52">
        <v>0</v>
      </c>
      <c r="H279" s="70">
        <v>1702108</v>
      </c>
      <c r="I279" s="13" t="str">
        <f t="shared" si="21"/>
        <v/>
      </c>
      <c r="J279" s="70">
        <f t="shared" si="24"/>
        <v>0</v>
      </c>
      <c r="K279" s="70">
        <f t="shared" si="20"/>
        <v>1702108</v>
      </c>
      <c r="L279" s="70" t="str">
        <f t="shared" si="23"/>
        <v/>
      </c>
    </row>
    <row r="280" spans="1:12" s="23" customFormat="1" ht="15.75" x14ac:dyDescent="0.2">
      <c r="A280" s="10" t="s">
        <v>212</v>
      </c>
      <c r="B280" s="78" t="s">
        <v>213</v>
      </c>
      <c r="C280" s="70">
        <f>SUM(C281:C287)</f>
        <v>33803300</v>
      </c>
      <c r="D280" s="70">
        <f>SUM(D281:D287)</f>
        <v>3684700</v>
      </c>
      <c r="E280" s="70">
        <f>SUM(E281:E287)</f>
        <v>2432097.54</v>
      </c>
      <c r="F280" s="70">
        <f t="shared" si="22"/>
        <v>66.005306809238206</v>
      </c>
      <c r="G280" s="70">
        <f>SUM(G281:G287)</f>
        <v>2670940</v>
      </c>
      <c r="H280" s="70">
        <f>SUM(H281:H287)</f>
        <v>523301</v>
      </c>
      <c r="I280" s="70">
        <f t="shared" si="21"/>
        <v>19.592390693913003</v>
      </c>
      <c r="J280" s="70">
        <f t="shared" si="24"/>
        <v>36474240</v>
      </c>
      <c r="K280" s="70">
        <f t="shared" si="20"/>
        <v>2955398.54</v>
      </c>
      <c r="L280" s="70">
        <f t="shared" si="23"/>
        <v>8.1027008102156479</v>
      </c>
    </row>
    <row r="281" spans="1:12" ht="15.75" x14ac:dyDescent="0.2">
      <c r="A281" s="11" t="s">
        <v>214</v>
      </c>
      <c r="B281" s="79" t="s">
        <v>215</v>
      </c>
      <c r="C281" s="52">
        <v>3479700</v>
      </c>
      <c r="D281" s="52">
        <v>1751200</v>
      </c>
      <c r="E281" s="52">
        <v>1546101.01</v>
      </c>
      <c r="F281" s="52">
        <f t="shared" si="22"/>
        <v>88.288088739150297</v>
      </c>
      <c r="G281" s="102"/>
      <c r="H281" s="102"/>
      <c r="I281" s="69" t="str">
        <f t="shared" si="21"/>
        <v/>
      </c>
      <c r="J281" s="52">
        <f t="shared" si="24"/>
        <v>3479700</v>
      </c>
      <c r="K281" s="52">
        <f t="shared" si="20"/>
        <v>1546101.01</v>
      </c>
      <c r="L281" s="52">
        <f t="shared" si="23"/>
        <v>44.432020289105381</v>
      </c>
    </row>
    <row r="282" spans="1:12" ht="31.5" x14ac:dyDescent="0.2">
      <c r="A282" s="11" t="s">
        <v>72</v>
      </c>
      <c r="B282" s="79" t="s">
        <v>71</v>
      </c>
      <c r="C282" s="52">
        <v>43600</v>
      </c>
      <c r="D282" s="52">
        <v>43600</v>
      </c>
      <c r="E282" s="52">
        <v>42399.98</v>
      </c>
      <c r="F282" s="52">
        <f>IF(D282=0,"",IF(E282/D282&gt;1.5, "зв.100",E282/D282*100))</f>
        <v>97.247660550458733</v>
      </c>
      <c r="G282" s="69"/>
      <c r="H282" s="69"/>
      <c r="I282" s="69" t="str">
        <f>IF(G282=0,"",IF(H282/G282&gt;1.5, "зв.100",H282/G282*100))</f>
        <v/>
      </c>
      <c r="J282" s="52">
        <f>C282+G282</f>
        <v>43600</v>
      </c>
      <c r="K282" s="52">
        <f>E282+H282</f>
        <v>42399.98</v>
      </c>
      <c r="L282" s="52">
        <f>IF(J282=0,"",IF(K282/J282&gt;1.5, "зв.100",K282/J282*100))</f>
        <v>97.247660550458733</v>
      </c>
    </row>
    <row r="283" spans="1:12" s="23" customFormat="1" ht="15.75" x14ac:dyDescent="0.2">
      <c r="A283" s="11" t="s">
        <v>216</v>
      </c>
      <c r="B283" s="79" t="s">
        <v>217</v>
      </c>
      <c r="C283" s="70"/>
      <c r="D283" s="70"/>
      <c r="E283" s="70"/>
      <c r="F283" s="70" t="str">
        <f t="shared" si="22"/>
        <v/>
      </c>
      <c r="G283" s="52">
        <v>2670940</v>
      </c>
      <c r="H283" s="52">
        <v>523301</v>
      </c>
      <c r="I283" s="30">
        <f t="shared" si="21"/>
        <v>19.592390693913003</v>
      </c>
      <c r="J283" s="52">
        <f t="shared" si="24"/>
        <v>2670940</v>
      </c>
      <c r="K283" s="52">
        <f t="shared" si="20"/>
        <v>523301</v>
      </c>
      <c r="L283" s="52">
        <f t="shared" si="23"/>
        <v>19.592390693913003</v>
      </c>
    </row>
    <row r="284" spans="1:12" ht="15.75" x14ac:dyDescent="0.2">
      <c r="A284" s="11" t="s">
        <v>218</v>
      </c>
      <c r="B284" s="79" t="s">
        <v>219</v>
      </c>
      <c r="C284" s="52">
        <v>400000</v>
      </c>
      <c r="D284" s="52">
        <v>400000</v>
      </c>
      <c r="E284" s="52">
        <v>0</v>
      </c>
      <c r="F284" s="52">
        <f t="shared" si="22"/>
        <v>0</v>
      </c>
      <c r="G284" s="69"/>
      <c r="H284" s="69"/>
      <c r="I284" s="69" t="str">
        <f t="shared" si="21"/>
        <v/>
      </c>
      <c r="J284" s="52">
        <f t="shared" si="24"/>
        <v>400000</v>
      </c>
      <c r="K284" s="52">
        <f t="shared" si="20"/>
        <v>0</v>
      </c>
      <c r="L284" s="52">
        <f t="shared" si="23"/>
        <v>0</v>
      </c>
    </row>
    <row r="285" spans="1:12" ht="15.75" x14ac:dyDescent="0.2">
      <c r="A285" s="11" t="s">
        <v>79</v>
      </c>
      <c r="B285" s="79" t="s">
        <v>78</v>
      </c>
      <c r="C285" s="102"/>
      <c r="D285" s="102">
        <v>0</v>
      </c>
      <c r="E285" s="102">
        <v>0</v>
      </c>
      <c r="F285" s="52" t="str">
        <f>IF(D285=0,"",IF(E285/D285&gt;1.5, "зв.100",E285/D285*100))</f>
        <v/>
      </c>
      <c r="G285" s="69"/>
      <c r="H285" s="69"/>
      <c r="I285" s="69" t="str">
        <f>IF(G285=0,"",IF(H285/G285&gt;1.5, "зв.100",H285/G285*100))</f>
        <v/>
      </c>
      <c r="J285" s="52">
        <f>C285+G285</f>
        <v>0</v>
      </c>
      <c r="K285" s="52">
        <f>E285+H285</f>
        <v>0</v>
      </c>
      <c r="L285" s="52" t="str">
        <f>IF(J285=0,"",IF(K285/J285&gt;1.5, "зв.100",K285/J285*100))</f>
        <v/>
      </c>
    </row>
    <row r="286" spans="1:12" s="22" customFormat="1" ht="15.75" x14ac:dyDescent="0.2">
      <c r="A286" s="11" t="s">
        <v>220</v>
      </c>
      <c r="B286" s="79" t="s">
        <v>221</v>
      </c>
      <c r="C286" s="52">
        <v>6080000</v>
      </c>
      <c r="D286" s="52">
        <v>1489900</v>
      </c>
      <c r="E286" s="52">
        <v>843596.55</v>
      </c>
      <c r="F286" s="52">
        <f t="shared" si="22"/>
        <v>56.621018189140216</v>
      </c>
      <c r="G286" s="52"/>
      <c r="H286" s="52"/>
      <c r="I286" s="52" t="str">
        <f t="shared" si="21"/>
        <v/>
      </c>
      <c r="J286" s="52">
        <f t="shared" si="24"/>
        <v>6080000</v>
      </c>
      <c r="K286" s="52">
        <f t="shared" si="20"/>
        <v>843596.55</v>
      </c>
      <c r="L286" s="52">
        <f t="shared" si="23"/>
        <v>13.874943256578948</v>
      </c>
    </row>
    <row r="287" spans="1:12" s="22" customFormat="1" ht="15.75" x14ac:dyDescent="0.2">
      <c r="A287" s="11" t="s">
        <v>282</v>
      </c>
      <c r="B287" s="79" t="s">
        <v>222</v>
      </c>
      <c r="C287" s="102">
        <v>23800000</v>
      </c>
      <c r="D287" s="102">
        <v>0</v>
      </c>
      <c r="E287" s="102">
        <v>0</v>
      </c>
      <c r="F287" s="52" t="str">
        <f t="shared" si="22"/>
        <v/>
      </c>
      <c r="G287" s="69"/>
      <c r="H287" s="69"/>
      <c r="I287" s="69" t="str">
        <f t="shared" si="21"/>
        <v/>
      </c>
      <c r="J287" s="52">
        <f t="shared" si="24"/>
        <v>23800000</v>
      </c>
      <c r="K287" s="52">
        <f t="shared" si="20"/>
        <v>0</v>
      </c>
      <c r="L287" s="52">
        <f t="shared" si="23"/>
        <v>0</v>
      </c>
    </row>
    <row r="288" spans="1:12" s="8" customFormat="1" ht="31.5" x14ac:dyDescent="0.2">
      <c r="A288" s="10" t="s">
        <v>439</v>
      </c>
      <c r="B288" s="41">
        <v>900201</v>
      </c>
      <c r="C288" s="13">
        <f>C163+C166+C177+C188+C225+C230+C237+C249+C280</f>
        <v>2239025756.8800001</v>
      </c>
      <c r="D288" s="13">
        <f>D163+D166+D177+D188+D225+D230+D237+D249+D280</f>
        <v>1245466508.8800001</v>
      </c>
      <c r="E288" s="13">
        <f>E163+E166+E177+E188+E225+E230+E237+E249+E280</f>
        <v>1119118520.6799998</v>
      </c>
      <c r="F288" s="13">
        <f t="shared" si="22"/>
        <v>89.855368466421453</v>
      </c>
      <c r="G288" s="13">
        <f>G163+G166+G177+G188+G225+G230+G237+G249+G280</f>
        <v>579967203.63</v>
      </c>
      <c r="H288" s="13">
        <f>H163+H166+H177+H188+H225+H230+H237+H249+H280</f>
        <v>205325000.12</v>
      </c>
      <c r="I288" s="13">
        <f t="shared" si="21"/>
        <v>35.402863961078495</v>
      </c>
      <c r="J288" s="13">
        <f t="shared" si="24"/>
        <v>2818992960.5100002</v>
      </c>
      <c r="K288" s="13">
        <f t="shared" si="20"/>
        <v>1324443520.7999997</v>
      </c>
      <c r="L288" s="13">
        <f t="shared" si="23"/>
        <v>46.982860168632243</v>
      </c>
    </row>
    <row r="289" spans="1:28" s="8" customFormat="1" ht="15.75" x14ac:dyDescent="0.2">
      <c r="A289" s="11" t="s">
        <v>223</v>
      </c>
      <c r="B289" s="79" t="s">
        <v>224</v>
      </c>
      <c r="C289" s="52">
        <v>5858400</v>
      </c>
      <c r="D289" s="52">
        <v>2929200</v>
      </c>
      <c r="E289" s="52">
        <v>2929200</v>
      </c>
      <c r="F289" s="52">
        <f t="shared" si="22"/>
        <v>100</v>
      </c>
      <c r="G289" s="13"/>
      <c r="H289" s="13"/>
      <c r="I289" s="13" t="str">
        <f t="shared" si="21"/>
        <v/>
      </c>
      <c r="J289" s="52">
        <f t="shared" si="24"/>
        <v>5858400</v>
      </c>
      <c r="K289" s="52">
        <f t="shared" si="20"/>
        <v>2929200</v>
      </c>
      <c r="L289" s="52">
        <f t="shared" si="23"/>
        <v>50</v>
      </c>
    </row>
    <row r="290" spans="1:28" s="8" customFormat="1" ht="47.25" x14ac:dyDescent="0.2">
      <c r="A290" s="11" t="s">
        <v>88</v>
      </c>
      <c r="B290" s="79" t="s">
        <v>87</v>
      </c>
      <c r="C290" s="77"/>
      <c r="D290" s="77"/>
      <c r="E290" s="77"/>
      <c r="F290" s="52"/>
      <c r="G290" s="52">
        <v>200000</v>
      </c>
      <c r="H290" s="52">
        <v>0</v>
      </c>
      <c r="I290" s="30">
        <f t="shared" si="21"/>
        <v>0</v>
      </c>
      <c r="J290" s="52">
        <f>C290+G290</f>
        <v>200000</v>
      </c>
      <c r="K290" s="52">
        <f>E290+H290</f>
        <v>0</v>
      </c>
      <c r="L290" s="52">
        <f>IF(J290=0,"",IF(K290/J290&gt;1.5, "зв.100",K290/J290*100))</f>
        <v>0</v>
      </c>
    </row>
    <row r="291" spans="1:28" s="8" customFormat="1" ht="31.5" x14ac:dyDescent="0.2">
      <c r="A291" s="10" t="s">
        <v>283</v>
      </c>
      <c r="B291" s="41">
        <v>900202</v>
      </c>
      <c r="C291" s="13">
        <f>C288+C289</f>
        <v>2244884156.8800001</v>
      </c>
      <c r="D291" s="13">
        <f>D288+D289</f>
        <v>1248395708.8800001</v>
      </c>
      <c r="E291" s="13">
        <f>E288+E289</f>
        <v>1122047720.6799998</v>
      </c>
      <c r="F291" s="13">
        <f t="shared" si="22"/>
        <v>89.87917153981941</v>
      </c>
      <c r="G291" s="13">
        <f>G288+G289+G290</f>
        <v>580167203.63</v>
      </c>
      <c r="H291" s="13">
        <f>H288+H289+H290</f>
        <v>205325000.12</v>
      </c>
      <c r="I291" s="13">
        <f t="shared" si="21"/>
        <v>35.390659595254448</v>
      </c>
      <c r="J291" s="13">
        <f t="shared" si="24"/>
        <v>2825051360.5100002</v>
      </c>
      <c r="K291" s="13">
        <f t="shared" si="20"/>
        <v>1327372720.7999997</v>
      </c>
      <c r="L291" s="13">
        <f t="shared" si="23"/>
        <v>46.985790748964369</v>
      </c>
    </row>
    <row r="292" spans="1:28" s="23" customFormat="1" ht="47.25" x14ac:dyDescent="0.2">
      <c r="A292" s="11" t="s">
        <v>225</v>
      </c>
      <c r="B292" s="79" t="s">
        <v>226</v>
      </c>
      <c r="C292" s="13"/>
      <c r="D292" s="13"/>
      <c r="E292" s="13"/>
      <c r="F292" s="13" t="str">
        <f t="shared" si="22"/>
        <v/>
      </c>
      <c r="G292" s="69"/>
      <c r="H292" s="69"/>
      <c r="I292" s="69" t="str">
        <f t="shared" si="21"/>
        <v/>
      </c>
      <c r="J292" s="13">
        <f t="shared" si="24"/>
        <v>0</v>
      </c>
      <c r="K292" s="13">
        <f t="shared" si="20"/>
        <v>0</v>
      </c>
      <c r="L292" s="13" t="str">
        <f t="shared" si="23"/>
        <v/>
      </c>
    </row>
    <row r="293" spans="1:28" s="22" customFormat="1" ht="15.75" x14ac:dyDescent="0.2">
      <c r="A293" s="11" t="s">
        <v>227</v>
      </c>
      <c r="B293" s="79" t="s">
        <v>228</v>
      </c>
      <c r="C293" s="52">
        <v>2300000</v>
      </c>
      <c r="D293" s="52">
        <v>1700000</v>
      </c>
      <c r="E293" s="52">
        <v>1700000</v>
      </c>
      <c r="F293" s="52">
        <f t="shared" si="22"/>
        <v>100</v>
      </c>
      <c r="G293" s="102"/>
      <c r="H293" s="102"/>
      <c r="I293" s="69" t="str">
        <f t="shared" si="21"/>
        <v/>
      </c>
      <c r="J293" s="52">
        <f t="shared" si="24"/>
        <v>2300000</v>
      </c>
      <c r="K293" s="52">
        <f t="shared" si="20"/>
        <v>1700000</v>
      </c>
      <c r="L293" s="52">
        <f t="shared" si="23"/>
        <v>73.91304347826086</v>
      </c>
    </row>
    <row r="294" spans="1:28" s="16" customFormat="1" ht="28.5" customHeight="1" x14ac:dyDescent="0.2">
      <c r="A294" s="95" t="s">
        <v>239</v>
      </c>
      <c r="B294" s="42">
        <v>900203</v>
      </c>
      <c r="C294" s="15">
        <f>SUM(C291:C293)</f>
        <v>2247184156.8800001</v>
      </c>
      <c r="D294" s="15">
        <f>SUM(D291:D293)</f>
        <v>1250095708.8800001</v>
      </c>
      <c r="E294" s="15">
        <f>SUM(E291:E293)</f>
        <v>1123747720.6799998</v>
      </c>
      <c r="F294" s="15">
        <f t="shared" si="22"/>
        <v>89.892934812711317</v>
      </c>
      <c r="G294" s="15">
        <f>SUM(G291:G293)</f>
        <v>580167203.63</v>
      </c>
      <c r="H294" s="15">
        <f>SUM(H291:H293)</f>
        <v>205325000.12</v>
      </c>
      <c r="I294" s="15">
        <f t="shared" si="21"/>
        <v>35.390659595254448</v>
      </c>
      <c r="J294" s="15">
        <f t="shared" si="24"/>
        <v>2827351360.5100002</v>
      </c>
      <c r="K294" s="15">
        <f t="shared" si="20"/>
        <v>1329072720.7999997</v>
      </c>
      <c r="L294" s="15">
        <f t="shared" si="23"/>
        <v>47.007695589707687</v>
      </c>
    </row>
    <row r="295" spans="1:28" s="8" customFormat="1" ht="47.25" x14ac:dyDescent="0.2">
      <c r="A295" s="11" t="s">
        <v>126</v>
      </c>
      <c r="B295" s="79" t="s">
        <v>229</v>
      </c>
      <c r="C295" s="13">
        <f>SUM(C296:C297)</f>
        <v>2572000</v>
      </c>
      <c r="D295" s="13">
        <f>SUM(D296:D297)</f>
        <v>1600000</v>
      </c>
      <c r="E295" s="13">
        <f>SUM(E296:E297)</f>
        <v>168863</v>
      </c>
      <c r="F295" s="29">
        <f>IF(D295=0,"",IF(E295/D295&gt;1.5, "зв.100",E295/D295*100))</f>
        <v>10.5539375</v>
      </c>
      <c r="G295" s="30">
        <f>SUM(G296:G297)</f>
        <v>-17000</v>
      </c>
      <c r="H295" s="30">
        <f>SUM(H296:H297)</f>
        <v>-213990.5</v>
      </c>
      <c r="I295" s="50" t="str">
        <f t="shared" ref="I295:I304" si="25">IF(G295=0,"",IF(H295/G295&gt;1.5, "зв.100",H295/G295*100))</f>
        <v>зв.100</v>
      </c>
      <c r="J295" s="30">
        <f t="shared" si="24"/>
        <v>2555000</v>
      </c>
      <c r="K295" s="30">
        <f t="shared" ref="K295:K335" si="26">E295+H295</f>
        <v>-45127.5</v>
      </c>
      <c r="L295" s="30">
        <f t="shared" si="23"/>
        <v>-1.7662426614481408</v>
      </c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</row>
    <row r="296" spans="1:28" s="8" customFormat="1" ht="47.25" x14ac:dyDescent="0.2">
      <c r="A296" s="11" t="s">
        <v>124</v>
      </c>
      <c r="B296" s="79" t="s">
        <v>80</v>
      </c>
      <c r="C296" s="102">
        <v>2572000</v>
      </c>
      <c r="D296" s="102">
        <v>1600000</v>
      </c>
      <c r="E296" s="102">
        <v>168863</v>
      </c>
      <c r="F296" s="33">
        <f>IF(D296=0,"",IF(E296/D296&gt;1.5, "зв.100",E296/D296*100))</f>
        <v>10.5539375</v>
      </c>
      <c r="G296" s="102">
        <v>428000</v>
      </c>
      <c r="H296" s="52"/>
      <c r="I296" s="50">
        <f t="shared" si="25"/>
        <v>0</v>
      </c>
      <c r="J296" s="30">
        <f>C296+G296</f>
        <v>3000000</v>
      </c>
      <c r="K296" s="30">
        <f>E296+H296</f>
        <v>168863</v>
      </c>
      <c r="L296" s="30">
        <f>IF(J296=0,"",IF(K296/J296&gt;1.5, "зв.100",K296/J296*100))</f>
        <v>5.6287666666666665</v>
      </c>
    </row>
    <row r="297" spans="1:28" ht="47.25" x14ac:dyDescent="0.2">
      <c r="A297" s="11" t="s">
        <v>125</v>
      </c>
      <c r="B297" s="79" t="s">
        <v>230</v>
      </c>
      <c r="C297" s="102"/>
      <c r="D297" s="102"/>
      <c r="E297" s="102"/>
      <c r="F297" s="33" t="str">
        <f>IF(D297=0,"",IF(E297/D297&gt;1.5, "зв.100",E297/D297*100))</f>
        <v/>
      </c>
      <c r="G297" s="102">
        <v>-445000</v>
      </c>
      <c r="H297" s="52">
        <v>-213990.5</v>
      </c>
      <c r="I297" s="50">
        <f t="shared" si="25"/>
        <v>48.087752808988768</v>
      </c>
      <c r="J297" s="30">
        <f t="shared" si="24"/>
        <v>-445000</v>
      </c>
      <c r="K297" s="30">
        <f t="shared" si="26"/>
        <v>-213990.5</v>
      </c>
      <c r="L297" s="30">
        <f t="shared" si="23"/>
        <v>48.087752808988768</v>
      </c>
    </row>
    <row r="298" spans="1:28" ht="47.25" x14ac:dyDescent="0.2">
      <c r="A298" s="11" t="s">
        <v>127</v>
      </c>
      <c r="B298" s="79" t="s">
        <v>231</v>
      </c>
      <c r="C298" s="30">
        <v>0</v>
      </c>
      <c r="D298" s="30">
        <v>0</v>
      </c>
      <c r="E298" s="30">
        <v>0</v>
      </c>
      <c r="F298" s="29" t="str">
        <f>IF(D298=0,"",IF(E298/D298&gt;1.5, "зв.100",E298/D298*100))</f>
        <v/>
      </c>
      <c r="G298" s="102">
        <v>6190000</v>
      </c>
      <c r="H298" s="52"/>
      <c r="I298" s="50">
        <f t="shared" si="25"/>
        <v>0</v>
      </c>
      <c r="J298" s="30">
        <f t="shared" si="24"/>
        <v>6190000</v>
      </c>
      <c r="K298" s="30">
        <f t="shared" si="26"/>
        <v>0</v>
      </c>
      <c r="L298" s="30">
        <f t="shared" si="23"/>
        <v>0</v>
      </c>
    </row>
    <row r="299" spans="1:28" s="12" customFormat="1" ht="15.75" x14ac:dyDescent="0.2">
      <c r="A299" s="10" t="s">
        <v>240</v>
      </c>
      <c r="B299" s="9">
        <v>900201</v>
      </c>
      <c r="C299" s="13">
        <f>C298+C295</f>
        <v>2572000</v>
      </c>
      <c r="D299" s="13">
        <f>D298+D295</f>
        <v>1600000</v>
      </c>
      <c r="E299" s="13">
        <f>E298+E295</f>
        <v>168863</v>
      </c>
      <c r="F299" s="29">
        <f>IF(D299=0,"",IF(E299/D299&gt;1.5, "зв.100",E299/D299*100))</f>
        <v>10.5539375</v>
      </c>
      <c r="G299" s="13">
        <f>G298+G295</f>
        <v>6173000</v>
      </c>
      <c r="H299" s="13">
        <f>H298+H295</f>
        <v>-213990.5</v>
      </c>
      <c r="I299" s="13">
        <f>SUM(I295:I298)</f>
        <v>48.087752808988768</v>
      </c>
      <c r="J299" s="13">
        <f t="shared" si="24"/>
        <v>8745000</v>
      </c>
      <c r="K299" s="13">
        <f t="shared" si="26"/>
        <v>-45127.5</v>
      </c>
      <c r="L299" s="13">
        <f t="shared" si="23"/>
        <v>-0.51603773584905666</v>
      </c>
    </row>
    <row r="300" spans="1:28" s="16" customFormat="1" ht="16.5" x14ac:dyDescent="0.2">
      <c r="A300" s="26" t="s">
        <v>359</v>
      </c>
      <c r="B300" s="43"/>
      <c r="C300" s="15">
        <f>C162-C294-C299</f>
        <v>224926336</v>
      </c>
      <c r="D300" s="15">
        <f>D162-D294-D299</f>
        <v>33234033</v>
      </c>
      <c r="E300" s="15">
        <f>E162-E294-E299</f>
        <v>179532191.84000015</v>
      </c>
      <c r="F300" s="29"/>
      <c r="G300" s="15">
        <f>G162-G294-G299</f>
        <v>-475852890.63</v>
      </c>
      <c r="H300" s="15">
        <f>H162-H294-H299</f>
        <v>-141805398.61000001</v>
      </c>
      <c r="I300" s="14"/>
      <c r="J300" s="15">
        <f t="shared" si="24"/>
        <v>-250926554.63</v>
      </c>
      <c r="K300" s="15">
        <f t="shared" si="26"/>
        <v>37726793.230000138</v>
      </c>
      <c r="L300" s="13"/>
    </row>
    <row r="301" spans="1:28" s="8" customFormat="1" ht="15.75" x14ac:dyDescent="0.2">
      <c r="A301" s="10" t="s">
        <v>301</v>
      </c>
      <c r="B301" s="9">
        <v>200000</v>
      </c>
      <c r="C301" s="13">
        <f>C312+C305+C309</f>
        <v>-224926336</v>
      </c>
      <c r="D301" s="13">
        <f>D312+D305+D309</f>
        <v>-33234033</v>
      </c>
      <c r="E301" s="13">
        <f>E312+E305+E309</f>
        <v>-179532191.84</v>
      </c>
      <c r="F301" s="29"/>
      <c r="G301" s="13">
        <f>G312+G305+G309</f>
        <v>326349890.63</v>
      </c>
      <c r="H301" s="13">
        <f>H312+H305+H309</f>
        <v>127875218.76999998</v>
      </c>
      <c r="I301" s="14"/>
      <c r="J301" s="13">
        <f t="shared" si="24"/>
        <v>101423554.63</v>
      </c>
      <c r="K301" s="13">
        <f t="shared" si="26"/>
        <v>-51656973.070000023</v>
      </c>
      <c r="L301" s="13"/>
    </row>
    <row r="302" spans="1:28" s="8" customFormat="1" ht="31.5" x14ac:dyDescent="0.2">
      <c r="A302" s="10" t="s">
        <v>354</v>
      </c>
      <c r="B302" s="9">
        <v>203400</v>
      </c>
      <c r="C302" s="13"/>
      <c r="D302" s="13"/>
      <c r="E302" s="13"/>
      <c r="F302" s="29" t="str">
        <f>IF(D302=0,"",IF(E302/D302&gt;1.5, "зв.100",E302/D302*100))</f>
        <v/>
      </c>
      <c r="G302" s="13">
        <f>G303+G304</f>
        <v>0</v>
      </c>
      <c r="H302" s="13">
        <f>H303+H304</f>
        <v>0</v>
      </c>
      <c r="I302" s="14" t="str">
        <f t="shared" si="25"/>
        <v/>
      </c>
      <c r="J302" s="13">
        <f t="shared" si="24"/>
        <v>0</v>
      </c>
      <c r="K302" s="13">
        <f t="shared" si="26"/>
        <v>0</v>
      </c>
      <c r="L302" s="13"/>
    </row>
    <row r="303" spans="1:28" s="8" customFormat="1" ht="15.75" x14ac:dyDescent="0.2">
      <c r="A303" s="11" t="s">
        <v>355</v>
      </c>
      <c r="B303" s="39">
        <v>203410</v>
      </c>
      <c r="C303" s="13"/>
      <c r="D303" s="13"/>
      <c r="E303" s="13"/>
      <c r="F303" s="29" t="str">
        <f>IF(D303=0,"",IF(E303/D303&gt;1.5, "зв.100",E303/D303*100))</f>
        <v/>
      </c>
      <c r="G303" s="13"/>
      <c r="H303" s="13"/>
      <c r="I303" s="14" t="str">
        <f t="shared" si="25"/>
        <v/>
      </c>
      <c r="J303" s="13">
        <f t="shared" si="24"/>
        <v>0</v>
      </c>
      <c r="K303" s="13">
        <f t="shared" si="26"/>
        <v>0</v>
      </c>
      <c r="L303" s="13"/>
    </row>
    <row r="304" spans="1:28" s="8" customFormat="1" ht="15.75" x14ac:dyDescent="0.2">
      <c r="A304" s="11" t="s">
        <v>356</v>
      </c>
      <c r="B304" s="39">
        <v>203420</v>
      </c>
      <c r="C304" s="13"/>
      <c r="D304" s="13"/>
      <c r="E304" s="13"/>
      <c r="F304" s="29" t="str">
        <f>IF(D304=0,"",IF(E304/D304&gt;1.5, "зв.100",E304/D304*100))</f>
        <v/>
      </c>
      <c r="G304" s="13"/>
      <c r="H304" s="13"/>
      <c r="I304" s="14" t="str">
        <f t="shared" si="25"/>
        <v/>
      </c>
      <c r="J304" s="13">
        <f t="shared" si="24"/>
        <v>0</v>
      </c>
      <c r="K304" s="13">
        <f t="shared" si="26"/>
        <v>0</v>
      </c>
      <c r="L304" s="13"/>
    </row>
    <row r="305" spans="1:12" s="8" customFormat="1" ht="31.5" x14ac:dyDescent="0.2">
      <c r="A305" s="10" t="s">
        <v>242</v>
      </c>
      <c r="B305" s="9">
        <v>205000</v>
      </c>
      <c r="C305" s="13">
        <f>C306-C307+C308</f>
        <v>0</v>
      </c>
      <c r="D305" s="13">
        <f>D306-D307+D308</f>
        <v>0</v>
      </c>
      <c r="E305" s="13">
        <f>E306-E307+E308</f>
        <v>-1540691.66</v>
      </c>
      <c r="F305" s="29"/>
      <c r="G305" s="13">
        <f>G306-G307+G308</f>
        <v>0</v>
      </c>
      <c r="H305" s="13">
        <f>H306-H307+H308</f>
        <v>-1236370.9899999998</v>
      </c>
      <c r="I305" s="14"/>
      <c r="J305" s="13">
        <f t="shared" si="24"/>
        <v>0</v>
      </c>
      <c r="K305" s="13">
        <f t="shared" si="26"/>
        <v>-2777062.6499999994</v>
      </c>
      <c r="L305" s="13"/>
    </row>
    <row r="306" spans="1:12" ht="15.75" x14ac:dyDescent="0.2">
      <c r="A306" s="11" t="s">
        <v>284</v>
      </c>
      <c r="B306" s="39">
        <v>205100</v>
      </c>
      <c r="C306" s="30">
        <v>0</v>
      </c>
      <c r="D306" s="30">
        <v>0</v>
      </c>
      <c r="E306" s="30">
        <v>0</v>
      </c>
      <c r="F306" s="29"/>
      <c r="G306" s="30"/>
      <c r="H306" s="103">
        <v>18501114.780000001</v>
      </c>
      <c r="I306" s="14"/>
      <c r="J306" s="30">
        <f t="shared" si="24"/>
        <v>0</v>
      </c>
      <c r="K306" s="30">
        <f t="shared" si="26"/>
        <v>18501114.780000001</v>
      </c>
      <c r="L306" s="13"/>
    </row>
    <row r="307" spans="1:12" ht="15.75" x14ac:dyDescent="0.2">
      <c r="A307" s="11" t="s">
        <v>285</v>
      </c>
      <c r="B307" s="39">
        <v>205200</v>
      </c>
      <c r="C307" s="30">
        <v>0</v>
      </c>
      <c r="D307" s="30">
        <v>0</v>
      </c>
      <c r="E307" s="103">
        <v>1540691.66</v>
      </c>
      <c r="F307" s="29"/>
      <c r="G307" s="30">
        <v>0</v>
      </c>
      <c r="H307" s="103">
        <v>19728611.120000001</v>
      </c>
      <c r="I307" s="14"/>
      <c r="J307" s="30">
        <f t="shared" si="24"/>
        <v>0</v>
      </c>
      <c r="K307" s="30">
        <f t="shared" si="26"/>
        <v>21269302.780000001</v>
      </c>
      <c r="L307" s="13"/>
    </row>
    <row r="308" spans="1:12" ht="15.75" x14ac:dyDescent="0.2">
      <c r="A308" s="11" t="s">
        <v>348</v>
      </c>
      <c r="B308" s="39">
        <v>205300</v>
      </c>
      <c r="C308" s="30">
        <v>0</v>
      </c>
      <c r="D308" s="30">
        <v>0</v>
      </c>
      <c r="E308" s="30">
        <v>0</v>
      </c>
      <c r="F308" s="29"/>
      <c r="G308" s="30">
        <v>0</v>
      </c>
      <c r="H308" s="103">
        <v>-8874.65</v>
      </c>
      <c r="I308" s="14"/>
      <c r="J308" s="30">
        <f t="shared" si="24"/>
        <v>0</v>
      </c>
      <c r="K308" s="30">
        <f t="shared" si="26"/>
        <v>-8874.65</v>
      </c>
      <c r="L308" s="13"/>
    </row>
    <row r="309" spans="1:12" s="8" customFormat="1" ht="31.5" x14ac:dyDescent="0.2">
      <c r="A309" s="10" t="s">
        <v>349</v>
      </c>
      <c r="B309" s="44">
        <v>206000</v>
      </c>
      <c r="C309" s="13">
        <f>C311+C310</f>
        <v>0</v>
      </c>
      <c r="D309" s="13">
        <f>D311+D310</f>
        <v>-52674860</v>
      </c>
      <c r="E309" s="13">
        <f>E311+E310</f>
        <v>-52674860</v>
      </c>
      <c r="F309" s="29"/>
      <c r="G309" s="13">
        <f>G311+G310</f>
        <v>0</v>
      </c>
      <c r="H309" s="13">
        <f>H311+H310</f>
        <v>-40655230</v>
      </c>
      <c r="I309" s="14"/>
      <c r="J309" s="13">
        <f t="shared" si="24"/>
        <v>0</v>
      </c>
      <c r="K309" s="13">
        <f t="shared" si="26"/>
        <v>-93330090</v>
      </c>
      <c r="L309" s="13"/>
    </row>
    <row r="310" spans="1:12" s="22" customFormat="1" ht="15.75" x14ac:dyDescent="0.2">
      <c r="A310" s="11" t="s">
        <v>358</v>
      </c>
      <c r="B310" s="45">
        <v>206110</v>
      </c>
      <c r="C310" s="103">
        <v>128500000</v>
      </c>
      <c r="D310" s="105">
        <v>75825140</v>
      </c>
      <c r="E310" s="103">
        <v>75825140</v>
      </c>
      <c r="F310" s="29"/>
      <c r="G310" s="103">
        <v>107967060</v>
      </c>
      <c r="H310" s="103">
        <v>67311830</v>
      </c>
      <c r="I310" s="30"/>
      <c r="J310" s="77">
        <f t="shared" si="24"/>
        <v>236467060</v>
      </c>
      <c r="K310" s="77">
        <f t="shared" si="26"/>
        <v>143136970</v>
      </c>
      <c r="L310" s="30"/>
    </row>
    <row r="311" spans="1:12" ht="15.75" x14ac:dyDescent="0.2">
      <c r="A311" s="11" t="s">
        <v>350</v>
      </c>
      <c r="B311" s="45">
        <v>206210</v>
      </c>
      <c r="C311" s="103">
        <v>-128500000</v>
      </c>
      <c r="D311" s="105">
        <v>-128500000</v>
      </c>
      <c r="E311" s="103">
        <v>-128500000</v>
      </c>
      <c r="F311" s="29"/>
      <c r="G311" s="103">
        <v>-107967060</v>
      </c>
      <c r="H311" s="103">
        <v>-107967060</v>
      </c>
      <c r="I311" s="30"/>
      <c r="J311" s="77">
        <f t="shared" si="24"/>
        <v>-236467060</v>
      </c>
      <c r="K311" s="77">
        <f t="shared" si="26"/>
        <v>-236467060</v>
      </c>
      <c r="L311" s="30"/>
    </row>
    <row r="312" spans="1:12" s="12" customFormat="1" ht="31.5" x14ac:dyDescent="0.2">
      <c r="A312" s="10" t="s">
        <v>241</v>
      </c>
      <c r="B312" s="9">
        <v>208000</v>
      </c>
      <c r="C312" s="13">
        <f>C313-C314+C316+C315</f>
        <v>-224926336</v>
      </c>
      <c r="D312" s="13">
        <f>D313-D314+D316+D315</f>
        <v>19440827</v>
      </c>
      <c r="E312" s="13">
        <f>E313-E314+E316+E315</f>
        <v>-125316640.18000001</v>
      </c>
      <c r="F312" s="29"/>
      <c r="G312" s="13">
        <f>G313-G314+G316+G315</f>
        <v>326349890.63</v>
      </c>
      <c r="H312" s="13">
        <f>H313-H314+H316+H315</f>
        <v>169766819.75999999</v>
      </c>
      <c r="I312" s="14"/>
      <c r="J312" s="13">
        <f t="shared" si="24"/>
        <v>101423554.63</v>
      </c>
      <c r="K312" s="13">
        <f t="shared" si="26"/>
        <v>44450179.579999983</v>
      </c>
      <c r="L312" s="13"/>
    </row>
    <row r="313" spans="1:12" s="47" customFormat="1" ht="15.75" x14ac:dyDescent="0.2">
      <c r="A313" s="11" t="s">
        <v>284</v>
      </c>
      <c r="B313" s="39">
        <v>208100</v>
      </c>
      <c r="C313" s="103">
        <v>83046806.430000007</v>
      </c>
      <c r="D313" s="105">
        <v>275352631.43000001</v>
      </c>
      <c r="E313" s="103">
        <v>85024739.209999993</v>
      </c>
      <c r="F313" s="33"/>
      <c r="G313" s="103">
        <v>18376748.199999999</v>
      </c>
      <c r="H313" s="103">
        <v>22025246.260000002</v>
      </c>
      <c r="I313" s="50"/>
      <c r="J313" s="77">
        <f t="shared" si="24"/>
        <v>101423554.63000001</v>
      </c>
      <c r="K313" s="77">
        <f t="shared" si="26"/>
        <v>107049985.47</v>
      </c>
      <c r="L313" s="30"/>
    </row>
    <row r="314" spans="1:12" s="47" customFormat="1" ht="15.75" x14ac:dyDescent="0.2">
      <c r="A314" s="11" t="s">
        <v>285</v>
      </c>
      <c r="B314" s="39">
        <v>208200</v>
      </c>
      <c r="C314" s="30">
        <v>0</v>
      </c>
      <c r="D314" s="30"/>
      <c r="E314" s="103">
        <v>61980685.359999999</v>
      </c>
      <c r="F314" s="33"/>
      <c r="G314" s="30"/>
      <c r="H314" s="103">
        <v>619120.53</v>
      </c>
      <c r="I314" s="50"/>
      <c r="J314" s="30">
        <f t="shared" si="24"/>
        <v>0</v>
      </c>
      <c r="K314" s="30">
        <f t="shared" si="26"/>
        <v>62599805.890000001</v>
      </c>
      <c r="L314" s="30"/>
    </row>
    <row r="315" spans="1:12" s="47" customFormat="1" ht="15.75" x14ac:dyDescent="0.2">
      <c r="A315" s="11" t="s">
        <v>348</v>
      </c>
      <c r="B315" s="39">
        <v>208300</v>
      </c>
      <c r="C315" s="30"/>
      <c r="D315" s="30"/>
      <c r="E315" s="30"/>
      <c r="F315" s="33"/>
      <c r="G315" s="30"/>
      <c r="H315" s="30"/>
      <c r="I315" s="50"/>
      <c r="J315" s="30">
        <f t="shared" si="24"/>
        <v>0</v>
      </c>
      <c r="K315" s="30">
        <f t="shared" si="26"/>
        <v>0</v>
      </c>
      <c r="L315" s="30"/>
    </row>
    <row r="316" spans="1:12" s="47" customFormat="1" ht="31.5" x14ac:dyDescent="0.2">
      <c r="A316" s="11" t="s">
        <v>342</v>
      </c>
      <c r="B316" s="39">
        <v>208400</v>
      </c>
      <c r="C316" s="103">
        <v>-307973142.43000001</v>
      </c>
      <c r="D316" s="105">
        <v>-255911804.43000001</v>
      </c>
      <c r="E316" s="103">
        <v>-148360694.03</v>
      </c>
      <c r="F316" s="29"/>
      <c r="G316" s="103">
        <v>307973142.43000001</v>
      </c>
      <c r="H316" s="103">
        <v>148360694.03</v>
      </c>
      <c r="I316" s="14"/>
      <c r="J316" s="77">
        <f t="shared" si="24"/>
        <v>0</v>
      </c>
      <c r="K316" s="77">
        <f t="shared" si="26"/>
        <v>0</v>
      </c>
      <c r="L316" s="13"/>
    </row>
    <row r="317" spans="1:12" s="12" customFormat="1" ht="15.75" x14ac:dyDescent="0.2">
      <c r="A317" s="10" t="s">
        <v>351</v>
      </c>
      <c r="B317" s="44">
        <v>300000</v>
      </c>
      <c r="C317" s="34">
        <f>SUM(C318:C319)</f>
        <v>0</v>
      </c>
      <c r="D317" s="34">
        <f>SUM(D318:D319)</f>
        <v>0</v>
      </c>
      <c r="E317" s="34">
        <f>SUM(E318:E319)</f>
        <v>0</v>
      </c>
      <c r="F317" s="29"/>
      <c r="G317" s="13">
        <f>SUM(G318:G319)</f>
        <v>149503000</v>
      </c>
      <c r="H317" s="13">
        <f>SUM(H318:H319)</f>
        <v>13930179.84</v>
      </c>
      <c r="I317" s="14"/>
      <c r="J317" s="13">
        <f t="shared" si="24"/>
        <v>149503000</v>
      </c>
      <c r="K317" s="13">
        <f t="shared" si="26"/>
        <v>13930179.84</v>
      </c>
      <c r="L317" s="13"/>
    </row>
    <row r="318" spans="1:12" s="47" customFormat="1" ht="15.75" x14ac:dyDescent="0.2">
      <c r="A318" s="11" t="s">
        <v>352</v>
      </c>
      <c r="B318" s="45">
        <v>301100</v>
      </c>
      <c r="C318" s="35"/>
      <c r="D318" s="35"/>
      <c r="E318" s="30"/>
      <c r="F318" s="29"/>
      <c r="G318" s="30">
        <v>149503000</v>
      </c>
      <c r="H318" s="104">
        <v>13930179.84</v>
      </c>
      <c r="I318" s="14"/>
      <c r="J318" s="30">
        <f t="shared" si="24"/>
        <v>149503000</v>
      </c>
      <c r="K318" s="30">
        <f t="shared" si="26"/>
        <v>13930179.84</v>
      </c>
      <c r="L318" s="13"/>
    </row>
    <row r="319" spans="1:12" s="53" customFormat="1" ht="15.75" x14ac:dyDescent="0.2">
      <c r="A319" s="11" t="s">
        <v>369</v>
      </c>
      <c r="B319" s="45">
        <v>301200</v>
      </c>
      <c r="C319" s="35"/>
      <c r="D319" s="35"/>
      <c r="E319" s="30"/>
      <c r="F319" s="29"/>
      <c r="G319" s="30"/>
      <c r="H319" s="30"/>
      <c r="I319" s="14"/>
      <c r="J319" s="30">
        <f t="shared" si="24"/>
        <v>0</v>
      </c>
      <c r="K319" s="30">
        <f t="shared" si="26"/>
        <v>0</v>
      </c>
      <c r="L319" s="13"/>
    </row>
    <row r="320" spans="1:12" s="12" customFormat="1" ht="31.5" x14ac:dyDescent="0.2">
      <c r="A320" s="10" t="s">
        <v>300</v>
      </c>
      <c r="B320" s="9">
        <v>900230</v>
      </c>
      <c r="C320" s="13">
        <f>C312+C305</f>
        <v>-224926336</v>
      </c>
      <c r="D320" s="13">
        <f>D312+D305</f>
        <v>19440827</v>
      </c>
      <c r="E320" s="13">
        <f>E312+E305+E309</f>
        <v>-179532191.84</v>
      </c>
      <c r="F320" s="29"/>
      <c r="G320" s="13">
        <f>G312+G305+G317</f>
        <v>475852890.63</v>
      </c>
      <c r="H320" s="13">
        <f>H312+H305+H309+H317</f>
        <v>141805398.60999998</v>
      </c>
      <c r="I320" s="14"/>
      <c r="J320" s="13">
        <f t="shared" si="24"/>
        <v>250926554.63</v>
      </c>
      <c r="K320" s="13">
        <f t="shared" si="26"/>
        <v>-37726793.230000019</v>
      </c>
      <c r="L320" s="13"/>
    </row>
    <row r="321" spans="1:12" s="12" customFormat="1" ht="15.75" x14ac:dyDescent="0.2">
      <c r="A321" s="10" t="s">
        <v>353</v>
      </c>
      <c r="B321" s="44">
        <v>400000</v>
      </c>
      <c r="C321" s="13">
        <f>SUM(C323:C324)</f>
        <v>0</v>
      </c>
      <c r="D321" s="13">
        <f>SUM(D323:D324)</f>
        <v>0</v>
      </c>
      <c r="E321" s="13">
        <f>SUM(E323:E324)</f>
        <v>0</v>
      </c>
      <c r="F321" s="29"/>
      <c r="G321" s="13">
        <f>SUM(G322:G324)</f>
        <v>149503000</v>
      </c>
      <c r="H321" s="13">
        <f>SUM(H322:H324)</f>
        <v>13930179.84</v>
      </c>
      <c r="I321" s="14"/>
      <c r="J321" s="13">
        <f t="shared" si="24"/>
        <v>149503000</v>
      </c>
      <c r="K321" s="13">
        <f t="shared" si="26"/>
        <v>13930179.84</v>
      </c>
      <c r="L321" s="13"/>
    </row>
    <row r="322" spans="1:12" s="54" customFormat="1" ht="15.75" x14ac:dyDescent="0.2">
      <c r="A322" s="11" t="s">
        <v>379</v>
      </c>
      <c r="B322" s="45">
        <v>401201</v>
      </c>
      <c r="C322" s="13"/>
      <c r="D322" s="13"/>
      <c r="E322" s="13"/>
      <c r="F322" s="29"/>
      <c r="G322" s="30">
        <v>149503000</v>
      </c>
      <c r="H322" s="104">
        <v>13930179.84</v>
      </c>
      <c r="I322" s="14"/>
      <c r="J322" s="30">
        <f t="shared" si="24"/>
        <v>149503000</v>
      </c>
      <c r="K322" s="30">
        <f t="shared" si="26"/>
        <v>13930179.84</v>
      </c>
      <c r="L322" s="13"/>
    </row>
    <row r="323" spans="1:12" s="55" customFormat="1" ht="15.75" x14ac:dyDescent="0.2">
      <c r="A323" s="11" t="s">
        <v>370</v>
      </c>
      <c r="B323" s="45">
        <v>401202</v>
      </c>
      <c r="C323" s="30"/>
      <c r="D323" s="30"/>
      <c r="E323" s="30"/>
      <c r="F323" s="29"/>
      <c r="G323" s="30"/>
      <c r="H323" s="30"/>
      <c r="I323" s="14"/>
      <c r="J323" s="30">
        <f t="shared" si="24"/>
        <v>0</v>
      </c>
      <c r="K323" s="30">
        <f t="shared" si="26"/>
        <v>0</v>
      </c>
      <c r="L323" s="13"/>
    </row>
    <row r="324" spans="1:12" s="56" customFormat="1" ht="15.75" x14ac:dyDescent="0.2">
      <c r="A324" s="11" t="s">
        <v>371</v>
      </c>
      <c r="B324" s="45">
        <v>402202</v>
      </c>
      <c r="C324" s="30"/>
      <c r="D324" s="30"/>
      <c r="E324" s="30"/>
      <c r="F324" s="29"/>
      <c r="G324" s="30"/>
      <c r="H324" s="30"/>
      <c r="I324" s="14"/>
      <c r="J324" s="30">
        <f t="shared" si="24"/>
        <v>0</v>
      </c>
      <c r="K324" s="30">
        <f t="shared" si="26"/>
        <v>0</v>
      </c>
      <c r="L324" s="13"/>
    </row>
    <row r="325" spans="1:12" s="12" customFormat="1" ht="15.75" x14ac:dyDescent="0.2">
      <c r="A325" s="10" t="s">
        <v>303</v>
      </c>
      <c r="B325" s="9">
        <v>600000</v>
      </c>
      <c r="C325" s="13">
        <f>C329+C326+C334</f>
        <v>-224926336</v>
      </c>
      <c r="D325" s="13">
        <f>D329+D326+D334</f>
        <v>-33234033</v>
      </c>
      <c r="E325" s="13">
        <f>E329+E326+E334</f>
        <v>-179532191.84</v>
      </c>
      <c r="F325" s="29"/>
      <c r="G325" s="13">
        <f>G329+G326</f>
        <v>326349890.63</v>
      </c>
      <c r="H325" s="13">
        <f>H329+H326+H334</f>
        <v>127875218.77000001</v>
      </c>
      <c r="I325" s="14"/>
      <c r="J325" s="13">
        <f t="shared" si="24"/>
        <v>101423554.63</v>
      </c>
      <c r="K325" s="13">
        <f t="shared" si="26"/>
        <v>-51656973.069999993</v>
      </c>
      <c r="L325" s="13"/>
    </row>
    <row r="326" spans="1:12" s="12" customFormat="1" ht="31.5" x14ac:dyDescent="0.2">
      <c r="A326" s="10" t="s">
        <v>349</v>
      </c>
      <c r="B326" s="9">
        <v>601000</v>
      </c>
      <c r="C326" s="13">
        <f>C328+C327</f>
        <v>0</v>
      </c>
      <c r="D326" s="13">
        <f>D328+D327</f>
        <v>-52674860</v>
      </c>
      <c r="E326" s="13">
        <f>E328+E327</f>
        <v>-52674860</v>
      </c>
      <c r="F326" s="29"/>
      <c r="G326" s="13">
        <f>G328+G327</f>
        <v>0</v>
      </c>
      <c r="H326" s="13">
        <f>H328+H327</f>
        <v>-40655230</v>
      </c>
      <c r="I326" s="14"/>
      <c r="J326" s="13">
        <f t="shared" si="24"/>
        <v>0</v>
      </c>
      <c r="K326" s="13">
        <f t="shared" si="26"/>
        <v>-93330090</v>
      </c>
      <c r="L326" s="13"/>
    </row>
    <row r="327" spans="1:12" s="57" customFormat="1" ht="15.75" x14ac:dyDescent="0.2">
      <c r="A327" s="11" t="s">
        <v>358</v>
      </c>
      <c r="B327" s="39">
        <v>601110</v>
      </c>
      <c r="C327" s="103">
        <v>128500000</v>
      </c>
      <c r="D327" s="105">
        <v>75825140</v>
      </c>
      <c r="E327" s="103">
        <v>75825140</v>
      </c>
      <c r="F327" s="29"/>
      <c r="G327" s="103">
        <v>107967060</v>
      </c>
      <c r="H327" s="103">
        <v>67311830</v>
      </c>
      <c r="I327" s="30">
        <v>0</v>
      </c>
      <c r="J327" s="77">
        <f t="shared" si="24"/>
        <v>236467060</v>
      </c>
      <c r="K327" s="77">
        <f t="shared" si="26"/>
        <v>143136970</v>
      </c>
      <c r="L327" s="30"/>
    </row>
    <row r="328" spans="1:12" s="55" customFormat="1" ht="15.75" x14ac:dyDescent="0.2">
      <c r="A328" s="11" t="s">
        <v>350</v>
      </c>
      <c r="B328" s="39">
        <v>601210</v>
      </c>
      <c r="C328" s="103">
        <v>-128500000</v>
      </c>
      <c r="D328" s="105">
        <v>-128500000</v>
      </c>
      <c r="E328" s="103">
        <v>-128500000</v>
      </c>
      <c r="F328" s="29"/>
      <c r="G328" s="103">
        <v>-107967060</v>
      </c>
      <c r="H328" s="103">
        <v>-107967060</v>
      </c>
      <c r="I328" s="30">
        <v>0</v>
      </c>
      <c r="J328" s="77">
        <f t="shared" si="24"/>
        <v>-236467060</v>
      </c>
      <c r="K328" s="77">
        <f t="shared" si="26"/>
        <v>-236467060</v>
      </c>
      <c r="L328" s="30"/>
    </row>
    <row r="329" spans="1:12" s="12" customFormat="1" ht="15.75" x14ac:dyDescent="0.2">
      <c r="A329" s="10" t="s">
        <v>302</v>
      </c>
      <c r="B329" s="9">
        <v>602000</v>
      </c>
      <c r="C329" s="13">
        <f>C330-C331+C332+C333</f>
        <v>-224926336</v>
      </c>
      <c r="D329" s="13">
        <f>D330-D331+D332+D333</f>
        <v>19440827</v>
      </c>
      <c r="E329" s="13">
        <f>E330-E331+E332+E333</f>
        <v>-126857331.84</v>
      </c>
      <c r="F329" s="29"/>
      <c r="G329" s="13">
        <f>G330-G331+G332+G333</f>
        <v>326349890.63</v>
      </c>
      <c r="H329" s="13">
        <f>H330-H331+H332+H333</f>
        <v>168530448.77000001</v>
      </c>
      <c r="I329" s="14"/>
      <c r="J329" s="13">
        <f t="shared" si="24"/>
        <v>101423554.63</v>
      </c>
      <c r="K329" s="13">
        <f t="shared" si="26"/>
        <v>41673116.930000007</v>
      </c>
      <c r="L329" s="13"/>
    </row>
    <row r="330" spans="1:12" s="47" customFormat="1" ht="15.75" x14ac:dyDescent="0.2">
      <c r="A330" s="11" t="s">
        <v>284</v>
      </c>
      <c r="B330" s="39">
        <v>602100</v>
      </c>
      <c r="C330" s="103">
        <v>83046806.430000007</v>
      </c>
      <c r="D330" s="105">
        <v>275352631.43000001</v>
      </c>
      <c r="E330" s="103">
        <v>85024739.209999993</v>
      </c>
      <c r="F330" s="29"/>
      <c r="G330" s="103">
        <v>18376748.199999999</v>
      </c>
      <c r="H330" s="103">
        <v>40526361.039999999</v>
      </c>
      <c r="I330" s="14"/>
      <c r="J330" s="77">
        <f t="shared" si="24"/>
        <v>101423554.63000001</v>
      </c>
      <c r="K330" s="77">
        <f t="shared" si="26"/>
        <v>125551100.25</v>
      </c>
      <c r="L330" s="13"/>
    </row>
    <row r="331" spans="1:12" s="47" customFormat="1" ht="15.75" x14ac:dyDescent="0.2">
      <c r="A331" s="11" t="s">
        <v>285</v>
      </c>
      <c r="B331" s="39">
        <v>602200</v>
      </c>
      <c r="C331" s="30">
        <v>0</v>
      </c>
      <c r="D331" s="30"/>
      <c r="E331" s="103">
        <v>63521377.020000003</v>
      </c>
      <c r="F331" s="29"/>
      <c r="G331" s="30"/>
      <c r="H331" s="103">
        <v>20347731.649999999</v>
      </c>
      <c r="I331" s="14"/>
      <c r="J331" s="30">
        <f t="shared" si="24"/>
        <v>0</v>
      </c>
      <c r="K331" s="30">
        <f t="shared" si="26"/>
        <v>83869108.670000002</v>
      </c>
      <c r="L331" s="13"/>
    </row>
    <row r="332" spans="1:12" s="47" customFormat="1" ht="15.75" x14ac:dyDescent="0.2">
      <c r="A332" s="11" t="s">
        <v>348</v>
      </c>
      <c r="B332" s="39">
        <v>602300</v>
      </c>
      <c r="C332" s="30"/>
      <c r="D332" s="30"/>
      <c r="E332" s="30"/>
      <c r="F332" s="29"/>
      <c r="G332" s="30"/>
      <c r="H332" s="103">
        <v>-8874.65</v>
      </c>
      <c r="I332" s="14"/>
      <c r="J332" s="30">
        <f t="shared" si="24"/>
        <v>0</v>
      </c>
      <c r="K332" s="30">
        <f t="shared" si="26"/>
        <v>-8874.65</v>
      </c>
      <c r="L332" s="13"/>
    </row>
    <row r="333" spans="1:12" s="47" customFormat="1" ht="31.5" x14ac:dyDescent="0.2">
      <c r="A333" s="11" t="s">
        <v>342</v>
      </c>
      <c r="B333" s="39">
        <v>602400</v>
      </c>
      <c r="C333" s="103">
        <v>-307973142.43000001</v>
      </c>
      <c r="D333" s="105">
        <v>-255911804.43000001</v>
      </c>
      <c r="E333" s="103">
        <v>-148360694.03</v>
      </c>
      <c r="F333" s="29"/>
      <c r="G333" s="103">
        <v>307973142.43000001</v>
      </c>
      <c r="H333" s="103">
        <v>148360694.03</v>
      </c>
      <c r="I333" s="14"/>
      <c r="J333" s="77">
        <f t="shared" si="24"/>
        <v>0</v>
      </c>
      <c r="K333" s="77">
        <f t="shared" si="26"/>
        <v>0</v>
      </c>
      <c r="L333" s="13"/>
    </row>
    <row r="334" spans="1:12" s="12" customFormat="1" ht="31.5" x14ac:dyDescent="0.2">
      <c r="A334" s="10" t="s">
        <v>354</v>
      </c>
      <c r="B334" s="9">
        <v>603000</v>
      </c>
      <c r="C334" s="13">
        <f>C302</f>
        <v>0</v>
      </c>
      <c r="D334" s="13">
        <f>D302</f>
        <v>0</v>
      </c>
      <c r="E334" s="13">
        <f>E302</f>
        <v>0</v>
      </c>
      <c r="F334" s="29"/>
      <c r="G334" s="13"/>
      <c r="H334" s="29"/>
      <c r="I334" s="14"/>
      <c r="J334" s="13">
        <f t="shared" si="24"/>
        <v>0</v>
      </c>
      <c r="K334" s="13">
        <f t="shared" si="26"/>
        <v>0</v>
      </c>
      <c r="L334" s="13"/>
    </row>
    <row r="335" spans="1:12" s="12" customFormat="1" ht="47.25" x14ac:dyDescent="0.2">
      <c r="A335" s="10" t="s">
        <v>357</v>
      </c>
      <c r="B335" s="9">
        <v>900460</v>
      </c>
      <c r="C335" s="13">
        <f>C325</f>
        <v>-224926336</v>
      </c>
      <c r="D335" s="13">
        <f>D325</f>
        <v>-33234033</v>
      </c>
      <c r="E335" s="13">
        <f>E325</f>
        <v>-179532191.84</v>
      </c>
      <c r="F335" s="13"/>
      <c r="G335" s="13">
        <f>G325+G321</f>
        <v>475852890.63</v>
      </c>
      <c r="H335" s="13">
        <f>H325+H321</f>
        <v>141805398.61000001</v>
      </c>
      <c r="I335" s="14"/>
      <c r="J335" s="13">
        <f t="shared" si="24"/>
        <v>250926554.63</v>
      </c>
      <c r="K335" s="13">
        <f t="shared" si="26"/>
        <v>-37726793.229999989</v>
      </c>
      <c r="L335" s="13"/>
    </row>
    <row r="336" spans="1:12" s="16" customFormat="1" ht="16.5" x14ac:dyDescent="0.2">
      <c r="A336" s="73"/>
      <c r="B336" s="18"/>
      <c r="C336" s="19"/>
      <c r="D336" s="19"/>
      <c r="E336" s="19"/>
      <c r="F336" s="20"/>
      <c r="G336" s="19"/>
      <c r="H336" s="19"/>
      <c r="I336" s="21"/>
      <c r="J336" s="96"/>
      <c r="K336" s="96"/>
      <c r="L336" s="96"/>
    </row>
    <row r="337" spans="1:12" s="47" customFormat="1" ht="15.75" x14ac:dyDescent="0.2">
      <c r="A337" s="74"/>
      <c r="B337" s="58"/>
      <c r="C337" s="59"/>
      <c r="D337" s="59"/>
      <c r="E337" s="60"/>
      <c r="F337" s="61"/>
      <c r="G337" s="60"/>
      <c r="J337" s="97"/>
      <c r="K337" s="97"/>
      <c r="L337" s="97"/>
    </row>
    <row r="338" spans="1:12" s="101" customFormat="1" ht="26.25" x14ac:dyDescent="0.2">
      <c r="A338" s="112" t="s">
        <v>458</v>
      </c>
      <c r="B338" s="112"/>
      <c r="C338" s="112"/>
      <c r="D338" s="100"/>
      <c r="E338" s="100"/>
      <c r="I338" s="100"/>
      <c r="J338" s="100" t="s">
        <v>459</v>
      </c>
    </row>
    <row r="339" spans="1:12" s="46" customFormat="1" ht="18.75" x14ac:dyDescent="0.2">
      <c r="A339" s="75"/>
      <c r="B339" s="62"/>
      <c r="E339" s="63"/>
      <c r="F339" s="63"/>
      <c r="J339" s="98"/>
      <c r="K339" s="98"/>
      <c r="L339" s="98"/>
    </row>
    <row r="340" spans="1:12" s="47" customFormat="1" x14ac:dyDescent="0.2">
      <c r="A340" s="27"/>
      <c r="B340" s="64"/>
      <c r="F340" s="65"/>
      <c r="J340" s="97"/>
      <c r="K340" s="97"/>
      <c r="L340" s="97"/>
    </row>
    <row r="341" spans="1:12" s="47" customFormat="1" x14ac:dyDescent="0.2">
      <c r="A341" s="27"/>
      <c r="B341" s="64"/>
      <c r="F341" s="65"/>
      <c r="J341" s="97"/>
      <c r="K341" s="97"/>
      <c r="L341" s="97"/>
    </row>
    <row r="342" spans="1:12" s="47" customFormat="1" x14ac:dyDescent="0.2">
      <c r="A342" s="27"/>
      <c r="B342" s="64"/>
      <c r="F342" s="65"/>
      <c r="J342" s="97"/>
      <c r="K342" s="97"/>
      <c r="L342" s="97"/>
    </row>
    <row r="343" spans="1:12" s="47" customFormat="1" x14ac:dyDescent="0.2">
      <c r="A343" s="27"/>
      <c r="B343" s="64"/>
      <c r="F343" s="65"/>
      <c r="J343" s="97"/>
      <c r="K343" s="97"/>
      <c r="L343" s="97"/>
    </row>
    <row r="344" spans="1:12" s="47" customFormat="1" x14ac:dyDescent="0.2">
      <c r="A344" s="27"/>
      <c r="B344" s="64"/>
      <c r="F344" s="65"/>
      <c r="J344" s="97"/>
      <c r="K344" s="97"/>
      <c r="L344" s="97"/>
    </row>
    <row r="345" spans="1:12" s="47" customFormat="1" x14ac:dyDescent="0.2">
      <c r="A345" s="27"/>
      <c r="B345" s="64"/>
      <c r="F345" s="65"/>
      <c r="J345" s="97"/>
      <c r="K345" s="97"/>
      <c r="L345" s="97"/>
    </row>
    <row r="346" spans="1:12" s="47" customFormat="1" x14ac:dyDescent="0.2">
      <c r="A346" s="27"/>
      <c r="B346" s="64"/>
      <c r="F346" s="65"/>
      <c r="J346" s="97"/>
      <c r="K346" s="97"/>
      <c r="L346" s="97"/>
    </row>
    <row r="347" spans="1:12" s="47" customFormat="1" x14ac:dyDescent="0.2">
      <c r="A347" s="27"/>
      <c r="B347" s="64"/>
      <c r="F347" s="65"/>
      <c r="J347" s="97"/>
      <c r="K347" s="97"/>
      <c r="L347" s="97"/>
    </row>
    <row r="348" spans="1:12" s="47" customFormat="1" x14ac:dyDescent="0.2">
      <c r="A348" s="27"/>
      <c r="B348" s="64"/>
      <c r="F348" s="65"/>
      <c r="J348" s="97"/>
      <c r="K348" s="97"/>
      <c r="L348" s="97"/>
    </row>
    <row r="349" spans="1:12" s="47" customFormat="1" x14ac:dyDescent="0.2">
      <c r="A349" s="27"/>
      <c r="B349" s="64"/>
      <c r="F349" s="65"/>
      <c r="J349" s="97"/>
      <c r="K349" s="97"/>
      <c r="L349" s="97"/>
    </row>
    <row r="350" spans="1:12" s="47" customFormat="1" x14ac:dyDescent="0.2">
      <c r="A350" s="27"/>
      <c r="B350" s="64"/>
      <c r="F350" s="65"/>
      <c r="J350" s="97"/>
      <c r="K350" s="97"/>
      <c r="L350" s="97"/>
    </row>
    <row r="351" spans="1:12" s="47" customFormat="1" x14ac:dyDescent="0.2">
      <c r="A351" s="27"/>
      <c r="B351" s="64"/>
      <c r="F351" s="65"/>
      <c r="J351" s="97"/>
      <c r="K351" s="97"/>
      <c r="L351" s="97"/>
    </row>
    <row r="352" spans="1:12" s="47" customFormat="1" x14ac:dyDescent="0.2">
      <c r="A352" s="27"/>
      <c r="B352" s="64"/>
      <c r="F352" s="65"/>
      <c r="J352" s="97"/>
      <c r="K352" s="97"/>
      <c r="L352" s="97"/>
    </row>
    <row r="353" spans="1:12" s="47" customFormat="1" x14ac:dyDescent="0.2">
      <c r="A353" s="27"/>
      <c r="B353" s="64"/>
      <c r="F353" s="65"/>
      <c r="J353" s="97"/>
      <c r="K353" s="97"/>
      <c r="L353" s="97"/>
    </row>
    <row r="354" spans="1:12" s="47" customFormat="1" x14ac:dyDescent="0.2">
      <c r="A354" s="27"/>
      <c r="B354" s="64"/>
      <c r="F354" s="65"/>
      <c r="J354" s="97"/>
      <c r="K354" s="97"/>
      <c r="L354" s="97"/>
    </row>
    <row r="355" spans="1:12" s="47" customFormat="1" x14ac:dyDescent="0.2">
      <c r="A355" s="27"/>
      <c r="B355" s="64"/>
      <c r="F355" s="65"/>
      <c r="J355" s="97"/>
      <c r="K355" s="97"/>
      <c r="L355" s="97"/>
    </row>
    <row r="356" spans="1:12" s="47" customFormat="1" x14ac:dyDescent="0.2">
      <c r="A356" s="27"/>
      <c r="B356" s="64"/>
      <c r="F356" s="65"/>
      <c r="J356" s="97"/>
      <c r="K356" s="97"/>
      <c r="L356" s="97"/>
    </row>
    <row r="357" spans="1:12" s="47" customFormat="1" x14ac:dyDescent="0.2">
      <c r="A357" s="27"/>
      <c r="B357" s="64"/>
      <c r="F357" s="65"/>
      <c r="J357" s="97"/>
      <c r="K357" s="97"/>
      <c r="L357" s="97"/>
    </row>
    <row r="358" spans="1:12" s="47" customFormat="1" x14ac:dyDescent="0.2">
      <c r="A358" s="27"/>
      <c r="B358" s="64"/>
      <c r="F358" s="65"/>
      <c r="J358" s="97"/>
      <c r="K358" s="97"/>
      <c r="L358" s="97"/>
    </row>
    <row r="359" spans="1:12" s="47" customFormat="1" x14ac:dyDescent="0.2">
      <c r="A359" s="27"/>
      <c r="B359" s="64"/>
      <c r="F359" s="65"/>
      <c r="J359" s="97"/>
      <c r="K359" s="97"/>
      <c r="L359" s="97"/>
    </row>
    <row r="360" spans="1:12" s="47" customFormat="1" x14ac:dyDescent="0.2">
      <c r="A360" s="27"/>
      <c r="B360" s="64"/>
      <c r="F360" s="65"/>
      <c r="J360" s="97"/>
      <c r="K360" s="97"/>
      <c r="L360" s="97"/>
    </row>
    <row r="361" spans="1:12" s="47" customFormat="1" x14ac:dyDescent="0.2">
      <c r="A361" s="27"/>
      <c r="B361" s="64"/>
      <c r="F361" s="65"/>
      <c r="J361" s="97"/>
      <c r="K361" s="97"/>
      <c r="L361" s="97"/>
    </row>
    <row r="362" spans="1:12" s="47" customFormat="1" x14ac:dyDescent="0.2">
      <c r="A362" s="27"/>
      <c r="B362" s="64"/>
      <c r="F362" s="65"/>
      <c r="J362" s="97"/>
      <c r="K362" s="97"/>
      <c r="L362" s="97"/>
    </row>
    <row r="363" spans="1:12" s="47" customFormat="1" x14ac:dyDescent="0.2">
      <c r="A363" s="27"/>
      <c r="B363" s="64"/>
      <c r="F363" s="65"/>
      <c r="J363" s="97"/>
      <c r="K363" s="97"/>
      <c r="L363" s="97"/>
    </row>
    <row r="364" spans="1:12" s="47" customFormat="1" x14ac:dyDescent="0.2">
      <c r="A364" s="27"/>
      <c r="B364" s="64"/>
      <c r="F364" s="65"/>
      <c r="J364" s="97"/>
      <c r="K364" s="97"/>
      <c r="L364" s="97"/>
    </row>
    <row r="365" spans="1:12" s="47" customFormat="1" x14ac:dyDescent="0.2">
      <c r="A365" s="27"/>
      <c r="B365" s="64"/>
      <c r="F365" s="65"/>
      <c r="J365" s="97"/>
      <c r="K365" s="97"/>
      <c r="L365" s="97"/>
    </row>
    <row r="366" spans="1:12" s="47" customFormat="1" x14ac:dyDescent="0.2">
      <c r="A366" s="27"/>
      <c r="B366" s="64"/>
      <c r="F366" s="65"/>
      <c r="J366" s="97"/>
      <c r="K366" s="97"/>
      <c r="L366" s="97"/>
    </row>
    <row r="367" spans="1:12" s="47" customFormat="1" x14ac:dyDescent="0.2">
      <c r="A367" s="27"/>
      <c r="B367" s="64"/>
      <c r="F367" s="65"/>
      <c r="J367" s="97"/>
      <c r="K367" s="97"/>
      <c r="L367" s="97"/>
    </row>
    <row r="368" spans="1:12" s="47" customFormat="1" x14ac:dyDescent="0.2">
      <c r="A368" s="27"/>
      <c r="B368" s="64"/>
      <c r="F368" s="65"/>
      <c r="J368" s="97"/>
      <c r="K368" s="97"/>
      <c r="L368" s="97"/>
    </row>
    <row r="369" spans="1:12" s="47" customFormat="1" x14ac:dyDescent="0.2">
      <c r="A369" s="27"/>
      <c r="B369" s="64"/>
      <c r="F369" s="65"/>
      <c r="J369" s="97"/>
      <c r="K369" s="97"/>
      <c r="L369" s="97"/>
    </row>
    <row r="370" spans="1:12" s="47" customFormat="1" x14ac:dyDescent="0.2">
      <c r="A370" s="27"/>
      <c r="B370" s="64"/>
      <c r="F370" s="65"/>
      <c r="J370" s="97"/>
      <c r="K370" s="97"/>
      <c r="L370" s="97"/>
    </row>
    <row r="371" spans="1:12" s="47" customFormat="1" x14ac:dyDescent="0.2">
      <c r="A371" s="27"/>
      <c r="B371" s="64"/>
      <c r="F371" s="65"/>
      <c r="J371" s="97"/>
      <c r="K371" s="97"/>
      <c r="L371" s="97"/>
    </row>
    <row r="372" spans="1:12" s="47" customFormat="1" x14ac:dyDescent="0.2">
      <c r="A372" s="27"/>
      <c r="B372" s="64"/>
      <c r="F372" s="65"/>
      <c r="J372" s="97"/>
      <c r="K372" s="97"/>
      <c r="L372" s="97"/>
    </row>
    <row r="373" spans="1:12" s="47" customFormat="1" x14ac:dyDescent="0.2">
      <c r="A373" s="27"/>
      <c r="B373" s="64"/>
      <c r="F373" s="65"/>
      <c r="J373" s="97"/>
      <c r="K373" s="97"/>
      <c r="L373" s="97"/>
    </row>
    <row r="374" spans="1:12" s="47" customFormat="1" x14ac:dyDescent="0.2">
      <c r="A374" s="27"/>
      <c r="B374" s="64"/>
      <c r="F374" s="65"/>
      <c r="J374" s="97"/>
      <c r="K374" s="97"/>
      <c r="L374" s="97"/>
    </row>
    <row r="375" spans="1:12" s="47" customFormat="1" x14ac:dyDescent="0.2">
      <c r="A375" s="27"/>
      <c r="B375" s="64"/>
      <c r="F375" s="65"/>
      <c r="J375" s="97"/>
      <c r="K375" s="97"/>
      <c r="L375" s="97"/>
    </row>
    <row r="376" spans="1:12" s="47" customFormat="1" x14ac:dyDescent="0.2">
      <c r="A376" s="27"/>
      <c r="B376" s="64"/>
      <c r="F376" s="65"/>
      <c r="J376" s="97"/>
      <c r="K376" s="97"/>
      <c r="L376" s="97"/>
    </row>
    <row r="377" spans="1:12" s="47" customFormat="1" x14ac:dyDescent="0.2">
      <c r="A377" s="27"/>
      <c r="B377" s="64"/>
      <c r="F377" s="65"/>
      <c r="J377" s="97"/>
      <c r="K377" s="97"/>
      <c r="L377" s="97"/>
    </row>
    <row r="378" spans="1:12" s="47" customFormat="1" x14ac:dyDescent="0.2">
      <c r="A378" s="27"/>
      <c r="B378" s="64"/>
      <c r="F378" s="65"/>
      <c r="J378" s="97"/>
      <c r="K378" s="97"/>
      <c r="L378" s="97"/>
    </row>
    <row r="379" spans="1:12" s="47" customFormat="1" x14ac:dyDescent="0.2">
      <c r="A379" s="27"/>
      <c r="B379" s="64"/>
      <c r="F379" s="65"/>
      <c r="J379" s="97"/>
      <c r="K379" s="97"/>
      <c r="L379" s="97"/>
    </row>
    <row r="380" spans="1:12" s="47" customFormat="1" x14ac:dyDescent="0.2">
      <c r="A380" s="27"/>
      <c r="B380" s="64"/>
      <c r="F380" s="65"/>
      <c r="J380" s="97"/>
      <c r="K380" s="97"/>
      <c r="L380" s="97"/>
    </row>
    <row r="381" spans="1:12" s="47" customFormat="1" x14ac:dyDescent="0.2">
      <c r="A381" s="27"/>
      <c r="B381" s="64"/>
      <c r="F381" s="65"/>
      <c r="J381" s="97"/>
      <c r="K381" s="97"/>
      <c r="L381" s="97"/>
    </row>
    <row r="382" spans="1:12" s="47" customFormat="1" x14ac:dyDescent="0.2">
      <c r="A382" s="27"/>
      <c r="B382" s="64"/>
      <c r="F382" s="65"/>
      <c r="J382" s="97"/>
      <c r="K382" s="97"/>
      <c r="L382" s="97"/>
    </row>
    <row r="383" spans="1:12" s="47" customFormat="1" x14ac:dyDescent="0.2">
      <c r="A383" s="27"/>
      <c r="B383" s="64"/>
      <c r="F383" s="65"/>
      <c r="J383" s="97"/>
      <c r="K383" s="97"/>
      <c r="L383" s="97"/>
    </row>
    <row r="384" spans="1:12" s="47" customFormat="1" x14ac:dyDescent="0.2">
      <c r="A384" s="27"/>
      <c r="B384" s="64"/>
      <c r="F384" s="65"/>
      <c r="J384" s="97"/>
      <c r="K384" s="97"/>
      <c r="L384" s="97"/>
    </row>
    <row r="385" spans="1:12" s="47" customFormat="1" x14ac:dyDescent="0.2">
      <c r="A385" s="27"/>
      <c r="B385" s="64"/>
      <c r="F385" s="65"/>
      <c r="J385" s="97"/>
      <c r="K385" s="97"/>
      <c r="L385" s="97"/>
    </row>
    <row r="386" spans="1:12" s="47" customFormat="1" x14ac:dyDescent="0.2">
      <c r="A386" s="27"/>
      <c r="B386" s="64"/>
      <c r="F386" s="65"/>
      <c r="J386" s="97"/>
      <c r="K386" s="97"/>
      <c r="L386" s="97"/>
    </row>
    <row r="387" spans="1:12" s="47" customFormat="1" x14ac:dyDescent="0.2">
      <c r="A387" s="27"/>
      <c r="B387" s="64"/>
      <c r="F387" s="65"/>
      <c r="J387" s="97"/>
      <c r="K387" s="97"/>
      <c r="L387" s="97"/>
    </row>
    <row r="388" spans="1:12" s="47" customFormat="1" x14ac:dyDescent="0.2">
      <c r="A388" s="27"/>
      <c r="B388" s="64"/>
      <c r="F388" s="65"/>
      <c r="J388" s="97"/>
      <c r="K388" s="97"/>
      <c r="L388" s="97"/>
    </row>
    <row r="389" spans="1:12" s="47" customFormat="1" x14ac:dyDescent="0.2">
      <c r="A389" s="27"/>
      <c r="B389" s="64"/>
      <c r="F389" s="65"/>
      <c r="J389" s="97"/>
      <c r="K389" s="97"/>
      <c r="L389" s="97"/>
    </row>
    <row r="390" spans="1:12" s="47" customFormat="1" x14ac:dyDescent="0.2">
      <c r="A390" s="27"/>
      <c r="B390" s="64"/>
      <c r="F390" s="65"/>
      <c r="J390" s="97"/>
      <c r="K390" s="97"/>
      <c r="L390" s="97"/>
    </row>
    <row r="391" spans="1:12" s="47" customFormat="1" x14ac:dyDescent="0.2">
      <c r="A391" s="27"/>
      <c r="B391" s="64"/>
      <c r="F391" s="65"/>
      <c r="J391" s="97"/>
      <c r="K391" s="97"/>
      <c r="L391" s="97"/>
    </row>
    <row r="392" spans="1:12" s="47" customFormat="1" x14ac:dyDescent="0.2">
      <c r="A392" s="27"/>
      <c r="B392" s="64"/>
      <c r="F392" s="65"/>
      <c r="J392" s="97"/>
      <c r="K392" s="97"/>
      <c r="L392" s="97"/>
    </row>
    <row r="393" spans="1:12" s="47" customFormat="1" x14ac:dyDescent="0.2">
      <c r="A393" s="27"/>
      <c r="B393" s="64"/>
      <c r="F393" s="65"/>
      <c r="J393" s="97"/>
      <c r="K393" s="97"/>
      <c r="L393" s="97"/>
    </row>
    <row r="394" spans="1:12" s="47" customFormat="1" x14ac:dyDescent="0.2">
      <c r="A394" s="27"/>
      <c r="B394" s="64"/>
      <c r="F394" s="65"/>
      <c r="J394" s="97"/>
      <c r="K394" s="97"/>
      <c r="L394" s="97"/>
    </row>
    <row r="395" spans="1:12" s="47" customFormat="1" x14ac:dyDescent="0.2">
      <c r="A395" s="27"/>
      <c r="B395" s="64"/>
      <c r="F395" s="65"/>
      <c r="J395" s="97"/>
      <c r="K395" s="97"/>
      <c r="L395" s="97"/>
    </row>
    <row r="396" spans="1:12" s="47" customFormat="1" x14ac:dyDescent="0.2">
      <c r="A396" s="27"/>
      <c r="B396" s="64"/>
      <c r="F396" s="65"/>
      <c r="J396" s="97"/>
      <c r="K396" s="97"/>
      <c r="L396" s="97"/>
    </row>
    <row r="397" spans="1:12" s="47" customFormat="1" x14ac:dyDescent="0.2">
      <c r="A397" s="27"/>
      <c r="B397" s="64"/>
      <c r="F397" s="65"/>
      <c r="J397" s="97"/>
      <c r="K397" s="97"/>
      <c r="L397" s="97"/>
    </row>
    <row r="398" spans="1:12" s="47" customFormat="1" x14ac:dyDescent="0.2">
      <c r="A398" s="27"/>
      <c r="B398" s="64"/>
      <c r="F398" s="65"/>
      <c r="J398" s="97"/>
      <c r="K398" s="97"/>
      <c r="L398" s="97"/>
    </row>
    <row r="399" spans="1:12" s="47" customFormat="1" x14ac:dyDescent="0.2">
      <c r="A399" s="27"/>
      <c r="B399" s="64"/>
      <c r="F399" s="65"/>
      <c r="J399" s="97"/>
      <c r="K399" s="97"/>
      <c r="L399" s="97"/>
    </row>
    <row r="400" spans="1:12" s="47" customFormat="1" x14ac:dyDescent="0.2">
      <c r="A400" s="27"/>
      <c r="B400" s="64"/>
      <c r="F400" s="65"/>
      <c r="J400" s="97"/>
      <c r="K400" s="97"/>
      <c r="L400" s="97"/>
    </row>
    <row r="401" spans="1:12" s="47" customFormat="1" x14ac:dyDescent="0.2">
      <c r="A401" s="27"/>
      <c r="B401" s="64"/>
      <c r="F401" s="65"/>
      <c r="J401" s="97"/>
      <c r="K401" s="97"/>
      <c r="L401" s="97"/>
    </row>
    <row r="402" spans="1:12" s="47" customFormat="1" x14ac:dyDescent="0.2">
      <c r="A402" s="27"/>
      <c r="B402" s="64"/>
      <c r="F402" s="65"/>
      <c r="J402" s="97"/>
      <c r="K402" s="97"/>
      <c r="L402" s="97"/>
    </row>
    <row r="403" spans="1:12" s="47" customFormat="1" x14ac:dyDescent="0.2">
      <c r="A403" s="27"/>
      <c r="B403" s="64"/>
      <c r="F403" s="65"/>
      <c r="J403" s="97"/>
      <c r="K403" s="97"/>
      <c r="L403" s="97"/>
    </row>
    <row r="404" spans="1:12" s="47" customFormat="1" x14ac:dyDescent="0.2">
      <c r="A404" s="27"/>
      <c r="B404" s="64"/>
      <c r="F404" s="65"/>
      <c r="J404" s="97"/>
      <c r="K404" s="97"/>
      <c r="L404" s="97"/>
    </row>
    <row r="405" spans="1:12" s="47" customFormat="1" x14ac:dyDescent="0.2">
      <c r="A405" s="27"/>
      <c r="B405" s="64"/>
      <c r="F405" s="65"/>
      <c r="J405" s="97"/>
      <c r="K405" s="97"/>
      <c r="L405" s="97"/>
    </row>
    <row r="406" spans="1:12" s="47" customFormat="1" x14ac:dyDescent="0.2">
      <c r="A406" s="27"/>
      <c r="B406" s="64"/>
      <c r="F406" s="65"/>
      <c r="J406" s="97"/>
      <c r="K406" s="97"/>
      <c r="L406" s="97"/>
    </row>
    <row r="407" spans="1:12" s="47" customFormat="1" x14ac:dyDescent="0.2">
      <c r="A407" s="27"/>
      <c r="B407" s="64"/>
      <c r="F407" s="65"/>
      <c r="J407" s="97"/>
      <c r="K407" s="97"/>
      <c r="L407" s="97"/>
    </row>
    <row r="408" spans="1:12" s="47" customFormat="1" x14ac:dyDescent="0.2">
      <c r="A408" s="27"/>
      <c r="B408" s="64"/>
      <c r="F408" s="65"/>
      <c r="J408" s="97"/>
      <c r="K408" s="97"/>
      <c r="L408" s="97"/>
    </row>
    <row r="409" spans="1:12" s="47" customFormat="1" x14ac:dyDescent="0.2">
      <c r="A409" s="27"/>
      <c r="B409" s="64"/>
      <c r="F409" s="65"/>
      <c r="J409" s="97"/>
      <c r="K409" s="97"/>
      <c r="L409" s="97"/>
    </row>
    <row r="410" spans="1:12" s="47" customFormat="1" x14ac:dyDescent="0.2">
      <c r="A410" s="27"/>
      <c r="B410" s="64"/>
      <c r="F410" s="65"/>
      <c r="J410" s="97"/>
      <c r="K410" s="97"/>
      <c r="L410" s="97"/>
    </row>
    <row r="411" spans="1:12" s="47" customFormat="1" x14ac:dyDescent="0.2">
      <c r="A411" s="27"/>
      <c r="B411" s="64"/>
      <c r="F411" s="65"/>
      <c r="J411" s="97"/>
      <c r="K411" s="97"/>
      <c r="L411" s="97"/>
    </row>
    <row r="412" spans="1:12" s="47" customFormat="1" x14ac:dyDescent="0.2">
      <c r="A412" s="27"/>
      <c r="B412" s="64"/>
      <c r="F412" s="65"/>
      <c r="J412" s="97"/>
      <c r="K412" s="97"/>
      <c r="L412" s="97"/>
    </row>
    <row r="413" spans="1:12" s="47" customFormat="1" x14ac:dyDescent="0.2">
      <c r="A413" s="27"/>
      <c r="B413" s="64"/>
      <c r="F413" s="65"/>
      <c r="J413" s="97"/>
      <c r="K413" s="97"/>
      <c r="L413" s="97"/>
    </row>
    <row r="414" spans="1:12" s="47" customFormat="1" x14ac:dyDescent="0.2">
      <c r="A414" s="27"/>
      <c r="B414" s="64"/>
      <c r="F414" s="65"/>
      <c r="J414" s="97"/>
      <c r="K414" s="97"/>
      <c r="L414" s="97"/>
    </row>
    <row r="415" spans="1:12" s="47" customFormat="1" x14ac:dyDescent="0.2">
      <c r="A415" s="27"/>
      <c r="B415" s="64"/>
      <c r="F415" s="65"/>
      <c r="J415" s="97"/>
      <c r="K415" s="97"/>
      <c r="L415" s="97"/>
    </row>
    <row r="416" spans="1:12" s="47" customFormat="1" x14ac:dyDescent="0.2">
      <c r="A416" s="27"/>
      <c r="B416" s="64"/>
      <c r="F416" s="65"/>
      <c r="J416" s="97"/>
      <c r="K416" s="97"/>
      <c r="L416" s="97"/>
    </row>
    <row r="417" spans="1:12" s="47" customFormat="1" x14ac:dyDescent="0.2">
      <c r="A417" s="27"/>
      <c r="B417" s="64"/>
      <c r="F417" s="65"/>
      <c r="J417" s="97"/>
      <c r="K417" s="97"/>
      <c r="L417" s="97"/>
    </row>
    <row r="418" spans="1:12" s="47" customFormat="1" x14ac:dyDescent="0.2">
      <c r="A418" s="27"/>
      <c r="B418" s="64"/>
      <c r="F418" s="65"/>
      <c r="J418" s="97"/>
      <c r="K418" s="97"/>
      <c r="L418" s="97"/>
    </row>
    <row r="419" spans="1:12" s="47" customFormat="1" x14ac:dyDescent="0.2">
      <c r="A419" s="27"/>
      <c r="B419" s="64"/>
      <c r="F419" s="65"/>
      <c r="J419" s="97"/>
      <c r="K419" s="97"/>
      <c r="L419" s="97"/>
    </row>
    <row r="420" spans="1:12" x14ac:dyDescent="0.2">
      <c r="A420" s="27"/>
      <c r="J420" s="99"/>
      <c r="K420" s="99"/>
      <c r="L420" s="99"/>
    </row>
    <row r="421" spans="1:12" x14ac:dyDescent="0.2">
      <c r="A421" s="27"/>
      <c r="J421" s="99"/>
      <c r="K421" s="99"/>
      <c r="L421" s="99"/>
    </row>
    <row r="422" spans="1:12" x14ac:dyDescent="0.2">
      <c r="A422" s="27"/>
      <c r="J422" s="99"/>
      <c r="K422" s="99"/>
      <c r="L422" s="99"/>
    </row>
    <row r="423" spans="1:12" x14ac:dyDescent="0.2">
      <c r="A423" s="27"/>
      <c r="J423" s="99"/>
      <c r="K423" s="99"/>
      <c r="L423" s="99"/>
    </row>
    <row r="424" spans="1:12" x14ac:dyDescent="0.2">
      <c r="A424" s="27"/>
      <c r="J424" s="99"/>
      <c r="K424" s="99"/>
      <c r="L424" s="99"/>
    </row>
    <row r="425" spans="1:12" x14ac:dyDescent="0.2">
      <c r="A425" s="27"/>
      <c r="J425" s="99"/>
      <c r="K425" s="99"/>
      <c r="L425" s="99"/>
    </row>
    <row r="426" spans="1:12" x14ac:dyDescent="0.2">
      <c r="A426" s="27"/>
      <c r="J426" s="99"/>
      <c r="K426" s="99"/>
      <c r="L426" s="99"/>
    </row>
    <row r="427" spans="1:12" x14ac:dyDescent="0.2">
      <c r="A427" s="27"/>
      <c r="J427" s="99"/>
      <c r="K427" s="99"/>
      <c r="L427" s="99"/>
    </row>
    <row r="428" spans="1:12" x14ac:dyDescent="0.2">
      <c r="A428" s="27"/>
      <c r="J428" s="99"/>
      <c r="K428" s="99"/>
      <c r="L428" s="99"/>
    </row>
    <row r="429" spans="1:12" x14ac:dyDescent="0.2">
      <c r="A429" s="27"/>
      <c r="J429" s="99"/>
      <c r="K429" s="99"/>
      <c r="L429" s="99"/>
    </row>
    <row r="430" spans="1:12" x14ac:dyDescent="0.2">
      <c r="A430" s="27"/>
      <c r="J430" s="99"/>
      <c r="K430" s="99"/>
      <c r="L430" s="99"/>
    </row>
    <row r="431" spans="1:12" x14ac:dyDescent="0.2">
      <c r="A431" s="27"/>
      <c r="J431" s="99"/>
      <c r="K431" s="99"/>
      <c r="L431" s="99"/>
    </row>
    <row r="432" spans="1:12" x14ac:dyDescent="0.2">
      <c r="A432" s="27"/>
      <c r="J432" s="99"/>
      <c r="K432" s="99"/>
      <c r="L432" s="99"/>
    </row>
    <row r="433" spans="1:12" x14ac:dyDescent="0.2">
      <c r="A433" s="27"/>
      <c r="J433" s="99"/>
      <c r="K433" s="99"/>
      <c r="L433" s="99"/>
    </row>
    <row r="434" spans="1:12" x14ac:dyDescent="0.2">
      <c r="A434" s="27"/>
      <c r="J434" s="99"/>
      <c r="K434" s="99"/>
      <c r="L434" s="99"/>
    </row>
    <row r="435" spans="1:12" x14ac:dyDescent="0.2">
      <c r="A435" s="27"/>
      <c r="J435" s="99"/>
      <c r="K435" s="99"/>
      <c r="L435" s="99"/>
    </row>
    <row r="436" spans="1:12" x14ac:dyDescent="0.2">
      <c r="A436" s="27"/>
      <c r="J436" s="99"/>
      <c r="K436" s="99"/>
      <c r="L436" s="99"/>
    </row>
    <row r="437" spans="1:12" x14ac:dyDescent="0.2">
      <c r="A437" s="27"/>
      <c r="J437" s="99"/>
      <c r="K437" s="99"/>
      <c r="L437" s="99"/>
    </row>
    <row r="438" spans="1:12" x14ac:dyDescent="0.2">
      <c r="A438" s="27"/>
      <c r="J438" s="99"/>
      <c r="K438" s="99"/>
      <c r="L438" s="99"/>
    </row>
    <row r="439" spans="1:12" x14ac:dyDescent="0.2">
      <c r="A439" s="27"/>
      <c r="J439" s="99"/>
      <c r="K439" s="99"/>
      <c r="L439" s="99"/>
    </row>
    <row r="440" spans="1:12" x14ac:dyDescent="0.2">
      <c r="A440" s="27"/>
      <c r="J440" s="99"/>
      <c r="K440" s="99"/>
      <c r="L440" s="99"/>
    </row>
    <row r="441" spans="1:12" x14ac:dyDescent="0.2">
      <c r="A441" s="27"/>
      <c r="J441" s="99"/>
      <c r="K441" s="99"/>
      <c r="L441" s="99"/>
    </row>
    <row r="442" spans="1:12" x14ac:dyDescent="0.2">
      <c r="A442" s="27"/>
      <c r="J442" s="99"/>
      <c r="K442" s="99"/>
      <c r="L442" s="99"/>
    </row>
    <row r="443" spans="1:12" x14ac:dyDescent="0.2">
      <c r="A443" s="27"/>
      <c r="J443" s="99"/>
      <c r="K443" s="99"/>
      <c r="L443" s="99"/>
    </row>
    <row r="444" spans="1:12" x14ac:dyDescent="0.2">
      <c r="A444" s="27"/>
      <c r="J444" s="99"/>
      <c r="K444" s="99"/>
      <c r="L444" s="99"/>
    </row>
    <row r="445" spans="1:12" x14ac:dyDescent="0.2">
      <c r="A445" s="27"/>
      <c r="J445" s="99"/>
      <c r="K445" s="99"/>
      <c r="L445" s="99"/>
    </row>
    <row r="446" spans="1:12" x14ac:dyDescent="0.2">
      <c r="A446" s="27"/>
      <c r="J446" s="99"/>
      <c r="K446" s="99"/>
      <c r="L446" s="99"/>
    </row>
    <row r="447" spans="1:12" x14ac:dyDescent="0.2">
      <c r="A447" s="27"/>
      <c r="J447" s="99"/>
      <c r="K447" s="99"/>
      <c r="L447" s="99"/>
    </row>
    <row r="448" spans="1:12" x14ac:dyDescent="0.2">
      <c r="A448" s="27"/>
      <c r="J448" s="99"/>
      <c r="K448" s="99"/>
      <c r="L448" s="99"/>
    </row>
    <row r="449" spans="1:12" x14ac:dyDescent="0.2">
      <c r="A449" s="27"/>
      <c r="J449" s="99"/>
      <c r="K449" s="99"/>
      <c r="L449" s="99"/>
    </row>
    <row r="450" spans="1:12" x14ac:dyDescent="0.2">
      <c r="A450" s="27"/>
      <c r="J450" s="99"/>
      <c r="K450" s="99"/>
      <c r="L450" s="99"/>
    </row>
    <row r="451" spans="1:12" x14ac:dyDescent="0.2">
      <c r="A451" s="27"/>
      <c r="J451" s="99"/>
      <c r="K451" s="99"/>
      <c r="L451" s="99"/>
    </row>
    <row r="452" spans="1:12" x14ac:dyDescent="0.2">
      <c r="A452" s="27"/>
      <c r="J452" s="99"/>
      <c r="K452" s="99"/>
      <c r="L452" s="99"/>
    </row>
    <row r="453" spans="1:12" x14ac:dyDescent="0.2">
      <c r="A453" s="27"/>
      <c r="J453" s="99"/>
      <c r="K453" s="99"/>
      <c r="L453" s="99"/>
    </row>
    <row r="454" spans="1:12" x14ac:dyDescent="0.2">
      <c r="A454" s="27"/>
      <c r="J454" s="99"/>
      <c r="K454" s="99"/>
      <c r="L454" s="99"/>
    </row>
    <row r="455" spans="1:12" x14ac:dyDescent="0.2">
      <c r="A455" s="27"/>
      <c r="J455" s="99"/>
      <c r="K455" s="99"/>
      <c r="L455" s="99"/>
    </row>
    <row r="456" spans="1:12" x14ac:dyDescent="0.2">
      <c r="A456" s="27"/>
      <c r="J456" s="99"/>
      <c r="K456" s="99"/>
      <c r="L456" s="99"/>
    </row>
    <row r="457" spans="1:12" x14ac:dyDescent="0.2">
      <c r="A457" s="27"/>
      <c r="J457" s="99"/>
      <c r="K457" s="99"/>
      <c r="L457" s="99"/>
    </row>
    <row r="458" spans="1:12" x14ac:dyDescent="0.2">
      <c r="A458" s="27"/>
      <c r="J458" s="99"/>
      <c r="K458" s="99"/>
      <c r="L458" s="99"/>
    </row>
    <row r="459" spans="1:12" x14ac:dyDescent="0.2">
      <c r="A459" s="27"/>
      <c r="J459" s="99"/>
      <c r="K459" s="99"/>
      <c r="L459" s="99"/>
    </row>
    <row r="460" spans="1:12" x14ac:dyDescent="0.2">
      <c r="A460" s="27"/>
      <c r="J460" s="99"/>
      <c r="K460" s="99"/>
      <c r="L460" s="99"/>
    </row>
    <row r="461" spans="1:12" x14ac:dyDescent="0.2">
      <c r="A461" s="27"/>
      <c r="J461" s="99"/>
      <c r="K461" s="99"/>
      <c r="L461" s="99"/>
    </row>
    <row r="462" spans="1:12" x14ac:dyDescent="0.2">
      <c r="A462" s="27"/>
      <c r="J462" s="99"/>
      <c r="K462" s="99"/>
      <c r="L462" s="99"/>
    </row>
    <row r="463" spans="1:12" x14ac:dyDescent="0.2">
      <c r="A463" s="27"/>
      <c r="J463" s="99"/>
      <c r="K463" s="99"/>
      <c r="L463" s="99"/>
    </row>
    <row r="464" spans="1:12" x14ac:dyDescent="0.2">
      <c r="A464" s="27"/>
      <c r="J464" s="99"/>
      <c r="K464" s="99"/>
      <c r="L464" s="99"/>
    </row>
    <row r="465" spans="1:12" x14ac:dyDescent="0.2">
      <c r="A465" s="27"/>
      <c r="J465" s="99"/>
      <c r="K465" s="99"/>
      <c r="L465" s="99"/>
    </row>
    <row r="466" spans="1:12" x14ac:dyDescent="0.2">
      <c r="A466" s="27"/>
      <c r="J466" s="99"/>
      <c r="K466" s="99"/>
      <c r="L466" s="99"/>
    </row>
    <row r="467" spans="1:12" x14ac:dyDescent="0.2">
      <c r="A467" s="27"/>
      <c r="J467" s="99"/>
      <c r="K467" s="99"/>
      <c r="L467" s="99"/>
    </row>
    <row r="468" spans="1:12" x14ac:dyDescent="0.2">
      <c r="A468" s="27"/>
      <c r="J468" s="99"/>
      <c r="K468" s="99"/>
      <c r="L468" s="99"/>
    </row>
    <row r="469" spans="1:12" x14ac:dyDescent="0.2">
      <c r="A469" s="27"/>
      <c r="J469" s="99"/>
      <c r="K469" s="99"/>
      <c r="L469" s="99"/>
    </row>
    <row r="470" spans="1:12" x14ac:dyDescent="0.2">
      <c r="A470" s="27"/>
      <c r="J470" s="99"/>
      <c r="K470" s="99"/>
      <c r="L470" s="99"/>
    </row>
    <row r="471" spans="1:12" x14ac:dyDescent="0.2">
      <c r="A471" s="27"/>
      <c r="J471" s="99"/>
      <c r="K471" s="99"/>
      <c r="L471" s="99"/>
    </row>
    <row r="472" spans="1:12" x14ac:dyDescent="0.2">
      <c r="A472" s="27"/>
      <c r="J472" s="99"/>
      <c r="K472" s="99"/>
      <c r="L472" s="99"/>
    </row>
    <row r="473" spans="1:12" x14ac:dyDescent="0.2">
      <c r="A473" s="27"/>
      <c r="J473" s="99"/>
      <c r="K473" s="99"/>
      <c r="L473" s="99"/>
    </row>
    <row r="474" spans="1:12" x14ac:dyDescent="0.2">
      <c r="A474" s="27"/>
      <c r="J474" s="99"/>
      <c r="K474" s="99"/>
      <c r="L474" s="99"/>
    </row>
    <row r="475" spans="1:12" x14ac:dyDescent="0.2">
      <c r="A475" s="27"/>
      <c r="J475" s="99"/>
      <c r="K475" s="99"/>
      <c r="L475" s="99"/>
    </row>
    <row r="476" spans="1:12" x14ac:dyDescent="0.2">
      <c r="A476" s="27"/>
      <c r="J476" s="99"/>
      <c r="K476" s="99"/>
      <c r="L476" s="99"/>
    </row>
    <row r="477" spans="1:12" x14ac:dyDescent="0.2">
      <c r="A477" s="27"/>
      <c r="J477" s="99"/>
      <c r="K477" s="99"/>
      <c r="L477" s="99"/>
    </row>
    <row r="478" spans="1:12" x14ac:dyDescent="0.2">
      <c r="A478" s="27"/>
      <c r="J478" s="99"/>
      <c r="K478" s="99"/>
      <c r="L478" s="99"/>
    </row>
    <row r="479" spans="1:12" x14ac:dyDescent="0.2">
      <c r="A479" s="27"/>
      <c r="J479" s="99"/>
      <c r="K479" s="99"/>
      <c r="L479" s="99"/>
    </row>
    <row r="480" spans="1:12" x14ac:dyDescent="0.2">
      <c r="A480" s="27"/>
      <c r="J480" s="99"/>
      <c r="K480" s="99"/>
      <c r="L480" s="99"/>
    </row>
    <row r="481" spans="1:12" x14ac:dyDescent="0.2">
      <c r="A481" s="27"/>
      <c r="J481" s="99"/>
      <c r="K481" s="99"/>
      <c r="L481" s="99"/>
    </row>
    <row r="482" spans="1:12" x14ac:dyDescent="0.2">
      <c r="A482" s="27"/>
      <c r="J482" s="99"/>
      <c r="K482" s="99"/>
      <c r="L482" s="99"/>
    </row>
    <row r="483" spans="1:12" x14ac:dyDescent="0.2">
      <c r="A483" s="27"/>
      <c r="J483" s="99"/>
      <c r="K483" s="99"/>
      <c r="L483" s="99"/>
    </row>
    <row r="484" spans="1:12" x14ac:dyDescent="0.2">
      <c r="J484" s="99"/>
      <c r="K484" s="99"/>
      <c r="L484" s="99"/>
    </row>
    <row r="485" spans="1:12" x14ac:dyDescent="0.2">
      <c r="J485" s="99"/>
      <c r="K485" s="99"/>
      <c r="L485" s="99"/>
    </row>
    <row r="486" spans="1:12" x14ac:dyDescent="0.2">
      <c r="J486" s="99"/>
      <c r="K486" s="99"/>
      <c r="L486" s="99"/>
    </row>
    <row r="487" spans="1:12" x14ac:dyDescent="0.2">
      <c r="J487" s="99"/>
      <c r="K487" s="99"/>
      <c r="L487" s="99"/>
    </row>
    <row r="488" spans="1:12" x14ac:dyDescent="0.2">
      <c r="J488" s="99"/>
      <c r="K488" s="99"/>
      <c r="L488" s="99"/>
    </row>
    <row r="489" spans="1:12" x14ac:dyDescent="0.2">
      <c r="J489" s="99"/>
      <c r="K489" s="99"/>
      <c r="L489" s="99"/>
    </row>
    <row r="490" spans="1:12" x14ac:dyDescent="0.2">
      <c r="J490" s="99"/>
      <c r="K490" s="99"/>
      <c r="L490" s="99"/>
    </row>
    <row r="491" spans="1:12" x14ac:dyDescent="0.2">
      <c r="J491" s="99"/>
      <c r="K491" s="99"/>
      <c r="L491" s="99"/>
    </row>
    <row r="492" spans="1:12" x14ac:dyDescent="0.2">
      <c r="J492" s="99"/>
      <c r="K492" s="99"/>
      <c r="L492" s="99"/>
    </row>
    <row r="493" spans="1:12" x14ac:dyDescent="0.2">
      <c r="J493" s="99"/>
      <c r="K493" s="99"/>
      <c r="L493" s="99"/>
    </row>
    <row r="494" spans="1:12" x14ac:dyDescent="0.2">
      <c r="J494" s="99"/>
      <c r="K494" s="99"/>
      <c r="L494" s="99"/>
    </row>
    <row r="495" spans="1:12" x14ac:dyDescent="0.2">
      <c r="J495" s="99"/>
      <c r="K495" s="99"/>
      <c r="L495" s="99"/>
    </row>
    <row r="496" spans="1:12" x14ac:dyDescent="0.2">
      <c r="J496" s="99"/>
      <c r="K496" s="99"/>
      <c r="L496" s="99"/>
    </row>
    <row r="497" spans="10:12" x14ac:dyDescent="0.2">
      <c r="J497" s="99"/>
      <c r="K497" s="99"/>
      <c r="L497" s="99"/>
    </row>
    <row r="498" spans="10:12" x14ac:dyDescent="0.2">
      <c r="J498" s="99"/>
      <c r="K498" s="99"/>
      <c r="L498" s="99"/>
    </row>
    <row r="499" spans="10:12" x14ac:dyDescent="0.2">
      <c r="J499" s="99"/>
      <c r="K499" s="99"/>
      <c r="L499" s="99"/>
    </row>
    <row r="500" spans="10:12" x14ac:dyDescent="0.2">
      <c r="J500" s="99"/>
      <c r="K500" s="99"/>
      <c r="L500" s="99"/>
    </row>
    <row r="501" spans="10:12" x14ac:dyDescent="0.2">
      <c r="J501" s="99"/>
      <c r="K501" s="99"/>
      <c r="L501" s="99"/>
    </row>
    <row r="502" spans="10:12" x14ac:dyDescent="0.2">
      <c r="J502" s="99"/>
      <c r="K502" s="99"/>
      <c r="L502" s="99"/>
    </row>
    <row r="503" spans="10:12" x14ac:dyDescent="0.2">
      <c r="J503" s="99"/>
      <c r="K503" s="99"/>
      <c r="L503" s="99"/>
    </row>
    <row r="504" spans="10:12" x14ac:dyDescent="0.2">
      <c r="J504" s="99"/>
      <c r="K504" s="99"/>
      <c r="L504" s="99"/>
    </row>
    <row r="505" spans="10:12" x14ac:dyDescent="0.2">
      <c r="J505" s="99"/>
      <c r="K505" s="99"/>
      <c r="L505" s="99"/>
    </row>
    <row r="506" spans="10:12" x14ac:dyDescent="0.2">
      <c r="J506" s="99"/>
      <c r="K506" s="99"/>
      <c r="L506" s="99"/>
    </row>
    <row r="507" spans="10:12" x14ac:dyDescent="0.2">
      <c r="J507" s="99"/>
      <c r="K507" s="99"/>
      <c r="L507" s="99"/>
    </row>
    <row r="508" spans="10:12" x14ac:dyDescent="0.2">
      <c r="J508" s="99"/>
      <c r="K508" s="99"/>
      <c r="L508" s="99"/>
    </row>
    <row r="509" spans="10:12" x14ac:dyDescent="0.2">
      <c r="J509" s="99"/>
      <c r="K509" s="99"/>
      <c r="L509" s="99"/>
    </row>
    <row r="510" spans="10:12" x14ac:dyDescent="0.2">
      <c r="J510" s="99"/>
      <c r="K510" s="99"/>
      <c r="L510" s="99"/>
    </row>
    <row r="511" spans="10:12" x14ac:dyDescent="0.2">
      <c r="J511" s="99"/>
      <c r="K511" s="99"/>
      <c r="L511" s="99"/>
    </row>
    <row r="512" spans="10:12" x14ac:dyDescent="0.2">
      <c r="J512" s="99"/>
      <c r="K512" s="99"/>
      <c r="L512" s="99"/>
    </row>
    <row r="513" spans="10:12" x14ac:dyDescent="0.2">
      <c r="J513" s="99"/>
      <c r="K513" s="99"/>
      <c r="L513" s="99"/>
    </row>
    <row r="514" spans="10:12" x14ac:dyDescent="0.2">
      <c r="J514" s="99"/>
      <c r="K514" s="99"/>
      <c r="L514" s="99"/>
    </row>
    <row r="515" spans="10:12" x14ac:dyDescent="0.2">
      <c r="J515" s="99"/>
      <c r="K515" s="99"/>
      <c r="L515" s="99"/>
    </row>
    <row r="516" spans="10:12" x14ac:dyDescent="0.2">
      <c r="J516" s="99"/>
      <c r="K516" s="99"/>
      <c r="L516" s="99"/>
    </row>
    <row r="517" spans="10:12" x14ac:dyDescent="0.2">
      <c r="J517" s="99"/>
      <c r="K517" s="99"/>
      <c r="L517" s="99"/>
    </row>
    <row r="518" spans="10:12" x14ac:dyDescent="0.2">
      <c r="J518" s="99"/>
      <c r="K518" s="99"/>
      <c r="L518" s="99"/>
    </row>
    <row r="519" spans="10:12" x14ac:dyDescent="0.2">
      <c r="J519" s="99"/>
      <c r="K519" s="99"/>
      <c r="L519" s="99"/>
    </row>
    <row r="520" spans="10:12" x14ac:dyDescent="0.2">
      <c r="J520" s="99"/>
      <c r="K520" s="99"/>
      <c r="L520" s="99"/>
    </row>
    <row r="521" spans="10:12" x14ac:dyDescent="0.2">
      <c r="J521" s="99"/>
      <c r="K521" s="99"/>
      <c r="L521" s="99"/>
    </row>
    <row r="522" spans="10:12" x14ac:dyDescent="0.2">
      <c r="J522" s="99"/>
      <c r="K522" s="99"/>
      <c r="L522" s="99"/>
    </row>
    <row r="523" spans="10:12" x14ac:dyDescent="0.2">
      <c r="J523" s="99"/>
      <c r="K523" s="99"/>
      <c r="L523" s="99"/>
    </row>
    <row r="524" spans="10:12" x14ac:dyDescent="0.2">
      <c r="J524" s="99"/>
      <c r="K524" s="99"/>
      <c r="L524" s="99"/>
    </row>
    <row r="525" spans="10:12" x14ac:dyDescent="0.2">
      <c r="J525" s="99"/>
      <c r="K525" s="99"/>
      <c r="L525" s="99"/>
    </row>
    <row r="526" spans="10:12" x14ac:dyDescent="0.2">
      <c r="J526" s="99"/>
      <c r="K526" s="99"/>
      <c r="L526" s="99"/>
    </row>
    <row r="527" spans="10:12" x14ac:dyDescent="0.2">
      <c r="J527" s="99"/>
      <c r="K527" s="99"/>
      <c r="L527" s="99"/>
    </row>
    <row r="528" spans="10:12" x14ac:dyDescent="0.2">
      <c r="J528" s="99"/>
      <c r="K528" s="99"/>
      <c r="L528" s="99"/>
    </row>
    <row r="529" spans="10:12" x14ac:dyDescent="0.2">
      <c r="J529" s="99"/>
      <c r="K529" s="99"/>
      <c r="L529" s="99"/>
    </row>
    <row r="530" spans="10:12" x14ac:dyDescent="0.2">
      <c r="J530" s="99"/>
      <c r="K530" s="99"/>
      <c r="L530" s="99"/>
    </row>
    <row r="531" spans="10:12" x14ac:dyDescent="0.2">
      <c r="J531" s="99"/>
      <c r="K531" s="99"/>
      <c r="L531" s="99"/>
    </row>
    <row r="532" spans="10:12" x14ac:dyDescent="0.2">
      <c r="J532" s="99"/>
      <c r="K532" s="99"/>
      <c r="L532" s="99"/>
    </row>
    <row r="533" spans="10:12" x14ac:dyDescent="0.2">
      <c r="J533" s="99"/>
      <c r="K533" s="99"/>
      <c r="L533" s="99"/>
    </row>
    <row r="534" spans="10:12" x14ac:dyDescent="0.2">
      <c r="J534" s="99"/>
      <c r="K534" s="99"/>
      <c r="L534" s="99"/>
    </row>
    <row r="535" spans="10:12" x14ac:dyDescent="0.2">
      <c r="J535" s="99"/>
      <c r="K535" s="99"/>
      <c r="L535" s="99"/>
    </row>
    <row r="536" spans="10:12" x14ac:dyDescent="0.2">
      <c r="J536" s="99"/>
      <c r="K536" s="99"/>
      <c r="L536" s="99"/>
    </row>
    <row r="537" spans="10:12" x14ac:dyDescent="0.2">
      <c r="J537" s="99"/>
      <c r="K537" s="99"/>
      <c r="L537" s="99"/>
    </row>
    <row r="538" spans="10:12" x14ac:dyDescent="0.2">
      <c r="J538" s="99"/>
      <c r="K538" s="99"/>
      <c r="L538" s="99"/>
    </row>
    <row r="539" spans="10:12" x14ac:dyDescent="0.2">
      <c r="J539" s="99"/>
      <c r="K539" s="99"/>
      <c r="L539" s="99"/>
    </row>
    <row r="540" spans="10:12" x14ac:dyDescent="0.2">
      <c r="J540" s="99"/>
      <c r="K540" s="99"/>
      <c r="L540" s="99"/>
    </row>
    <row r="541" spans="10:12" x14ac:dyDescent="0.2">
      <c r="J541" s="99"/>
      <c r="K541" s="99"/>
      <c r="L541" s="99"/>
    </row>
    <row r="542" spans="10:12" x14ac:dyDescent="0.2">
      <c r="J542" s="99"/>
      <c r="K542" s="99"/>
      <c r="L542" s="99"/>
    </row>
    <row r="543" spans="10:12" x14ac:dyDescent="0.2">
      <c r="J543" s="99"/>
      <c r="K543" s="99"/>
      <c r="L543" s="99"/>
    </row>
    <row r="544" spans="10:12" x14ac:dyDescent="0.2">
      <c r="J544" s="99"/>
      <c r="K544" s="99"/>
      <c r="L544" s="99"/>
    </row>
    <row r="545" spans="10:12" x14ac:dyDescent="0.2">
      <c r="J545" s="99"/>
      <c r="K545" s="99"/>
      <c r="L545" s="99"/>
    </row>
    <row r="546" spans="10:12" x14ac:dyDescent="0.2">
      <c r="J546" s="99"/>
      <c r="K546" s="99"/>
      <c r="L546" s="99"/>
    </row>
    <row r="547" spans="10:12" x14ac:dyDescent="0.2">
      <c r="J547" s="99"/>
      <c r="K547" s="99"/>
      <c r="L547" s="99"/>
    </row>
    <row r="548" spans="10:12" x14ac:dyDescent="0.2">
      <c r="J548" s="99"/>
      <c r="K548" s="99"/>
      <c r="L548" s="99"/>
    </row>
    <row r="549" spans="10:12" x14ac:dyDescent="0.2">
      <c r="J549" s="99"/>
      <c r="K549" s="99"/>
      <c r="L549" s="99"/>
    </row>
    <row r="550" spans="10:12" x14ac:dyDescent="0.2">
      <c r="J550" s="99"/>
      <c r="K550" s="99"/>
      <c r="L550" s="99"/>
    </row>
    <row r="551" spans="10:12" x14ac:dyDescent="0.2">
      <c r="J551" s="99"/>
      <c r="K551" s="99"/>
      <c r="L551" s="99"/>
    </row>
    <row r="552" spans="10:12" x14ac:dyDescent="0.2">
      <c r="J552" s="99"/>
      <c r="K552" s="99"/>
      <c r="L552" s="99"/>
    </row>
    <row r="553" spans="10:12" x14ac:dyDescent="0.2">
      <c r="J553" s="99"/>
      <c r="K553" s="99"/>
      <c r="L553" s="99"/>
    </row>
    <row r="554" spans="10:12" x14ac:dyDescent="0.2">
      <c r="J554" s="99"/>
      <c r="K554" s="99"/>
      <c r="L554" s="99"/>
    </row>
    <row r="555" spans="10:12" x14ac:dyDescent="0.2">
      <c r="J555" s="99"/>
      <c r="K555" s="99"/>
      <c r="L555" s="99"/>
    </row>
    <row r="556" spans="10:12" x14ac:dyDescent="0.2">
      <c r="J556" s="99"/>
      <c r="K556" s="99"/>
      <c r="L556" s="99"/>
    </row>
    <row r="557" spans="10:12" x14ac:dyDescent="0.2">
      <c r="J557" s="99"/>
      <c r="K557" s="99"/>
      <c r="L557" s="99"/>
    </row>
    <row r="558" spans="10:12" x14ac:dyDescent="0.2">
      <c r="J558" s="99"/>
      <c r="K558" s="99"/>
      <c r="L558" s="99"/>
    </row>
    <row r="559" spans="10:12" x14ac:dyDescent="0.2">
      <c r="J559" s="99"/>
      <c r="K559" s="99"/>
      <c r="L559" s="99"/>
    </row>
    <row r="560" spans="10:12" x14ac:dyDescent="0.2">
      <c r="J560" s="99"/>
      <c r="K560" s="99"/>
      <c r="L560" s="99"/>
    </row>
    <row r="561" spans="10:12" x14ac:dyDescent="0.2">
      <c r="J561" s="99"/>
      <c r="K561" s="99"/>
      <c r="L561" s="99"/>
    </row>
    <row r="562" spans="10:12" x14ac:dyDescent="0.2">
      <c r="J562" s="99"/>
      <c r="K562" s="99"/>
      <c r="L562" s="99"/>
    </row>
    <row r="563" spans="10:12" x14ac:dyDescent="0.2">
      <c r="J563" s="99"/>
      <c r="K563" s="99"/>
      <c r="L563" s="99"/>
    </row>
    <row r="564" spans="10:12" x14ac:dyDescent="0.2">
      <c r="J564" s="99"/>
      <c r="K564" s="99"/>
      <c r="L564" s="99"/>
    </row>
    <row r="565" spans="10:12" x14ac:dyDescent="0.2">
      <c r="J565" s="99"/>
      <c r="K565" s="99"/>
      <c r="L565" s="99"/>
    </row>
    <row r="566" spans="10:12" x14ac:dyDescent="0.2">
      <c r="J566" s="99"/>
      <c r="K566" s="99"/>
      <c r="L566" s="99"/>
    </row>
    <row r="567" spans="10:12" x14ac:dyDescent="0.2">
      <c r="J567" s="99"/>
      <c r="K567" s="99"/>
      <c r="L567" s="99"/>
    </row>
    <row r="568" spans="10:12" x14ac:dyDescent="0.2">
      <c r="J568" s="99"/>
      <c r="K568" s="99"/>
      <c r="L568" s="99"/>
    </row>
    <row r="569" spans="10:12" x14ac:dyDescent="0.2">
      <c r="J569" s="99"/>
      <c r="K569" s="99"/>
      <c r="L569" s="99"/>
    </row>
    <row r="570" spans="10:12" x14ac:dyDescent="0.2">
      <c r="J570" s="99"/>
      <c r="K570" s="99"/>
      <c r="L570" s="99"/>
    </row>
    <row r="571" spans="10:12" x14ac:dyDescent="0.2">
      <c r="J571" s="99"/>
      <c r="K571" s="99"/>
      <c r="L571" s="99"/>
    </row>
    <row r="572" spans="10:12" x14ac:dyDescent="0.2">
      <c r="J572" s="99"/>
      <c r="K572" s="99"/>
      <c r="L572" s="99"/>
    </row>
    <row r="573" spans="10:12" x14ac:dyDescent="0.2">
      <c r="J573" s="99"/>
      <c r="K573" s="99"/>
      <c r="L573" s="99"/>
    </row>
    <row r="574" spans="10:12" x14ac:dyDescent="0.2">
      <c r="J574" s="99"/>
      <c r="K574" s="99"/>
      <c r="L574" s="99"/>
    </row>
    <row r="575" spans="10:12" x14ac:dyDescent="0.2">
      <c r="J575" s="99"/>
      <c r="K575" s="99"/>
      <c r="L575" s="99"/>
    </row>
    <row r="576" spans="10:12" x14ac:dyDescent="0.2">
      <c r="J576" s="99"/>
      <c r="K576" s="99"/>
      <c r="L576" s="99"/>
    </row>
    <row r="577" spans="10:12" x14ac:dyDescent="0.2">
      <c r="J577" s="99"/>
      <c r="K577" s="99"/>
      <c r="L577" s="99"/>
    </row>
    <row r="578" spans="10:12" x14ac:dyDescent="0.2">
      <c r="J578" s="99"/>
      <c r="K578" s="99"/>
      <c r="L578" s="99"/>
    </row>
    <row r="579" spans="10:12" x14ac:dyDescent="0.2">
      <c r="J579" s="99"/>
      <c r="K579" s="99"/>
      <c r="L579" s="99"/>
    </row>
    <row r="580" spans="10:12" x14ac:dyDescent="0.2">
      <c r="J580" s="99"/>
      <c r="K580" s="99"/>
      <c r="L580" s="99"/>
    </row>
    <row r="581" spans="10:12" x14ac:dyDescent="0.2">
      <c r="J581" s="99"/>
      <c r="K581" s="99"/>
      <c r="L581" s="99"/>
    </row>
    <row r="582" spans="10:12" x14ac:dyDescent="0.2">
      <c r="J582" s="99"/>
      <c r="K582" s="99"/>
      <c r="L582" s="99"/>
    </row>
    <row r="583" spans="10:12" x14ac:dyDescent="0.2">
      <c r="J583" s="99"/>
      <c r="K583" s="99"/>
      <c r="L583" s="99"/>
    </row>
    <row r="584" spans="10:12" x14ac:dyDescent="0.2">
      <c r="J584" s="99"/>
      <c r="K584" s="99"/>
      <c r="L584" s="99"/>
    </row>
    <row r="585" spans="10:12" x14ac:dyDescent="0.2">
      <c r="J585" s="99"/>
      <c r="K585" s="99"/>
      <c r="L585" s="99"/>
    </row>
    <row r="586" spans="10:12" x14ac:dyDescent="0.2">
      <c r="J586" s="99"/>
      <c r="K586" s="99"/>
      <c r="L586" s="99"/>
    </row>
    <row r="587" spans="10:12" x14ac:dyDescent="0.2">
      <c r="J587" s="99"/>
      <c r="K587" s="99"/>
      <c r="L587" s="99"/>
    </row>
    <row r="588" spans="10:12" x14ac:dyDescent="0.2">
      <c r="J588" s="99"/>
      <c r="K588" s="99"/>
      <c r="L588" s="99"/>
    </row>
    <row r="589" spans="10:12" x14ac:dyDescent="0.2">
      <c r="J589" s="99"/>
      <c r="K589" s="99"/>
      <c r="L589" s="99"/>
    </row>
  </sheetData>
  <mergeCells count="9">
    <mergeCell ref="A338:C338"/>
    <mergeCell ref="A6:L6"/>
    <mergeCell ref="A7:L7"/>
    <mergeCell ref="A8:L8"/>
    <mergeCell ref="A10:A11"/>
    <mergeCell ref="B10:B11"/>
    <mergeCell ref="C10:F10"/>
    <mergeCell ref="G10:I10"/>
    <mergeCell ref="J10:L10"/>
  </mergeCells>
  <phoneticPr fontId="0" type="noConversion"/>
  <printOptions horizontalCentered="1"/>
  <pageMargins left="0.39370078740157483" right="0" top="1.1811023622047245" bottom="0.39370078740157483" header="0.19685039370078741" footer="0.19685039370078741"/>
  <pageSetup paperSize="9" scale="58" orientation="landscape" r:id="rId1"/>
  <headerFooter>
    <oddFooter>&amp;LДодаток 1&amp;RСторінка &amp;P з &amp;N</oddFooter>
  </headerFooter>
  <ignoredErrors>
    <ignoredError sqref="E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2019-07-24T18:31:57Z</cp:lastPrinted>
  <dcterms:created xsi:type="dcterms:W3CDTF">2003-12-23T13:56:31Z</dcterms:created>
  <dcterms:modified xsi:type="dcterms:W3CDTF">2019-12-12T12:09:54Z</dcterms:modified>
</cp:coreProperties>
</file>