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ompvid2\Desktop\Saite\"/>
    </mc:Choice>
  </mc:AlternateContent>
  <bookViews>
    <workbookView xWindow="0" yWindow="8160" windowWidth="18795" windowHeight="11640"/>
  </bookViews>
  <sheets>
    <sheet name="сторінка 1" sheetId="1" r:id="rId1"/>
    <sheet name="Лист1" sheetId="4" state="hidden" r:id="rId2"/>
    <sheet name="розрах дотації" sheetId="3" state="hidden" r:id="rId3"/>
  </sheets>
  <definedNames>
    <definedName name="_xlnm.Print_Titles" localSheetId="0">'сторінка 1'!$9:$13</definedName>
    <definedName name="_xlnm.Print_Area" localSheetId="0">'сторінка 1'!$A$1:$F$48</definedName>
  </definedNames>
  <calcPr calcId="162913" fullCalcOnLoad="1"/>
</workbook>
</file>

<file path=xl/calcChain.xml><?xml version="1.0" encoding="utf-8"?>
<calcChain xmlns="http://schemas.openxmlformats.org/spreadsheetml/2006/main">
  <c r="D32" i="1" l="1"/>
  <c r="C32" i="1" s="1"/>
  <c r="E32" i="1"/>
  <c r="F25" i="1"/>
  <c r="F24" i="1" s="1"/>
  <c r="E22" i="1"/>
  <c r="C22" i="1"/>
  <c r="F21" i="1"/>
  <c r="E21" i="1"/>
  <c r="C21" i="1"/>
  <c r="E16" i="1"/>
  <c r="C16" i="1" s="1"/>
  <c r="F15" i="1"/>
  <c r="F14" i="1"/>
  <c r="E15" i="1"/>
  <c r="C15" i="1" s="1"/>
  <c r="C37" i="1"/>
  <c r="C36" i="1"/>
  <c r="C33" i="1"/>
  <c r="E18" i="1"/>
  <c r="E17" i="1"/>
  <c r="C17" i="1"/>
  <c r="E25" i="1"/>
  <c r="C25" i="1" s="1"/>
  <c r="C19" i="1"/>
  <c r="C18" i="1"/>
  <c r="D31" i="1"/>
  <c r="E43" i="1"/>
  <c r="C43" i="1"/>
  <c r="E28" i="1"/>
  <c r="E27" i="1"/>
  <c r="E42" i="1"/>
  <c r="C44" i="1"/>
  <c r="C42" i="1" s="1"/>
  <c r="D29" i="1"/>
  <c r="C29" i="1"/>
  <c r="C31" i="1"/>
  <c r="C39" i="1"/>
  <c r="C38" i="1"/>
  <c r="C41" i="1"/>
  <c r="C40" i="1"/>
  <c r="C35" i="1"/>
  <c r="C30" i="1"/>
  <c r="C34" i="1"/>
  <c r="F8" i="4"/>
  <c r="B8" i="4"/>
  <c r="C6" i="4"/>
  <c r="E6" i="4"/>
  <c r="K15" i="3"/>
  <c r="L12" i="3"/>
  <c r="L13" i="3"/>
  <c r="L14" i="3"/>
  <c r="L15" i="3"/>
  <c r="J14" i="3"/>
  <c r="J13" i="3"/>
  <c r="J12" i="3"/>
  <c r="J15" i="3"/>
  <c r="G14" i="3"/>
  <c r="G13" i="3"/>
  <c r="G12" i="3"/>
  <c r="B15" i="3"/>
  <c r="C5" i="4"/>
  <c r="E5" i="4"/>
  <c r="G5" i="4"/>
  <c r="C7" i="4"/>
  <c r="E7" i="4" s="1"/>
  <c r="C4" i="4"/>
  <c r="E4" i="4"/>
  <c r="F23" i="1" l="1"/>
  <c r="E24" i="1"/>
  <c r="C24" i="1" s="1"/>
  <c r="E8" i="4"/>
  <c r="D28" i="1"/>
  <c r="C8" i="4"/>
  <c r="E14" i="1"/>
  <c r="C14" i="1" l="1"/>
  <c r="F20" i="1"/>
  <c r="E23" i="1"/>
  <c r="C23" i="1" s="1"/>
  <c r="D27" i="1"/>
  <c r="C28" i="1"/>
  <c r="E20" i="1" l="1"/>
  <c r="F26" i="1"/>
  <c r="F45" i="1" s="1"/>
  <c r="D45" i="1"/>
  <c r="C27" i="1"/>
  <c r="C20" i="1" l="1"/>
  <c r="E26" i="1"/>
  <c r="C26" i="1" l="1"/>
  <c r="E45" i="1"/>
  <c r="C45" i="1" s="1"/>
</calcChain>
</file>

<file path=xl/sharedStrings.xml><?xml version="1.0" encoding="utf-8"?>
<sst xmlns="http://schemas.openxmlformats.org/spreadsheetml/2006/main" count="74" uniqueCount="74">
  <si>
    <t>Код</t>
  </si>
  <si>
    <t>Загальний фонд</t>
  </si>
  <si>
    <t>Спеціальний фонд</t>
  </si>
  <si>
    <t>(грн.)</t>
  </si>
  <si>
    <t>Додаток 1</t>
  </si>
  <si>
    <t xml:space="preserve">Назва району </t>
  </si>
  <si>
    <t>Всього                                        (грн.)</t>
  </si>
  <si>
    <t xml:space="preserve">Норматив щоденного відрахування            (у відсотках від обсягу доходів загального фонду міського бюджету  з врахуванням дотації вирівнювання з державного бюджету)  </t>
  </si>
  <si>
    <t xml:space="preserve">Першотравневий </t>
  </si>
  <si>
    <t xml:space="preserve">Садгірський </t>
  </si>
  <si>
    <t xml:space="preserve">Шевченківський </t>
  </si>
  <si>
    <t xml:space="preserve">Разом </t>
  </si>
  <si>
    <t>Х</t>
  </si>
  <si>
    <t xml:space="preserve">Обсяг дотації вирівнювання районним у місті бюджетам                                    на 2011 рік </t>
  </si>
  <si>
    <t>11010100 </t>
  </si>
  <si>
    <t>11010200 </t>
  </si>
  <si>
    <t>11010400 </t>
  </si>
  <si>
    <t>11010500 </t>
  </si>
  <si>
    <t>Всього ПДФО</t>
  </si>
  <si>
    <t>Надходження за 11 місяців</t>
  </si>
  <si>
    <t>Пиома вага</t>
  </si>
  <si>
    <t>прогноз  ПДФО на 2013 рік</t>
  </si>
  <si>
    <t>до рішення міської ради</t>
  </si>
  <si>
    <t xml:space="preserve">VІІ скликання </t>
  </si>
  <si>
    <t xml:space="preserve">      Секретар Чернівецької міської ради                                                                                           В. Продан            </t>
  </si>
  <si>
    <t>Субвенції з місцевих бюджетів іншим місцевим бюджетам</t>
  </si>
  <si>
    <t>Офіційні трансферти  </t>
  </si>
  <si>
    <t>Від органів державного управління  </t>
  </si>
  <si>
    <t>40000000 </t>
  </si>
  <si>
    <t>41000000 </t>
  </si>
  <si>
    <t>Зміни до доходів міського бюджету на 2019 рік</t>
  </si>
  <si>
    <t>Найменування згідно з Класифікацією доходів бюджету</t>
  </si>
  <si>
    <t xml:space="preserve">Усього </t>
  </si>
  <si>
    <t>усього</t>
  </si>
  <si>
    <t>Разом доходів</t>
  </si>
  <si>
    <t>у тому числі бюджет розвитку</t>
  </si>
  <si>
    <t>Субвенції з державного бюджету місцевим бюджетам</t>
  </si>
  <si>
    <t>Субвенція з місцевого бюджету на виплату грошової компенсації за належні для отримання жилі приміщення для сімей осіб, визначених абзацами 5 - 8 пункту 1 статті 10 Закону України "Про статус ветеранів війни, гарантії їх соціального захисту", для осіб з інвалідністю I - II групи, яка настала внаслідок поранення, контузії, каліцтва або захворювання, одержаних під час безпосередньої участі в антитерористичній операції, забезпеченні її проведення, здійсненні заходів із забезпечення національної безпеки і оборони, відсічі і стримування збройної агресії Російської Федерації у Донецькій та Луганській областях, забезпеченні їх здійснення, визначених пунктами 11 - 14 частини другої статті 7 Закону України "Про статус ветеранів війни, гарантії їх соціального захисту", та які потребують поліпшення житлових умов за рахунок відповідної субвенції з державного бюджету</t>
  </si>
  <si>
    <t>Субвенція з місцевого бюджету на виплату грошової компенсації за належні для отримання жилі приміщення для сімей учасників бойових дій на території інших держав, визначених у абзаці першому пункту 1 статті 10 Закону України "Про статус ветеранів війни, гарантії їх соціального захисту", для осіб з інвалідністю I - II групи з числа учасників бойових дій на території інших держав, інвалідність яких настала внаслідок поранення, контузії, каліцтва або захворювання, пов'язаних з перебуванням у цих державах, визначених пунктом 7 частини другої статті 7 Закону України "Про статус ветеранів війни, гарантії їх соціального захисту", та які потребують поліпшення житлових умов за рахунок відповідної субвенції з державного бюджету</t>
  </si>
  <si>
    <t>Субвенція з місцевого бюджету на фінансове забезпечення будівництва, реконструкції, ремонту і утримання автомобільних доріг загального користування місцевого значення, вулиць і доріг комунальної власності у населених пунктах за рахунок відповідної субвенції з державного бюджету</t>
  </si>
  <si>
    <t>Інші субвенції з місцевого бюджету</t>
  </si>
  <si>
    <t>Субвенція з державного бюджету місцевим бюджетам на створення та ремонт існуючих спортивних комплексів при загальноосвітніх навчальних закладах усіх ступенів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</si>
  <si>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</si>
  <si>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Субвенція з місцевого бюджету на відшкодування вартості лікарських засобів для лікування окремих захворювань за рахунок відповідної субвенції з державного бюджету</t>
  </si>
  <si>
    <t xml:space="preserve">Субвенція з державного бюджету місцевим бюджетам на здійснення заходів щодо соціально-економічного розвитку окремих територій </t>
  </si>
  <si>
    <r>
      <t>50000000</t>
    </r>
    <r>
      <rPr>
        <sz val="12"/>
        <rFont val="Times New Roman"/>
        <family val="1"/>
        <charset val="204"/>
      </rPr>
      <t> </t>
    </r>
  </si>
  <si>
    <r>
      <t xml:space="preserve">Цільові фонди </t>
    </r>
    <r>
      <rPr>
        <sz val="12"/>
        <rFont val="Times New Roman"/>
        <family val="1"/>
        <charset val="204"/>
      </rPr>
      <t> </t>
    </r>
  </si>
  <si>
    <r>
      <t>50110000</t>
    </r>
    <r>
      <rPr>
        <sz val="12"/>
        <rFont val="Times New Roman"/>
        <family val="1"/>
        <charset val="204"/>
      </rPr>
      <t> </t>
    </r>
  </si>
  <si>
    <r>
      <t>Цільові фонди, утворені Верховною Радою Автономної Республіки Крим, органами місцевого самоврядування та місцевими органами виконавчої влади</t>
    </r>
    <r>
      <rPr>
        <sz val="12"/>
        <rFont val="Times New Roman"/>
        <family val="1"/>
        <charset val="204"/>
      </rPr>
      <t xml:space="preserve">  </t>
    </r>
  </si>
  <si>
    <r>
      <t>50100000</t>
    </r>
    <r>
      <rPr>
        <sz val="12"/>
        <rFont val="Times New Roman"/>
        <family val="1"/>
        <charset val="204"/>
      </rPr>
      <t> </t>
    </r>
  </si>
  <si>
    <r>
      <t>Інші фонди</t>
    </r>
    <r>
      <rPr>
        <sz val="12"/>
        <rFont val="Times New Roman"/>
        <family val="1"/>
        <charset val="204"/>
      </rPr>
      <t xml:space="preserve">  </t>
    </r>
  </si>
  <si>
    <t>Неподаткові надходження</t>
  </si>
  <si>
    <r>
      <t>25000000</t>
    </r>
    <r>
      <rPr>
        <sz val="18"/>
        <rFont val="Times New Roman"/>
        <family val="1"/>
        <charset val="204"/>
      </rPr>
      <t> </t>
    </r>
  </si>
  <si>
    <r>
      <t>Власні надходження бюджетних установ</t>
    </r>
    <r>
      <rPr>
        <sz val="18"/>
        <rFont val="Times New Roman"/>
        <family val="1"/>
        <charset val="204"/>
      </rPr>
      <t xml:space="preserve">  </t>
    </r>
  </si>
  <si>
    <r>
      <t>25010000</t>
    </r>
    <r>
      <rPr>
        <sz val="18"/>
        <rFont val="Times New Roman"/>
        <family val="1"/>
        <charset val="204"/>
      </rPr>
      <t> </t>
    </r>
  </si>
  <si>
    <r>
      <t>Надходження від плати за послуги, що надаються бюджетними установами згідно із законодавством</t>
    </r>
    <r>
      <rPr>
        <sz val="18"/>
        <rFont val="Times New Roman"/>
        <family val="1"/>
        <charset val="204"/>
      </rPr>
      <t> </t>
    </r>
  </si>
  <si>
    <t>25010100 </t>
  </si>
  <si>
    <t>Плата за послуги, що надаються бюджетними установами згідно з їх основною діяльністю </t>
  </si>
  <si>
    <t>Доходи від операцій з капіталом</t>
  </si>
  <si>
    <t>Кошти від продажу землі і нематеріальних активів</t>
  </si>
  <si>
    <t>Кошти від продажу землі</t>
  </si>
  <si>
    <t>Кошти від продажу земельних ділянок несільськогосподарського призначення, що перебувають у державній або комунальній власності, та земельних ділянок, які знаходяться на території Автономної Республіки Крим</t>
  </si>
  <si>
    <t>Усього доходів (без урахування міжбюджетних трансфертів)</t>
  </si>
  <si>
    <t>Субвенція з місцевого бюджету на надання пільг та житлових субсидій населенню на оплату електроенергії, природного газу, послуг тепло-, водопостачання і водовідведення, квартирної плати (утримання будинків і споруд та прибудинкових територій), управління багатоквартирним будинком, поводження з побутовими відходами (вивезення побутових відходів) та вивезення рідких нечистот, внесків за встановлення, обслуговування та заміну вузлів комерційного обліку води та теплової енергії, абонентського обслуговування для споживачів комунальних послуг, що надаються у багатоквартирних будинках за індивідуальними договорами за рахунок відповідної субвенції з державного бюджету</t>
  </si>
  <si>
    <t>Субвенція з місцевого бюджету на виплату грошової компенсації за належні для отримання жилі приміщення для внутрішньо переміщених осіб, які захищали незалежність, суверенітет та територіальну цілісність України і брали безпосередню участь в антитерористичній операції, забезпеченні її проведення, перебуваючи безпосередньо в районах антитерористичної операції у період її проведення, у здійсненні заходів із забезпечення національної безпеки і оборони, відсічі і стримування збройної агресії Російської Федерації у Донецькій та Луганській областях, забезпеченні їх здійснення, перебуваючи безпосереденьо в районах та у період здійснення зазначених заходів, та визнані особами з інвалідністю внаслідок війни III групи відповідно до пунктів 11 - 14 частини другої статті 7 або учасниками бойових дій відповідно до пунктів 19 - 20 частини першої статті 6 Закону України "Про статус ветеранів війни, гарантії їх соціального захисту", та які потребують поліпшення житлових умов за рахунок відповідної субвенції з державного бюджету</t>
  </si>
  <si>
    <t>Субвенція з місцевого бюджету на 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дітей, позбавлених батьківського піклування, осіб з їх числа за рахунок відповідної субвенції з державного бюджету</t>
  </si>
  <si>
    <r>
      <t>24000000</t>
    </r>
    <r>
      <rPr>
        <sz val="12"/>
        <rFont val="Times New Roman"/>
        <family val="1"/>
        <charset val="204"/>
      </rPr>
      <t> </t>
    </r>
  </si>
  <si>
    <r>
      <t>Інші неподаткові надходження</t>
    </r>
    <r>
      <rPr>
        <sz val="12"/>
        <rFont val="Times New Roman"/>
        <family val="1"/>
        <charset val="204"/>
      </rPr>
      <t xml:space="preserve">  </t>
    </r>
  </si>
  <si>
    <t>Надходження коштів пайової участі у розвитку інфраструктури населеного пункту</t>
  </si>
  <si>
    <r>
      <t>31000000</t>
    </r>
    <r>
      <rPr>
        <sz val="12"/>
        <rFont val="Times New Roman"/>
        <family val="1"/>
        <charset val="204"/>
      </rPr>
      <t> </t>
    </r>
  </si>
  <si>
    <r>
      <t>Надходження від продажу основного капіталу</t>
    </r>
    <r>
      <rPr>
        <sz val="12"/>
        <rFont val="Times New Roman"/>
        <family val="1"/>
        <charset val="204"/>
      </rPr>
      <t xml:space="preserve">  </t>
    </r>
  </si>
  <si>
    <r>
      <t>31030000</t>
    </r>
    <r>
      <rPr>
        <sz val="12"/>
        <rFont val="Times New Roman"/>
        <family val="1"/>
        <charset val="204"/>
      </rPr>
      <t> </t>
    </r>
  </si>
  <si>
    <r>
      <t xml:space="preserve">Кошти від відчуження майна, що належить Автономній Республіці Крим та майна, що перебуває в комунальній власності </t>
    </r>
    <r>
      <rPr>
        <sz val="12"/>
        <rFont val="Times New Roman"/>
        <family val="1"/>
        <charset val="204"/>
      </rPr>
      <t> </t>
    </r>
  </si>
  <si>
    <r>
      <t>24.10.2019</t>
    </r>
    <r>
      <rPr>
        <sz val="14"/>
        <rFont val="Times New Roman"/>
        <family val="1"/>
        <charset val="204"/>
      </rPr>
      <t xml:space="preserve"> № </t>
    </r>
    <r>
      <rPr>
        <u/>
        <sz val="14"/>
        <rFont val="Times New Roman"/>
        <family val="1"/>
        <charset val="204"/>
      </rPr>
      <t>1880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</si>
</sst>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0" formatCode="_-* #,##0.00&quot;р.&quot;_-;\-* #,##0.00&quot;р.&quot;_-;_-* &quot;-&quot;??&quot;р.&quot;_-;_-@_-"/>
    <numFmt numFmtId="192" formatCode="0.0"/>
    <numFmt numFmtId="193" formatCode="0.000"/>
  </numFmts>
  <fonts count="16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2"/>
      <name val="Times New Roman"/>
      <family val="1"/>
      <charset val="204"/>
    </font>
    <font>
      <b/>
      <sz val="16"/>
      <name val="Times New Roman Cyr"/>
      <family val="1"/>
      <charset val="204"/>
    </font>
    <font>
      <sz val="10"/>
      <name val="Times New Roman Cyr"/>
      <charset val="204"/>
    </font>
    <font>
      <sz val="14"/>
      <name val="Times New Roman"/>
      <family val="1"/>
      <charset val="204"/>
    </font>
    <font>
      <b/>
      <sz val="14"/>
      <name val="Times New Roman Cyr"/>
      <charset val="204"/>
    </font>
    <font>
      <sz val="14"/>
      <name val="Times New Roman"/>
      <family val="1"/>
    </font>
    <font>
      <sz val="14"/>
      <name val="Times New Roman Cyr"/>
      <family val="1"/>
      <charset val="204"/>
    </font>
    <font>
      <b/>
      <sz val="14"/>
      <name val="Times New Roman Cyr"/>
      <family val="1"/>
      <charset val="204"/>
    </font>
    <font>
      <sz val="14"/>
      <color indexed="8"/>
      <name val="Times New Roman"/>
      <family val="1"/>
    </font>
    <font>
      <b/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sz val="18"/>
      <name val="Times New Roman"/>
      <family val="1"/>
      <charset val="204"/>
    </font>
    <font>
      <u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70" fontId="1" fillId="0" borderId="0" applyFont="0" applyFill="0" applyBorder="0" applyAlignment="0" applyProtection="0"/>
    <xf numFmtId="0" fontId="5" fillId="0" borderId="0"/>
  </cellStyleXfs>
  <cellXfs count="59">
    <xf numFmtId="0" fontId="0" fillId="0" borderId="0" xfId="0"/>
    <xf numFmtId="0" fontId="3" fillId="0" borderId="1" xfId="0" applyFont="1" applyBorder="1" applyAlignment="1">
      <alignment horizontal="center" vertical="top" wrapText="1"/>
    </xf>
    <xf numFmtId="0" fontId="6" fillId="0" borderId="0" xfId="0" applyFont="1"/>
    <xf numFmtId="0" fontId="2" fillId="0" borderId="0" xfId="2" applyFont="1" applyBorder="1" applyAlignment="1">
      <alignment horizontal="center"/>
    </xf>
    <xf numFmtId="0" fontId="8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170" fontId="9" fillId="0" borderId="0" xfId="1" applyFont="1" applyAlignment="1">
      <alignment horizontal="center"/>
    </xf>
    <xf numFmtId="170" fontId="9" fillId="0" borderId="0" xfId="1" applyFont="1" applyAlignment="1">
      <alignment horizontal="left"/>
    </xf>
    <xf numFmtId="170" fontId="9" fillId="0" borderId="0" xfId="1" applyFont="1" applyAlignment="1"/>
    <xf numFmtId="0" fontId="10" fillId="0" borderId="0" xfId="2" applyFont="1" applyBorder="1" applyAlignment="1">
      <alignment vertical="top" wrapText="1"/>
    </xf>
    <xf numFmtId="0" fontId="4" fillId="0" borderId="0" xfId="2" applyFont="1" applyBorder="1" applyAlignment="1">
      <alignment horizontal="center" vertical="top"/>
    </xf>
    <xf numFmtId="0" fontId="9" fillId="0" borderId="0" xfId="2" applyFont="1" applyBorder="1" applyAlignment="1">
      <alignment horizontal="right"/>
    </xf>
    <xf numFmtId="0" fontId="8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vertical="top"/>
    </xf>
    <xf numFmtId="193" fontId="8" fillId="0" borderId="1" xfId="0" applyNumberFormat="1" applyFont="1" applyBorder="1" applyAlignment="1">
      <alignment vertical="top"/>
    </xf>
    <xf numFmtId="0" fontId="8" fillId="0" borderId="1" xfId="0" applyFont="1" applyBorder="1" applyAlignment="1">
      <alignment horizontal="right" vertical="top"/>
    </xf>
    <xf numFmtId="0" fontId="0" fillId="0" borderId="0" xfId="0" applyAlignment="1">
      <alignment vertical="top"/>
    </xf>
    <xf numFmtId="0" fontId="6" fillId="0" borderId="0" xfId="0" applyFont="1" applyFill="1"/>
    <xf numFmtId="0" fontId="6" fillId="0" borderId="0" xfId="0" applyFont="1" applyAlignment="1">
      <alignment horizontal="left" vertical="top" wrapText="1"/>
    </xf>
    <xf numFmtId="193" fontId="0" fillId="0" borderId="1" xfId="0" applyNumberFormat="1" applyBorder="1"/>
    <xf numFmtId="0" fontId="0" fillId="0" borderId="1" xfId="0" applyBorder="1"/>
    <xf numFmtId="0" fontId="0" fillId="0" borderId="1" xfId="0" applyBorder="1" applyAlignment="1">
      <alignment wrapText="1"/>
    </xf>
    <xf numFmtId="2" fontId="0" fillId="0" borderId="1" xfId="0" applyNumberFormat="1" applyBorder="1"/>
    <xf numFmtId="192" fontId="0" fillId="0" borderId="1" xfId="0" applyNumberFormat="1" applyBorder="1"/>
    <xf numFmtId="0" fontId="3" fillId="0" borderId="1" xfId="0" applyFont="1" applyFill="1" applyBorder="1" applyAlignment="1">
      <alignment horizontal="center" vertical="top" wrapText="1"/>
    </xf>
    <xf numFmtId="192" fontId="0" fillId="0" borderId="0" xfId="0" applyNumberFormat="1"/>
    <xf numFmtId="0" fontId="6" fillId="0" borderId="0" xfId="0" applyFont="1" applyAlignment="1">
      <alignment horizontal="right"/>
    </xf>
    <xf numFmtId="0" fontId="12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top" wrapText="1"/>
    </xf>
    <xf numFmtId="0" fontId="12" fillId="0" borderId="0" xfId="0" applyFont="1" applyFill="1" applyBorder="1" applyAlignment="1">
      <alignment horizontal="right" wrapText="1"/>
    </xf>
    <xf numFmtId="0" fontId="6" fillId="0" borderId="0" xfId="0" applyFont="1" applyFill="1" applyBorder="1" applyAlignment="1">
      <alignment horizontal="right" wrapText="1"/>
    </xf>
    <xf numFmtId="0" fontId="12" fillId="0" borderId="0" xfId="2" applyFont="1" applyBorder="1" applyAlignment="1">
      <alignment horizontal="center"/>
    </xf>
    <xf numFmtId="0" fontId="6" fillId="0" borderId="0" xfId="0" applyFont="1" applyAlignment="1">
      <alignment horizontal="center"/>
    </xf>
    <xf numFmtId="2" fontId="12" fillId="0" borderId="1" xfId="0" applyNumberFormat="1" applyFont="1" applyFill="1" applyBorder="1" applyAlignment="1">
      <alignment horizontal="right" wrapText="1"/>
    </xf>
    <xf numFmtId="2" fontId="6" fillId="0" borderId="1" xfId="0" applyNumberFormat="1" applyFont="1" applyFill="1" applyBorder="1" applyAlignment="1">
      <alignment horizontal="right" wrapText="1"/>
    </xf>
    <xf numFmtId="0" fontId="12" fillId="0" borderId="1" xfId="0" applyFont="1" applyFill="1" applyBorder="1" applyAlignment="1">
      <alignment horizontal="justify" wrapText="1"/>
    </xf>
    <xf numFmtId="2" fontId="12" fillId="0" borderId="2" xfId="0" applyNumberFormat="1" applyFont="1" applyFill="1" applyBorder="1" applyAlignment="1">
      <alignment horizontal="right" wrapText="1"/>
    </xf>
    <xf numFmtId="0" fontId="12" fillId="0" borderId="1" xfId="0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justify" wrapText="1"/>
    </xf>
    <xf numFmtId="0" fontId="6" fillId="0" borderId="0" xfId="0" applyFont="1" applyFill="1" applyBorder="1"/>
    <xf numFmtId="0" fontId="12" fillId="0" borderId="1" xfId="0" applyFont="1" applyFill="1" applyBorder="1" applyAlignment="1">
      <alignment horizontal="right" wrapText="1"/>
    </xf>
    <xf numFmtId="2" fontId="12" fillId="0" borderId="0" xfId="0" applyNumberFormat="1" applyFont="1" applyFill="1" applyBorder="1" applyAlignment="1">
      <alignment horizontal="right" wrapText="1"/>
    </xf>
    <xf numFmtId="0" fontId="12" fillId="0" borderId="0" xfId="0" applyFont="1" applyFill="1" applyBorder="1" applyAlignment="1">
      <alignment horizontal="center" wrapText="1"/>
    </xf>
    <xf numFmtId="0" fontId="12" fillId="0" borderId="0" xfId="0" applyFont="1" applyFill="1" applyBorder="1" applyAlignment="1">
      <alignment horizontal="justify" wrapText="1"/>
    </xf>
    <xf numFmtId="0" fontId="14" fillId="0" borderId="0" xfId="0" applyFont="1" applyFill="1"/>
    <xf numFmtId="0" fontId="13" fillId="0" borderId="0" xfId="0" applyFont="1" applyFill="1"/>
    <xf numFmtId="0" fontId="14" fillId="0" borderId="0" xfId="0" applyFont="1" applyFill="1" applyBorder="1"/>
    <xf numFmtId="0" fontId="12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wrapText="1"/>
    </xf>
    <xf numFmtId="0" fontId="15" fillId="0" borderId="0" xfId="0" applyFont="1" applyFill="1" applyAlignment="1">
      <alignment horizontal="left" vertical="top" wrapText="1"/>
    </xf>
    <xf numFmtId="0" fontId="6" fillId="0" borderId="0" xfId="0" applyFont="1" applyFill="1" applyAlignment="1">
      <alignment horizontal="left" vertical="top" wrapText="1"/>
    </xf>
    <xf numFmtId="0" fontId="13" fillId="0" borderId="0" xfId="0" applyFont="1" applyAlignment="1">
      <alignment horizontal="center"/>
    </xf>
    <xf numFmtId="0" fontId="6" fillId="0" borderId="0" xfId="0" applyFont="1" applyFill="1" applyAlignment="1">
      <alignment vertical="top" wrapText="1"/>
    </xf>
    <xf numFmtId="0" fontId="13" fillId="0" borderId="0" xfId="2" applyFont="1" applyBorder="1" applyAlignment="1">
      <alignment horizontal="center"/>
    </xf>
    <xf numFmtId="170" fontId="9" fillId="0" borderId="0" xfId="1" applyFont="1" applyAlignment="1">
      <alignment horizontal="left"/>
    </xf>
    <xf numFmtId="0" fontId="10" fillId="0" borderId="0" xfId="2" applyFont="1" applyBorder="1" applyAlignment="1">
      <alignment horizontal="center" vertical="top" wrapText="1"/>
    </xf>
    <xf numFmtId="0" fontId="7" fillId="0" borderId="0" xfId="2" applyFont="1" applyAlignment="1"/>
  </cellXfs>
  <cellStyles count="3">
    <cellStyle name="Денежный" xfId="1" builtinId="4"/>
    <cellStyle name="Обычный" xfId="0" builtinId="0"/>
    <cellStyle name="Обычный_ОБЛАСТІ 2002 РІЙОНИ 200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R50"/>
  <sheetViews>
    <sheetView tabSelected="1" view="pageBreakPreview" zoomScale="60" zoomScaleNormal="60" zoomScaleSheetLayoutView="75" workbookViewId="0">
      <pane ySplit="13" topLeftCell="A38" activePane="bottomLeft" state="frozen"/>
      <selection pane="bottomLeft" activeCell="D4" sqref="D4:F4"/>
    </sheetView>
  </sheetViews>
  <sheetFormatPr defaultColWidth="11.28515625" defaultRowHeight="18.75" x14ac:dyDescent="0.3"/>
  <cols>
    <col min="1" max="1" width="15" style="33" customWidth="1"/>
    <col min="2" max="2" width="112.7109375" style="2" customWidth="1"/>
    <col min="3" max="3" width="17.85546875" style="2" customWidth="1"/>
    <col min="4" max="4" width="17.28515625" style="2" customWidth="1"/>
    <col min="5" max="5" width="17.140625" style="2" customWidth="1"/>
    <col min="6" max="6" width="18.140625" style="2" customWidth="1"/>
    <col min="7" max="7" width="15" style="2" customWidth="1"/>
    <col min="8" max="16384" width="11.28515625" style="2"/>
  </cols>
  <sheetData>
    <row r="1" spans="1:56" ht="21" customHeight="1" x14ac:dyDescent="0.3">
      <c r="D1" s="18" t="s">
        <v>4</v>
      </c>
      <c r="E1" s="18"/>
      <c r="F1" s="18"/>
    </row>
    <row r="2" spans="1:56" x14ac:dyDescent="0.3">
      <c r="D2" s="52" t="s">
        <v>22</v>
      </c>
      <c r="E2" s="52"/>
      <c r="F2" s="52"/>
      <c r="G2" s="19"/>
    </row>
    <row r="3" spans="1:56" x14ac:dyDescent="0.3">
      <c r="D3" s="54" t="s">
        <v>23</v>
      </c>
      <c r="E3" s="54"/>
      <c r="F3" s="54"/>
      <c r="G3" s="19"/>
    </row>
    <row r="4" spans="1:56" ht="21.75" customHeight="1" x14ac:dyDescent="0.3">
      <c r="D4" s="51" t="s">
        <v>73</v>
      </c>
      <c r="E4" s="52"/>
      <c r="F4" s="52"/>
      <c r="G4" s="19"/>
    </row>
    <row r="5" spans="1:56" ht="33" customHeight="1" x14ac:dyDescent="0.3">
      <c r="D5" s="19"/>
      <c r="E5" s="19"/>
      <c r="F5" s="19"/>
      <c r="G5" s="19"/>
    </row>
    <row r="6" spans="1:56" ht="28.5" customHeight="1" x14ac:dyDescent="0.3">
      <c r="A6" s="55" t="s">
        <v>30</v>
      </c>
      <c r="B6" s="55"/>
      <c r="C6" s="55"/>
      <c r="D6" s="55"/>
      <c r="E6" s="55"/>
      <c r="F6" s="55"/>
      <c r="G6" s="32"/>
    </row>
    <row r="7" spans="1:56" ht="15.75" customHeight="1" x14ac:dyDescent="0.3">
      <c r="D7" s="19"/>
      <c r="E7" s="19"/>
      <c r="F7" s="19"/>
      <c r="G7" s="19"/>
    </row>
    <row r="8" spans="1:56" ht="18" customHeight="1" x14ac:dyDescent="0.3">
      <c r="F8" s="27" t="s">
        <v>3</v>
      </c>
      <c r="G8" s="27"/>
    </row>
    <row r="9" spans="1:56" ht="27" customHeight="1" x14ac:dyDescent="0.3">
      <c r="A9" s="49" t="s">
        <v>0</v>
      </c>
      <c r="B9" s="49" t="s">
        <v>31</v>
      </c>
      <c r="C9" s="49" t="s">
        <v>32</v>
      </c>
      <c r="D9" s="49" t="s">
        <v>1</v>
      </c>
      <c r="E9" s="50" t="s">
        <v>2</v>
      </c>
      <c r="F9" s="50"/>
      <c r="G9" s="28"/>
    </row>
    <row r="10" spans="1:56" x14ac:dyDescent="0.3">
      <c r="A10" s="49"/>
      <c r="B10" s="49"/>
      <c r="C10" s="49"/>
      <c r="D10" s="49"/>
      <c r="E10" s="49" t="s">
        <v>33</v>
      </c>
      <c r="F10" s="49" t="s">
        <v>35</v>
      </c>
      <c r="G10" s="28"/>
    </row>
    <row r="11" spans="1:56" x14ac:dyDescent="0.3">
      <c r="A11" s="49"/>
      <c r="B11" s="49"/>
      <c r="C11" s="49"/>
      <c r="D11" s="49"/>
      <c r="E11" s="49"/>
      <c r="F11" s="49"/>
      <c r="G11" s="28"/>
    </row>
    <row r="12" spans="1:56" ht="39" customHeight="1" x14ac:dyDescent="0.3">
      <c r="A12" s="49"/>
      <c r="B12" s="49"/>
      <c r="C12" s="49"/>
      <c r="D12" s="49"/>
      <c r="E12" s="49"/>
      <c r="F12" s="49"/>
      <c r="G12" s="28"/>
    </row>
    <row r="13" spans="1:56" ht="15" customHeight="1" x14ac:dyDescent="0.3">
      <c r="A13" s="1">
        <v>1</v>
      </c>
      <c r="B13" s="1">
        <v>2</v>
      </c>
      <c r="C13" s="1">
        <v>3</v>
      </c>
      <c r="D13" s="1">
        <v>4</v>
      </c>
      <c r="E13" s="1">
        <v>5</v>
      </c>
      <c r="F13" s="1">
        <v>6</v>
      </c>
      <c r="G13" s="29"/>
    </row>
    <row r="14" spans="1:56" s="18" customFormat="1" ht="30.75" customHeight="1" x14ac:dyDescent="0.3">
      <c r="A14" s="38">
        <v>20000000</v>
      </c>
      <c r="B14" s="38" t="s">
        <v>51</v>
      </c>
      <c r="C14" s="34">
        <f t="shared" ref="C14:C25" si="0">D14+E14</f>
        <v>1174030</v>
      </c>
      <c r="D14" s="34"/>
      <c r="E14" s="34">
        <f>E15+E17</f>
        <v>1174030</v>
      </c>
      <c r="F14" s="34">
        <f>F15</f>
        <v>3250000</v>
      </c>
      <c r="G14" s="41"/>
      <c r="H14" s="41"/>
      <c r="I14" s="41"/>
      <c r="J14" s="41"/>
      <c r="K14" s="41"/>
      <c r="L14" s="41"/>
      <c r="M14" s="41"/>
      <c r="N14" s="41"/>
      <c r="O14" s="41"/>
      <c r="P14" s="41"/>
      <c r="Q14" s="41"/>
      <c r="R14" s="41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  <c r="AF14" s="41"/>
      <c r="AG14" s="41"/>
      <c r="AH14" s="41"/>
      <c r="AI14" s="41"/>
      <c r="AJ14" s="41"/>
      <c r="AK14" s="41"/>
      <c r="AL14" s="41"/>
      <c r="AM14" s="41"/>
      <c r="AN14" s="41"/>
      <c r="AO14" s="41"/>
      <c r="AP14" s="41"/>
      <c r="AQ14" s="41"/>
      <c r="AR14" s="41"/>
      <c r="AS14" s="41"/>
      <c r="AT14" s="41"/>
      <c r="AU14" s="41"/>
      <c r="AV14" s="41"/>
      <c r="AW14" s="41"/>
      <c r="AX14" s="41"/>
      <c r="AY14" s="41"/>
      <c r="AZ14" s="41"/>
      <c r="BA14" s="41"/>
      <c r="BB14" s="41"/>
      <c r="BC14" s="41"/>
      <c r="BD14" s="41"/>
    </row>
    <row r="15" spans="1:56" s="18" customFormat="1" x14ac:dyDescent="0.3">
      <c r="A15" s="38" t="s">
        <v>66</v>
      </c>
      <c r="B15" s="36" t="s">
        <v>67</v>
      </c>
      <c r="C15" s="34">
        <f t="shared" si="0"/>
        <v>3250000</v>
      </c>
      <c r="D15" s="34"/>
      <c r="E15" s="34">
        <f>E16</f>
        <v>3250000</v>
      </c>
      <c r="F15" s="34">
        <f>F16</f>
        <v>3250000</v>
      </c>
      <c r="G15" s="41"/>
      <c r="H15" s="41"/>
      <c r="I15" s="41"/>
      <c r="J15" s="41"/>
      <c r="K15" s="41"/>
      <c r="L15" s="41"/>
      <c r="M15" s="41"/>
      <c r="N15" s="41"/>
      <c r="O15" s="41"/>
      <c r="P15" s="41"/>
      <c r="Q15" s="41"/>
      <c r="R15" s="41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  <c r="AF15" s="41"/>
      <c r="AG15" s="41"/>
      <c r="AH15" s="41"/>
      <c r="AI15" s="41"/>
      <c r="AJ15" s="41"/>
      <c r="AK15" s="41"/>
      <c r="AL15" s="41"/>
      <c r="AM15" s="41"/>
      <c r="AN15" s="41"/>
      <c r="AO15" s="41"/>
      <c r="AP15" s="41"/>
      <c r="AQ15" s="41"/>
      <c r="AR15" s="41"/>
      <c r="AS15" s="41"/>
      <c r="AT15" s="41"/>
      <c r="AU15" s="41"/>
      <c r="AV15" s="41"/>
      <c r="AW15" s="41"/>
      <c r="AX15" s="41"/>
      <c r="AY15" s="41"/>
      <c r="AZ15" s="41"/>
      <c r="BA15" s="41"/>
      <c r="BB15" s="41"/>
      <c r="BC15" s="41"/>
      <c r="BD15" s="41"/>
    </row>
    <row r="16" spans="1:56" s="18" customFormat="1" x14ac:dyDescent="0.3">
      <c r="A16" s="39">
        <v>24170000</v>
      </c>
      <c r="B16" s="40" t="s">
        <v>68</v>
      </c>
      <c r="C16" s="34">
        <f t="shared" si="0"/>
        <v>3250000</v>
      </c>
      <c r="D16" s="42"/>
      <c r="E16" s="35">
        <f>F16</f>
        <v>3250000</v>
      </c>
      <c r="F16" s="35">
        <v>3250000</v>
      </c>
      <c r="G16" s="41"/>
      <c r="H16" s="41"/>
      <c r="I16" s="41"/>
      <c r="J16" s="41"/>
      <c r="K16" s="41"/>
      <c r="L16" s="41"/>
      <c r="M16" s="41"/>
      <c r="N16" s="41"/>
      <c r="O16" s="41"/>
      <c r="P16" s="41"/>
      <c r="Q16" s="41"/>
      <c r="R16" s="41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  <c r="AF16" s="41"/>
      <c r="AG16" s="41"/>
      <c r="AH16" s="41"/>
      <c r="AI16" s="41"/>
      <c r="AJ16" s="41"/>
      <c r="AK16" s="41"/>
      <c r="AL16" s="41"/>
      <c r="AM16" s="41"/>
      <c r="AN16" s="41"/>
      <c r="AO16" s="41"/>
      <c r="AP16" s="41"/>
      <c r="AQ16" s="41"/>
      <c r="AR16" s="41"/>
      <c r="AS16" s="41"/>
      <c r="AT16" s="41"/>
      <c r="AU16" s="41"/>
      <c r="AV16" s="41"/>
      <c r="AW16" s="41"/>
      <c r="AX16" s="41"/>
      <c r="AY16" s="41"/>
      <c r="AZ16" s="41"/>
      <c r="BA16" s="41"/>
      <c r="BB16" s="41"/>
      <c r="BC16" s="41"/>
      <c r="BD16" s="41"/>
    </row>
    <row r="17" spans="1:200" s="18" customFormat="1" ht="23.25" x14ac:dyDescent="0.35">
      <c r="A17" s="38" t="s">
        <v>52</v>
      </c>
      <c r="B17" s="36" t="s">
        <v>53</v>
      </c>
      <c r="C17" s="34">
        <f t="shared" si="0"/>
        <v>-2075970</v>
      </c>
      <c r="D17" s="34"/>
      <c r="E17" s="34">
        <f>E18</f>
        <v>-2075970</v>
      </c>
      <c r="F17" s="34"/>
      <c r="G17" s="41"/>
      <c r="H17" s="41"/>
      <c r="I17" s="41"/>
      <c r="J17" s="41"/>
      <c r="K17" s="41"/>
      <c r="L17" s="41"/>
      <c r="M17" s="41"/>
      <c r="N17" s="41"/>
      <c r="O17" s="41"/>
      <c r="P17" s="41"/>
      <c r="Q17" s="41"/>
      <c r="R17" s="41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  <c r="AF17" s="41"/>
      <c r="AG17" s="41"/>
      <c r="AH17" s="41"/>
      <c r="AI17" s="41"/>
      <c r="AJ17" s="41"/>
      <c r="AK17" s="41"/>
      <c r="AL17" s="41"/>
      <c r="AM17" s="41"/>
      <c r="AN17" s="41"/>
      <c r="AO17" s="41"/>
      <c r="AP17" s="41"/>
      <c r="AQ17" s="41"/>
      <c r="AR17" s="41"/>
      <c r="AS17" s="41"/>
      <c r="AT17" s="41"/>
      <c r="AU17" s="41"/>
      <c r="AV17" s="41"/>
      <c r="AW17" s="41"/>
      <c r="AX17" s="41"/>
      <c r="AY17" s="41"/>
      <c r="AZ17" s="41"/>
      <c r="BA17" s="41"/>
      <c r="BB17" s="41"/>
      <c r="BC17" s="41"/>
      <c r="BD17" s="41"/>
    </row>
    <row r="18" spans="1:200" s="18" customFormat="1" ht="42" x14ac:dyDescent="0.35">
      <c r="A18" s="38" t="s">
        <v>54</v>
      </c>
      <c r="B18" s="36" t="s">
        <v>55</v>
      </c>
      <c r="C18" s="34">
        <f t="shared" si="0"/>
        <v>-2075970</v>
      </c>
      <c r="D18" s="34"/>
      <c r="E18" s="34">
        <f>E19</f>
        <v>-2075970</v>
      </c>
      <c r="F18" s="34"/>
      <c r="G18" s="41"/>
      <c r="H18" s="41"/>
      <c r="I18" s="41"/>
      <c r="J18" s="41"/>
      <c r="K18" s="41"/>
      <c r="L18" s="41"/>
      <c r="M18" s="41"/>
      <c r="N18" s="41"/>
      <c r="O18" s="41"/>
      <c r="P18" s="41"/>
      <c r="Q18" s="41"/>
      <c r="R18" s="41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  <c r="AF18" s="41"/>
      <c r="AG18" s="41"/>
      <c r="AH18" s="41"/>
      <c r="AI18" s="41"/>
      <c r="AJ18" s="41"/>
      <c r="AK18" s="41"/>
      <c r="AL18" s="41"/>
      <c r="AM18" s="41"/>
      <c r="AN18" s="41"/>
      <c r="AO18" s="41"/>
      <c r="AP18" s="41"/>
      <c r="AQ18" s="41"/>
      <c r="AR18" s="41"/>
      <c r="AS18" s="41"/>
      <c r="AT18" s="41"/>
      <c r="AU18" s="41"/>
      <c r="AV18" s="41"/>
      <c r="AW18" s="41"/>
      <c r="AX18" s="41"/>
      <c r="AY18" s="41"/>
      <c r="AZ18" s="41"/>
      <c r="BA18" s="41"/>
      <c r="BB18" s="41"/>
      <c r="BC18" s="41"/>
      <c r="BD18" s="41"/>
    </row>
    <row r="19" spans="1:200" s="18" customFormat="1" ht="37.5" x14ac:dyDescent="0.3">
      <c r="A19" s="39" t="s">
        <v>56</v>
      </c>
      <c r="B19" s="40" t="s">
        <v>57</v>
      </c>
      <c r="C19" s="34">
        <f t="shared" si="0"/>
        <v>-2075970</v>
      </c>
      <c r="D19" s="42"/>
      <c r="E19" s="35">
        <v>-2075970</v>
      </c>
      <c r="F19" s="42"/>
      <c r="G19" s="41"/>
      <c r="H19" s="41"/>
      <c r="I19" s="41"/>
      <c r="J19" s="41"/>
      <c r="K19" s="41"/>
      <c r="L19" s="41"/>
      <c r="M19" s="41"/>
      <c r="N19" s="41"/>
      <c r="O19" s="41"/>
      <c r="P19" s="41"/>
      <c r="Q19" s="41"/>
      <c r="R19" s="41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  <c r="AF19" s="41"/>
      <c r="AG19" s="41"/>
      <c r="AH19" s="41"/>
      <c r="AI19" s="41"/>
      <c r="AJ19" s="41"/>
      <c r="AK19" s="41"/>
      <c r="AL19" s="41"/>
      <c r="AM19" s="41"/>
      <c r="AN19" s="41"/>
      <c r="AO19" s="41"/>
      <c r="AP19" s="41"/>
      <c r="AQ19" s="41"/>
      <c r="AR19" s="41"/>
      <c r="AS19" s="41"/>
      <c r="AT19" s="41"/>
      <c r="AU19" s="41"/>
      <c r="AV19" s="41"/>
      <c r="AW19" s="41"/>
      <c r="AX19" s="41"/>
      <c r="AY19" s="41"/>
      <c r="AZ19" s="41"/>
      <c r="BA19" s="41"/>
      <c r="BB19" s="41"/>
      <c r="BC19" s="41"/>
      <c r="BD19" s="41"/>
    </row>
    <row r="20" spans="1:200" s="46" customFormat="1" ht="23.25" x14ac:dyDescent="0.35">
      <c r="A20" s="38">
        <v>30000000</v>
      </c>
      <c r="B20" s="38" t="s">
        <v>58</v>
      </c>
      <c r="C20" s="34">
        <f t="shared" si="0"/>
        <v>10740000</v>
      </c>
      <c r="D20" s="34"/>
      <c r="E20" s="34">
        <f t="shared" ref="E20:E25" si="1">F20</f>
        <v>10740000</v>
      </c>
      <c r="F20" s="34">
        <f>F21+F23</f>
        <v>10740000</v>
      </c>
      <c r="G20" s="43"/>
      <c r="H20" s="43"/>
      <c r="I20" s="43"/>
      <c r="J20" s="43"/>
      <c r="K20" s="44"/>
      <c r="L20" s="45"/>
      <c r="M20" s="43"/>
      <c r="N20" s="43"/>
      <c r="O20" s="43"/>
      <c r="P20" s="43"/>
      <c r="Q20" s="44"/>
      <c r="R20" s="45"/>
      <c r="S20" s="43"/>
      <c r="T20" s="43"/>
      <c r="U20" s="43"/>
      <c r="V20" s="43"/>
      <c r="W20" s="44"/>
      <c r="X20" s="45"/>
      <c r="Y20" s="43"/>
      <c r="Z20" s="43"/>
      <c r="AA20" s="43"/>
      <c r="AB20" s="43"/>
      <c r="AC20" s="44"/>
      <c r="AD20" s="45"/>
      <c r="AE20" s="43"/>
      <c r="AF20" s="43"/>
      <c r="AG20" s="43"/>
      <c r="AH20" s="43"/>
      <c r="AI20" s="44"/>
      <c r="AJ20" s="45"/>
      <c r="AK20" s="43"/>
      <c r="AL20" s="43"/>
      <c r="AM20" s="43"/>
      <c r="AN20" s="43"/>
      <c r="AO20" s="44"/>
      <c r="AP20" s="45"/>
      <c r="AQ20" s="43"/>
      <c r="AR20" s="43"/>
      <c r="AS20" s="43"/>
      <c r="AT20" s="43"/>
      <c r="AU20" s="44"/>
      <c r="AV20" s="45"/>
      <c r="AW20" s="43"/>
      <c r="AX20" s="43"/>
      <c r="AY20" s="43"/>
      <c r="AZ20" s="43"/>
      <c r="BA20" s="44"/>
      <c r="BB20" s="45"/>
      <c r="BC20" s="43"/>
      <c r="BD20" s="43"/>
      <c r="BE20" s="37"/>
      <c r="BF20" s="34"/>
      <c r="BG20" s="38"/>
      <c r="BH20" s="36"/>
      <c r="BI20" s="37"/>
      <c r="BJ20" s="34"/>
      <c r="BK20" s="34"/>
      <c r="BL20" s="34"/>
      <c r="BM20" s="38"/>
      <c r="BN20" s="36"/>
      <c r="BO20" s="37"/>
      <c r="BP20" s="34"/>
      <c r="BQ20" s="34"/>
      <c r="BR20" s="34"/>
      <c r="BS20" s="38"/>
      <c r="BT20" s="36"/>
      <c r="BU20" s="37"/>
      <c r="BV20" s="34"/>
      <c r="BW20" s="34"/>
      <c r="BX20" s="34"/>
      <c r="BY20" s="38"/>
      <c r="BZ20" s="36"/>
      <c r="CA20" s="37"/>
      <c r="CB20" s="34"/>
      <c r="CC20" s="34"/>
      <c r="CD20" s="34"/>
      <c r="CE20" s="38"/>
      <c r="CF20" s="36"/>
      <c r="CG20" s="37"/>
      <c r="CH20" s="34"/>
      <c r="CI20" s="34"/>
      <c r="CJ20" s="34"/>
      <c r="CK20" s="38"/>
      <c r="CL20" s="36"/>
      <c r="CM20" s="37"/>
      <c r="CN20" s="34"/>
      <c r="CO20" s="34"/>
      <c r="CP20" s="34"/>
      <c r="CQ20" s="38"/>
      <c r="CR20" s="36"/>
      <c r="CS20" s="37"/>
      <c r="CT20" s="34"/>
      <c r="CU20" s="34"/>
      <c r="CV20" s="34"/>
      <c r="CW20" s="38"/>
      <c r="CX20" s="36"/>
      <c r="CY20" s="37"/>
      <c r="CZ20" s="34"/>
      <c r="DA20" s="34"/>
      <c r="DB20" s="34"/>
      <c r="DC20" s="38"/>
      <c r="DD20" s="36"/>
      <c r="DE20" s="37"/>
      <c r="DF20" s="34"/>
      <c r="DG20" s="34"/>
      <c r="DH20" s="34"/>
      <c r="DI20" s="38"/>
      <c r="DJ20" s="36"/>
      <c r="DK20" s="37"/>
      <c r="DL20" s="34"/>
      <c r="DM20" s="34"/>
      <c r="DN20" s="34"/>
      <c r="DO20" s="38"/>
      <c r="DP20" s="36"/>
      <c r="DQ20" s="37"/>
      <c r="DR20" s="34"/>
      <c r="DS20" s="34"/>
      <c r="DT20" s="34"/>
      <c r="DU20" s="38"/>
      <c r="DV20" s="36"/>
      <c r="DW20" s="37"/>
      <c r="DX20" s="34"/>
      <c r="DY20" s="34"/>
      <c r="DZ20" s="34"/>
      <c r="EA20" s="38"/>
      <c r="EB20" s="36"/>
      <c r="EC20" s="37"/>
      <c r="ED20" s="34"/>
      <c r="EE20" s="34"/>
      <c r="EF20" s="34"/>
      <c r="EG20" s="38"/>
      <c r="EH20" s="36"/>
      <c r="EI20" s="37"/>
      <c r="EJ20" s="34"/>
      <c r="EK20" s="34"/>
      <c r="EL20" s="34"/>
      <c r="EM20" s="38"/>
      <c r="EN20" s="36"/>
      <c r="EO20" s="37"/>
      <c r="EP20" s="34"/>
      <c r="EQ20" s="34"/>
      <c r="ER20" s="34"/>
      <c r="ES20" s="38"/>
      <c r="ET20" s="36"/>
      <c r="EU20" s="37"/>
      <c r="EV20" s="34"/>
      <c r="EW20" s="34"/>
      <c r="EX20" s="34"/>
      <c r="EY20" s="38"/>
      <c r="EZ20" s="36"/>
      <c r="FA20" s="37"/>
      <c r="FB20" s="34"/>
      <c r="FC20" s="34"/>
      <c r="FD20" s="34"/>
      <c r="FE20" s="38"/>
      <c r="FF20" s="36"/>
      <c r="FG20" s="37"/>
      <c r="FH20" s="34"/>
      <c r="FI20" s="34"/>
      <c r="FJ20" s="34"/>
      <c r="FK20" s="38"/>
      <c r="FL20" s="36"/>
      <c r="FM20" s="37"/>
      <c r="FN20" s="34"/>
      <c r="FO20" s="34"/>
      <c r="FP20" s="34"/>
      <c r="FQ20" s="38"/>
      <c r="FR20" s="36"/>
      <c r="FS20" s="37"/>
      <c r="FT20" s="34"/>
      <c r="FU20" s="34"/>
      <c r="FV20" s="34"/>
      <c r="FW20" s="38"/>
      <c r="FX20" s="36"/>
      <c r="FY20" s="37"/>
      <c r="FZ20" s="34"/>
      <c r="GA20" s="34"/>
      <c r="GB20" s="34"/>
      <c r="GC20" s="38"/>
      <c r="GD20" s="36"/>
      <c r="GE20" s="37"/>
      <c r="GF20" s="34"/>
      <c r="GG20" s="34"/>
      <c r="GH20" s="34"/>
      <c r="GI20" s="38"/>
      <c r="GJ20" s="36"/>
      <c r="GK20" s="37"/>
      <c r="GL20" s="34"/>
      <c r="GM20" s="34"/>
      <c r="GN20" s="34"/>
      <c r="GO20" s="38"/>
      <c r="GP20" s="36"/>
      <c r="GQ20" s="37"/>
      <c r="GR20" s="34"/>
    </row>
    <row r="21" spans="1:200" s="46" customFormat="1" ht="23.25" x14ac:dyDescent="0.35">
      <c r="A21" s="38" t="s">
        <v>69</v>
      </c>
      <c r="B21" s="36" t="s">
        <v>70</v>
      </c>
      <c r="C21" s="34">
        <f>D21+E21</f>
        <v>7610000</v>
      </c>
      <c r="D21" s="34"/>
      <c r="E21" s="34">
        <f t="shared" si="1"/>
        <v>7610000</v>
      </c>
      <c r="F21" s="34">
        <f>F22</f>
        <v>7610000</v>
      </c>
      <c r="G21" s="43"/>
      <c r="H21" s="43"/>
      <c r="I21" s="43"/>
      <c r="J21" s="43"/>
      <c r="K21" s="44"/>
      <c r="L21" s="45"/>
      <c r="M21" s="43"/>
      <c r="N21" s="43"/>
      <c r="O21" s="43"/>
      <c r="P21" s="43"/>
      <c r="Q21" s="44"/>
      <c r="R21" s="45"/>
      <c r="S21" s="43"/>
      <c r="T21" s="43"/>
      <c r="U21" s="43"/>
      <c r="V21" s="43"/>
      <c r="W21" s="44"/>
      <c r="X21" s="45"/>
      <c r="Y21" s="43"/>
      <c r="Z21" s="43"/>
      <c r="AA21" s="43"/>
      <c r="AB21" s="43"/>
      <c r="AC21" s="44"/>
      <c r="AD21" s="45"/>
      <c r="AE21" s="43"/>
      <c r="AF21" s="43"/>
      <c r="AG21" s="43"/>
      <c r="AH21" s="43"/>
      <c r="AI21" s="44"/>
      <c r="AJ21" s="45"/>
      <c r="AK21" s="43"/>
      <c r="AL21" s="43"/>
      <c r="AM21" s="43"/>
      <c r="AN21" s="43"/>
      <c r="AO21" s="44"/>
      <c r="AP21" s="45"/>
      <c r="AQ21" s="43"/>
      <c r="AR21" s="43"/>
      <c r="AS21" s="43"/>
      <c r="AT21" s="43"/>
      <c r="AU21" s="44"/>
      <c r="AV21" s="45"/>
      <c r="AW21" s="43"/>
      <c r="AX21" s="43"/>
      <c r="AY21" s="43"/>
      <c r="AZ21" s="43"/>
      <c r="BA21" s="44"/>
      <c r="BB21" s="45"/>
      <c r="BC21" s="43"/>
      <c r="BD21" s="43"/>
      <c r="BE21" s="37"/>
      <c r="BF21" s="34"/>
      <c r="BG21" s="38"/>
      <c r="BH21" s="36"/>
      <c r="BI21" s="37"/>
      <c r="BJ21" s="34"/>
      <c r="BK21" s="34"/>
      <c r="BL21" s="34"/>
      <c r="BM21" s="38"/>
      <c r="BN21" s="36"/>
      <c r="BO21" s="37"/>
      <c r="BP21" s="34"/>
      <c r="BQ21" s="34"/>
      <c r="BR21" s="34"/>
      <c r="BS21" s="38"/>
      <c r="BT21" s="36"/>
      <c r="BU21" s="37"/>
      <c r="BV21" s="34"/>
      <c r="BW21" s="34"/>
      <c r="BX21" s="34"/>
      <c r="BY21" s="38"/>
      <c r="BZ21" s="36"/>
      <c r="CA21" s="37"/>
      <c r="CB21" s="34"/>
      <c r="CC21" s="34"/>
      <c r="CD21" s="34"/>
      <c r="CE21" s="38"/>
      <c r="CF21" s="36"/>
      <c r="CG21" s="37"/>
      <c r="CH21" s="34"/>
      <c r="CI21" s="34"/>
      <c r="CJ21" s="34"/>
      <c r="CK21" s="38"/>
      <c r="CL21" s="36"/>
      <c r="CM21" s="37"/>
      <c r="CN21" s="34"/>
      <c r="CO21" s="34"/>
      <c r="CP21" s="34"/>
      <c r="CQ21" s="38"/>
      <c r="CR21" s="36"/>
      <c r="CS21" s="37"/>
      <c r="CT21" s="34"/>
      <c r="CU21" s="34"/>
      <c r="CV21" s="34"/>
      <c r="CW21" s="38"/>
      <c r="CX21" s="36"/>
      <c r="CY21" s="37"/>
      <c r="CZ21" s="34"/>
      <c r="DA21" s="34"/>
      <c r="DB21" s="34"/>
      <c r="DC21" s="38"/>
      <c r="DD21" s="36"/>
      <c r="DE21" s="37"/>
      <c r="DF21" s="34"/>
      <c r="DG21" s="34"/>
      <c r="DH21" s="34"/>
      <c r="DI21" s="38"/>
      <c r="DJ21" s="36"/>
      <c r="DK21" s="37"/>
      <c r="DL21" s="34"/>
      <c r="DM21" s="34"/>
      <c r="DN21" s="34"/>
      <c r="DO21" s="38"/>
      <c r="DP21" s="36"/>
      <c r="DQ21" s="37"/>
      <c r="DR21" s="34"/>
      <c r="DS21" s="34"/>
      <c r="DT21" s="34"/>
      <c r="DU21" s="38"/>
      <c r="DV21" s="36"/>
      <c r="DW21" s="37"/>
      <c r="DX21" s="34"/>
      <c r="DY21" s="34"/>
      <c r="DZ21" s="34"/>
      <c r="EA21" s="38"/>
      <c r="EB21" s="36"/>
      <c r="EC21" s="37"/>
      <c r="ED21" s="34"/>
      <c r="EE21" s="34"/>
      <c r="EF21" s="34"/>
      <c r="EG21" s="38"/>
      <c r="EH21" s="36"/>
      <c r="EI21" s="37"/>
      <c r="EJ21" s="34"/>
      <c r="EK21" s="34"/>
      <c r="EL21" s="34"/>
      <c r="EM21" s="38"/>
      <c r="EN21" s="36"/>
      <c r="EO21" s="37"/>
      <c r="EP21" s="34"/>
      <c r="EQ21" s="34"/>
      <c r="ER21" s="34"/>
      <c r="ES21" s="38"/>
      <c r="ET21" s="36"/>
      <c r="EU21" s="37"/>
      <c r="EV21" s="34"/>
      <c r="EW21" s="34"/>
      <c r="EX21" s="34"/>
      <c r="EY21" s="38"/>
      <c r="EZ21" s="36"/>
      <c r="FA21" s="37"/>
      <c r="FB21" s="34"/>
      <c r="FC21" s="34"/>
      <c r="FD21" s="34"/>
      <c r="FE21" s="38"/>
      <c r="FF21" s="36"/>
      <c r="FG21" s="37"/>
      <c r="FH21" s="34"/>
      <c r="FI21" s="34"/>
      <c r="FJ21" s="34"/>
      <c r="FK21" s="38"/>
      <c r="FL21" s="36"/>
      <c r="FM21" s="37"/>
      <c r="FN21" s="34"/>
      <c r="FO21" s="34"/>
      <c r="FP21" s="34"/>
      <c r="FQ21" s="38"/>
      <c r="FR21" s="36"/>
      <c r="FS21" s="37"/>
      <c r="FT21" s="34"/>
      <c r="FU21" s="34"/>
      <c r="FV21" s="34"/>
      <c r="FW21" s="38"/>
      <c r="FX21" s="36"/>
      <c r="FY21" s="37"/>
      <c r="FZ21" s="34"/>
      <c r="GA21" s="34"/>
      <c r="GB21" s="34"/>
      <c r="GC21" s="38"/>
      <c r="GD21" s="36"/>
      <c r="GE21" s="37"/>
      <c r="GF21" s="34"/>
      <c r="GG21" s="34"/>
      <c r="GH21" s="34"/>
      <c r="GI21" s="38"/>
      <c r="GJ21" s="36"/>
      <c r="GK21" s="37"/>
      <c r="GL21" s="34"/>
      <c r="GM21" s="34"/>
      <c r="GN21" s="34"/>
      <c r="GO21" s="38"/>
      <c r="GP21" s="36"/>
      <c r="GQ21" s="37"/>
      <c r="GR21" s="34"/>
    </row>
    <row r="22" spans="1:200" s="46" customFormat="1" ht="38.25" x14ac:dyDescent="0.35">
      <c r="A22" s="39" t="s">
        <v>71</v>
      </c>
      <c r="B22" s="40" t="s">
        <v>72</v>
      </c>
      <c r="C22" s="34">
        <f>D22+E22</f>
        <v>7610000</v>
      </c>
      <c r="D22" s="34"/>
      <c r="E22" s="35">
        <f t="shared" si="1"/>
        <v>7610000</v>
      </c>
      <c r="F22" s="35">
        <v>7610000</v>
      </c>
      <c r="G22" s="43"/>
      <c r="H22" s="43"/>
      <c r="I22" s="43"/>
      <c r="J22" s="43"/>
      <c r="K22" s="44"/>
      <c r="L22" s="45"/>
      <c r="M22" s="43"/>
      <c r="N22" s="43"/>
      <c r="O22" s="43"/>
      <c r="P22" s="43"/>
      <c r="Q22" s="44"/>
      <c r="R22" s="45"/>
      <c r="S22" s="43"/>
      <c r="T22" s="43"/>
      <c r="U22" s="43"/>
      <c r="V22" s="43"/>
      <c r="W22" s="44"/>
      <c r="X22" s="45"/>
      <c r="Y22" s="43"/>
      <c r="Z22" s="43"/>
      <c r="AA22" s="43"/>
      <c r="AB22" s="43"/>
      <c r="AC22" s="44"/>
      <c r="AD22" s="45"/>
      <c r="AE22" s="43"/>
      <c r="AF22" s="43"/>
      <c r="AG22" s="43"/>
      <c r="AH22" s="43"/>
      <c r="AI22" s="44"/>
      <c r="AJ22" s="45"/>
      <c r="AK22" s="43"/>
      <c r="AL22" s="43"/>
      <c r="AM22" s="43"/>
      <c r="AN22" s="43"/>
      <c r="AO22" s="44"/>
      <c r="AP22" s="45"/>
      <c r="AQ22" s="43"/>
      <c r="AR22" s="43"/>
      <c r="AS22" s="43"/>
      <c r="AT22" s="43"/>
      <c r="AU22" s="44"/>
      <c r="AV22" s="45"/>
      <c r="AW22" s="43"/>
      <c r="AX22" s="43"/>
      <c r="AY22" s="43"/>
      <c r="AZ22" s="43"/>
      <c r="BA22" s="44"/>
      <c r="BB22" s="45"/>
      <c r="BC22" s="43"/>
      <c r="BD22" s="43"/>
      <c r="BE22" s="37"/>
      <c r="BF22" s="34"/>
      <c r="BG22" s="38"/>
      <c r="BH22" s="36"/>
      <c r="BI22" s="37"/>
      <c r="BJ22" s="34"/>
      <c r="BK22" s="34"/>
      <c r="BL22" s="34"/>
      <c r="BM22" s="38"/>
      <c r="BN22" s="36"/>
      <c r="BO22" s="37"/>
      <c r="BP22" s="34"/>
      <c r="BQ22" s="34"/>
      <c r="BR22" s="34"/>
      <c r="BS22" s="38"/>
      <c r="BT22" s="36"/>
      <c r="BU22" s="37"/>
      <c r="BV22" s="34"/>
      <c r="BW22" s="34"/>
      <c r="BX22" s="34"/>
      <c r="BY22" s="38"/>
      <c r="BZ22" s="36"/>
      <c r="CA22" s="37"/>
      <c r="CB22" s="34"/>
      <c r="CC22" s="34"/>
      <c r="CD22" s="34"/>
      <c r="CE22" s="38"/>
      <c r="CF22" s="36"/>
      <c r="CG22" s="37"/>
      <c r="CH22" s="34"/>
      <c r="CI22" s="34"/>
      <c r="CJ22" s="34"/>
      <c r="CK22" s="38"/>
      <c r="CL22" s="36"/>
      <c r="CM22" s="37"/>
      <c r="CN22" s="34"/>
      <c r="CO22" s="34"/>
      <c r="CP22" s="34"/>
      <c r="CQ22" s="38"/>
      <c r="CR22" s="36"/>
      <c r="CS22" s="37"/>
      <c r="CT22" s="34"/>
      <c r="CU22" s="34"/>
      <c r="CV22" s="34"/>
      <c r="CW22" s="38"/>
      <c r="CX22" s="36"/>
      <c r="CY22" s="37"/>
      <c r="CZ22" s="34"/>
      <c r="DA22" s="34"/>
      <c r="DB22" s="34"/>
      <c r="DC22" s="38"/>
      <c r="DD22" s="36"/>
      <c r="DE22" s="37"/>
      <c r="DF22" s="34"/>
      <c r="DG22" s="34"/>
      <c r="DH22" s="34"/>
      <c r="DI22" s="38"/>
      <c r="DJ22" s="36"/>
      <c r="DK22" s="37"/>
      <c r="DL22" s="34"/>
      <c r="DM22" s="34"/>
      <c r="DN22" s="34"/>
      <c r="DO22" s="38"/>
      <c r="DP22" s="36"/>
      <c r="DQ22" s="37"/>
      <c r="DR22" s="34"/>
      <c r="DS22" s="34"/>
      <c r="DT22" s="34"/>
      <c r="DU22" s="38"/>
      <c r="DV22" s="36"/>
      <c r="DW22" s="37"/>
      <c r="DX22" s="34"/>
      <c r="DY22" s="34"/>
      <c r="DZ22" s="34"/>
      <c r="EA22" s="38"/>
      <c r="EB22" s="36"/>
      <c r="EC22" s="37"/>
      <c r="ED22" s="34"/>
      <c r="EE22" s="34"/>
      <c r="EF22" s="34"/>
      <c r="EG22" s="38"/>
      <c r="EH22" s="36"/>
      <c r="EI22" s="37"/>
      <c r="EJ22" s="34"/>
      <c r="EK22" s="34"/>
      <c r="EL22" s="34"/>
      <c r="EM22" s="38"/>
      <c r="EN22" s="36"/>
      <c r="EO22" s="37"/>
      <c r="EP22" s="34"/>
      <c r="EQ22" s="34"/>
      <c r="ER22" s="34"/>
      <c r="ES22" s="38"/>
      <c r="ET22" s="36"/>
      <c r="EU22" s="37"/>
      <c r="EV22" s="34"/>
      <c r="EW22" s="34"/>
      <c r="EX22" s="34"/>
      <c r="EY22" s="38"/>
      <c r="EZ22" s="36"/>
      <c r="FA22" s="37"/>
      <c r="FB22" s="34"/>
      <c r="FC22" s="34"/>
      <c r="FD22" s="34"/>
      <c r="FE22" s="38"/>
      <c r="FF22" s="36"/>
      <c r="FG22" s="37"/>
      <c r="FH22" s="34"/>
      <c r="FI22" s="34"/>
      <c r="FJ22" s="34"/>
      <c r="FK22" s="38"/>
      <c r="FL22" s="36"/>
      <c r="FM22" s="37"/>
      <c r="FN22" s="34"/>
      <c r="FO22" s="34"/>
      <c r="FP22" s="34"/>
      <c r="FQ22" s="38"/>
      <c r="FR22" s="36"/>
      <c r="FS22" s="37"/>
      <c r="FT22" s="34"/>
      <c r="FU22" s="34"/>
      <c r="FV22" s="34"/>
      <c r="FW22" s="38"/>
      <c r="FX22" s="36"/>
      <c r="FY22" s="37"/>
      <c r="FZ22" s="34"/>
      <c r="GA22" s="34"/>
      <c r="GB22" s="34"/>
      <c r="GC22" s="38"/>
      <c r="GD22" s="36"/>
      <c r="GE22" s="37"/>
      <c r="GF22" s="34"/>
      <c r="GG22" s="34"/>
      <c r="GH22" s="34"/>
      <c r="GI22" s="38"/>
      <c r="GJ22" s="36"/>
      <c r="GK22" s="37"/>
      <c r="GL22" s="34"/>
      <c r="GM22" s="34"/>
      <c r="GN22" s="34"/>
      <c r="GO22" s="38"/>
      <c r="GP22" s="36"/>
      <c r="GQ22" s="37"/>
      <c r="GR22" s="34"/>
    </row>
    <row r="23" spans="1:200" s="46" customFormat="1" ht="24.75" customHeight="1" x14ac:dyDescent="0.35">
      <c r="A23" s="38">
        <v>33000000</v>
      </c>
      <c r="B23" s="36" t="s">
        <v>59</v>
      </c>
      <c r="C23" s="34">
        <f t="shared" si="0"/>
        <v>3130000</v>
      </c>
      <c r="D23" s="34"/>
      <c r="E23" s="34">
        <f t="shared" si="1"/>
        <v>3130000</v>
      </c>
      <c r="F23" s="34">
        <f>F24</f>
        <v>3130000</v>
      </c>
      <c r="G23" s="43"/>
      <c r="H23" s="43"/>
      <c r="I23" s="43"/>
      <c r="J23" s="43"/>
      <c r="K23" s="44"/>
      <c r="L23" s="45"/>
      <c r="M23" s="43"/>
      <c r="N23" s="43"/>
      <c r="O23" s="43"/>
      <c r="P23" s="43"/>
      <c r="Q23" s="44"/>
      <c r="R23" s="45"/>
      <c r="S23" s="43"/>
      <c r="T23" s="43"/>
      <c r="U23" s="43"/>
      <c r="V23" s="43"/>
      <c r="W23" s="44"/>
      <c r="X23" s="45"/>
      <c r="Y23" s="43"/>
      <c r="Z23" s="43"/>
      <c r="AA23" s="43"/>
      <c r="AB23" s="43"/>
      <c r="AC23" s="44"/>
      <c r="AD23" s="45"/>
      <c r="AE23" s="43"/>
      <c r="AF23" s="43"/>
      <c r="AG23" s="43"/>
      <c r="AH23" s="43"/>
      <c r="AI23" s="44"/>
      <c r="AJ23" s="45"/>
      <c r="AK23" s="43"/>
      <c r="AL23" s="43"/>
      <c r="AM23" s="43"/>
      <c r="AN23" s="43"/>
      <c r="AO23" s="44"/>
      <c r="AP23" s="45"/>
      <c r="AQ23" s="43"/>
      <c r="AR23" s="43"/>
      <c r="AS23" s="43"/>
      <c r="AT23" s="43"/>
      <c r="AU23" s="44"/>
      <c r="AV23" s="45"/>
      <c r="AW23" s="43"/>
      <c r="AX23" s="43"/>
      <c r="AY23" s="43"/>
      <c r="AZ23" s="43"/>
      <c r="BA23" s="44"/>
      <c r="BB23" s="45"/>
      <c r="BC23" s="43"/>
      <c r="BD23" s="43"/>
      <c r="BE23" s="37"/>
      <c r="BF23" s="34"/>
      <c r="BG23" s="38"/>
      <c r="BH23" s="36"/>
      <c r="BI23" s="37"/>
      <c r="BJ23" s="34"/>
      <c r="BK23" s="34"/>
      <c r="BL23" s="34"/>
      <c r="BM23" s="38"/>
      <c r="BN23" s="36"/>
      <c r="BO23" s="37"/>
      <c r="BP23" s="34"/>
      <c r="BQ23" s="34"/>
      <c r="BR23" s="34"/>
      <c r="BS23" s="38"/>
      <c r="BT23" s="36"/>
      <c r="BU23" s="37"/>
      <c r="BV23" s="34"/>
      <c r="BW23" s="34"/>
      <c r="BX23" s="34"/>
      <c r="BY23" s="38"/>
      <c r="BZ23" s="36"/>
      <c r="CA23" s="37"/>
      <c r="CB23" s="34"/>
      <c r="CC23" s="34"/>
      <c r="CD23" s="34"/>
      <c r="CE23" s="38"/>
      <c r="CF23" s="36"/>
      <c r="CG23" s="37"/>
      <c r="CH23" s="34"/>
      <c r="CI23" s="34"/>
      <c r="CJ23" s="34"/>
      <c r="CK23" s="38"/>
      <c r="CL23" s="36"/>
      <c r="CM23" s="37"/>
      <c r="CN23" s="34"/>
      <c r="CO23" s="34"/>
      <c r="CP23" s="34"/>
      <c r="CQ23" s="38"/>
      <c r="CR23" s="36"/>
      <c r="CS23" s="37"/>
      <c r="CT23" s="34"/>
      <c r="CU23" s="34"/>
      <c r="CV23" s="34"/>
      <c r="CW23" s="38"/>
      <c r="CX23" s="36"/>
      <c r="CY23" s="37"/>
      <c r="CZ23" s="34"/>
      <c r="DA23" s="34"/>
      <c r="DB23" s="34"/>
      <c r="DC23" s="38"/>
      <c r="DD23" s="36"/>
      <c r="DE23" s="37"/>
      <c r="DF23" s="34"/>
      <c r="DG23" s="34"/>
      <c r="DH23" s="34"/>
      <c r="DI23" s="38"/>
      <c r="DJ23" s="36"/>
      <c r="DK23" s="37"/>
      <c r="DL23" s="34"/>
      <c r="DM23" s="34"/>
      <c r="DN23" s="34"/>
      <c r="DO23" s="38"/>
      <c r="DP23" s="36"/>
      <c r="DQ23" s="37"/>
      <c r="DR23" s="34"/>
      <c r="DS23" s="34"/>
      <c r="DT23" s="34"/>
      <c r="DU23" s="38"/>
      <c r="DV23" s="36"/>
      <c r="DW23" s="37"/>
      <c r="DX23" s="34"/>
      <c r="DY23" s="34"/>
      <c r="DZ23" s="34"/>
      <c r="EA23" s="38"/>
      <c r="EB23" s="36"/>
      <c r="EC23" s="37"/>
      <c r="ED23" s="34"/>
      <c r="EE23" s="34"/>
      <c r="EF23" s="34"/>
      <c r="EG23" s="38"/>
      <c r="EH23" s="36"/>
      <c r="EI23" s="37"/>
      <c r="EJ23" s="34"/>
      <c r="EK23" s="34"/>
      <c r="EL23" s="34"/>
      <c r="EM23" s="38"/>
      <c r="EN23" s="36"/>
      <c r="EO23" s="37"/>
      <c r="EP23" s="34"/>
      <c r="EQ23" s="34"/>
      <c r="ER23" s="34"/>
      <c r="ES23" s="38"/>
      <c r="ET23" s="36"/>
      <c r="EU23" s="37"/>
      <c r="EV23" s="34"/>
      <c r="EW23" s="34"/>
      <c r="EX23" s="34"/>
      <c r="EY23" s="38"/>
      <c r="EZ23" s="36"/>
      <c r="FA23" s="37"/>
      <c r="FB23" s="34"/>
      <c r="FC23" s="34"/>
      <c r="FD23" s="34"/>
      <c r="FE23" s="38"/>
      <c r="FF23" s="36"/>
      <c r="FG23" s="37"/>
      <c r="FH23" s="34"/>
      <c r="FI23" s="34"/>
      <c r="FJ23" s="34"/>
      <c r="FK23" s="38"/>
      <c r="FL23" s="36"/>
      <c r="FM23" s="37"/>
      <c r="FN23" s="34"/>
      <c r="FO23" s="34"/>
      <c r="FP23" s="34"/>
      <c r="FQ23" s="38"/>
      <c r="FR23" s="36"/>
      <c r="FS23" s="37"/>
      <c r="FT23" s="34"/>
      <c r="FU23" s="34"/>
      <c r="FV23" s="34"/>
      <c r="FW23" s="38"/>
      <c r="FX23" s="36"/>
      <c r="FY23" s="37"/>
      <c r="FZ23" s="34"/>
      <c r="GA23" s="34"/>
      <c r="GB23" s="34"/>
      <c r="GC23" s="38"/>
      <c r="GD23" s="36"/>
      <c r="GE23" s="37"/>
      <c r="GF23" s="34"/>
      <c r="GG23" s="34"/>
      <c r="GH23" s="34"/>
      <c r="GI23" s="38"/>
      <c r="GJ23" s="36"/>
      <c r="GK23" s="37"/>
      <c r="GL23" s="34"/>
      <c r="GM23" s="34"/>
      <c r="GN23" s="34"/>
      <c r="GO23" s="38"/>
      <c r="GP23" s="36"/>
      <c r="GQ23" s="37"/>
      <c r="GR23" s="34"/>
    </row>
    <row r="24" spans="1:200" s="47" customFormat="1" ht="24" customHeight="1" x14ac:dyDescent="0.3">
      <c r="A24" s="38">
        <v>33010000</v>
      </c>
      <c r="B24" s="36" t="s">
        <v>60</v>
      </c>
      <c r="C24" s="34">
        <f t="shared" si="0"/>
        <v>3130000</v>
      </c>
      <c r="D24" s="34"/>
      <c r="E24" s="34">
        <f t="shared" si="1"/>
        <v>3130000</v>
      </c>
      <c r="F24" s="34">
        <f>F25</f>
        <v>3130000</v>
      </c>
      <c r="G24" s="43"/>
      <c r="H24" s="43"/>
      <c r="I24" s="43"/>
      <c r="J24" s="43"/>
      <c r="K24" s="44"/>
      <c r="L24" s="45"/>
      <c r="M24" s="43"/>
      <c r="N24" s="43"/>
      <c r="O24" s="43"/>
      <c r="P24" s="43"/>
      <c r="Q24" s="44"/>
      <c r="R24" s="45"/>
      <c r="S24" s="43"/>
      <c r="T24" s="43"/>
      <c r="U24" s="43"/>
      <c r="V24" s="43"/>
      <c r="W24" s="44"/>
      <c r="X24" s="45"/>
      <c r="Y24" s="43"/>
      <c r="Z24" s="43"/>
      <c r="AA24" s="43"/>
      <c r="AB24" s="43"/>
      <c r="AC24" s="44"/>
      <c r="AD24" s="45"/>
      <c r="AE24" s="43"/>
      <c r="AF24" s="43"/>
      <c r="AG24" s="43"/>
      <c r="AH24" s="43"/>
      <c r="AI24" s="44"/>
      <c r="AJ24" s="45"/>
      <c r="AK24" s="43"/>
      <c r="AL24" s="43"/>
      <c r="AM24" s="43"/>
      <c r="AN24" s="43"/>
      <c r="AO24" s="44"/>
      <c r="AP24" s="45"/>
      <c r="AQ24" s="43"/>
      <c r="AR24" s="43"/>
      <c r="AS24" s="43"/>
      <c r="AT24" s="43"/>
      <c r="AU24" s="44"/>
      <c r="AV24" s="45"/>
      <c r="AW24" s="43"/>
      <c r="AX24" s="43"/>
      <c r="AY24" s="43"/>
      <c r="AZ24" s="43"/>
      <c r="BA24" s="44"/>
      <c r="BB24" s="45"/>
      <c r="BC24" s="43"/>
      <c r="BD24" s="43"/>
      <c r="BE24" s="37"/>
      <c r="BF24" s="34"/>
      <c r="BG24" s="38"/>
      <c r="BH24" s="36"/>
      <c r="BI24" s="37"/>
      <c r="BJ24" s="34"/>
      <c r="BK24" s="34"/>
      <c r="BL24" s="34"/>
      <c r="BM24" s="38"/>
      <c r="BN24" s="36"/>
      <c r="BO24" s="37"/>
      <c r="BP24" s="34"/>
      <c r="BQ24" s="34"/>
      <c r="BR24" s="34"/>
      <c r="BS24" s="38"/>
      <c r="BT24" s="36"/>
      <c r="BU24" s="37"/>
      <c r="BV24" s="34"/>
      <c r="BW24" s="34"/>
      <c r="BX24" s="34"/>
      <c r="BY24" s="38"/>
      <c r="BZ24" s="36"/>
      <c r="CA24" s="37"/>
      <c r="CB24" s="34"/>
      <c r="CC24" s="34"/>
      <c r="CD24" s="34"/>
      <c r="CE24" s="38"/>
      <c r="CF24" s="36"/>
      <c r="CG24" s="37"/>
      <c r="CH24" s="34"/>
      <c r="CI24" s="34"/>
      <c r="CJ24" s="34"/>
      <c r="CK24" s="38"/>
      <c r="CL24" s="36"/>
      <c r="CM24" s="37"/>
      <c r="CN24" s="34"/>
      <c r="CO24" s="34"/>
      <c r="CP24" s="34"/>
      <c r="CQ24" s="38"/>
      <c r="CR24" s="36"/>
      <c r="CS24" s="37"/>
      <c r="CT24" s="34"/>
      <c r="CU24" s="34"/>
      <c r="CV24" s="34"/>
      <c r="CW24" s="38"/>
      <c r="CX24" s="36"/>
      <c r="CY24" s="37"/>
      <c r="CZ24" s="34"/>
      <c r="DA24" s="34"/>
      <c r="DB24" s="34"/>
      <c r="DC24" s="38"/>
      <c r="DD24" s="36"/>
      <c r="DE24" s="37"/>
      <c r="DF24" s="34"/>
      <c r="DG24" s="34"/>
      <c r="DH24" s="34"/>
      <c r="DI24" s="38"/>
      <c r="DJ24" s="36"/>
      <c r="DK24" s="37"/>
      <c r="DL24" s="34"/>
      <c r="DM24" s="34"/>
      <c r="DN24" s="34"/>
      <c r="DO24" s="38"/>
      <c r="DP24" s="36"/>
      <c r="DQ24" s="37"/>
      <c r="DR24" s="34"/>
      <c r="DS24" s="34"/>
      <c r="DT24" s="34"/>
      <c r="DU24" s="38"/>
      <c r="DV24" s="36"/>
      <c r="DW24" s="37"/>
      <c r="DX24" s="34"/>
      <c r="DY24" s="34"/>
      <c r="DZ24" s="34"/>
      <c r="EA24" s="38"/>
      <c r="EB24" s="36"/>
      <c r="EC24" s="37"/>
      <c r="ED24" s="34"/>
      <c r="EE24" s="34"/>
      <c r="EF24" s="34"/>
      <c r="EG24" s="38"/>
      <c r="EH24" s="36"/>
      <c r="EI24" s="37"/>
      <c r="EJ24" s="34"/>
      <c r="EK24" s="34"/>
      <c r="EL24" s="34"/>
      <c r="EM24" s="38"/>
      <c r="EN24" s="36"/>
      <c r="EO24" s="37"/>
      <c r="EP24" s="34"/>
      <c r="EQ24" s="34"/>
      <c r="ER24" s="34"/>
      <c r="ES24" s="38"/>
      <c r="ET24" s="36"/>
      <c r="EU24" s="37"/>
      <c r="EV24" s="34"/>
      <c r="EW24" s="34"/>
      <c r="EX24" s="34"/>
      <c r="EY24" s="38"/>
      <c r="EZ24" s="36"/>
      <c r="FA24" s="37"/>
      <c r="FB24" s="34"/>
      <c r="FC24" s="34"/>
      <c r="FD24" s="34"/>
      <c r="FE24" s="38"/>
      <c r="FF24" s="36"/>
      <c r="FG24" s="37"/>
      <c r="FH24" s="34"/>
      <c r="FI24" s="34"/>
      <c r="FJ24" s="34"/>
      <c r="FK24" s="38"/>
      <c r="FL24" s="36"/>
      <c r="FM24" s="37"/>
      <c r="FN24" s="34"/>
      <c r="FO24" s="34"/>
      <c r="FP24" s="34"/>
      <c r="FQ24" s="38"/>
      <c r="FR24" s="36"/>
      <c r="FS24" s="37"/>
      <c r="FT24" s="34"/>
      <c r="FU24" s="34"/>
      <c r="FV24" s="34"/>
      <c r="FW24" s="38"/>
      <c r="FX24" s="36"/>
      <c r="FY24" s="37"/>
      <c r="FZ24" s="34"/>
      <c r="GA24" s="34"/>
      <c r="GB24" s="34"/>
      <c r="GC24" s="38"/>
      <c r="GD24" s="36"/>
      <c r="GE24" s="37"/>
      <c r="GF24" s="34"/>
      <c r="GG24" s="34"/>
      <c r="GH24" s="34"/>
      <c r="GI24" s="38"/>
      <c r="GJ24" s="36"/>
      <c r="GK24" s="37"/>
      <c r="GL24" s="34"/>
      <c r="GM24" s="34"/>
      <c r="GN24" s="34"/>
      <c r="GO24" s="38"/>
      <c r="GP24" s="36"/>
      <c r="GQ24" s="37"/>
      <c r="GR24" s="34"/>
    </row>
    <row r="25" spans="1:200" s="46" customFormat="1" ht="57" x14ac:dyDescent="0.35">
      <c r="A25" s="39">
        <v>33010100</v>
      </c>
      <c r="B25" s="40" t="s">
        <v>61</v>
      </c>
      <c r="C25" s="34">
        <f t="shared" si="0"/>
        <v>3130000</v>
      </c>
      <c r="D25" s="42"/>
      <c r="E25" s="35">
        <f t="shared" si="1"/>
        <v>3130000</v>
      </c>
      <c r="F25" s="35">
        <f>1990000+1140000</f>
        <v>3130000</v>
      </c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</row>
    <row r="26" spans="1:200" s="18" customFormat="1" x14ac:dyDescent="0.3">
      <c r="A26" s="38"/>
      <c r="B26" s="36" t="s">
        <v>62</v>
      </c>
      <c r="C26" s="34">
        <f>D26+E26</f>
        <v>11914030</v>
      </c>
      <c r="D26" s="34"/>
      <c r="E26" s="34">
        <f>E14+E20</f>
        <v>11914030</v>
      </c>
      <c r="F26" s="34">
        <f>F14+F20</f>
        <v>13990000</v>
      </c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1"/>
      <c r="AL26" s="41"/>
      <c r="AM26" s="41"/>
      <c r="AN26" s="41"/>
      <c r="AO26" s="41"/>
      <c r="AP26" s="41"/>
      <c r="AQ26" s="41"/>
      <c r="AR26" s="41"/>
      <c r="AS26" s="41"/>
      <c r="AT26" s="41"/>
      <c r="AU26" s="41"/>
      <c r="AV26" s="41"/>
      <c r="AW26" s="41"/>
      <c r="AX26" s="41"/>
      <c r="AY26" s="41"/>
      <c r="AZ26" s="41"/>
      <c r="BA26" s="41"/>
      <c r="BB26" s="41"/>
      <c r="BC26" s="41"/>
      <c r="BD26" s="41"/>
    </row>
    <row r="27" spans="1:200" s="18" customFormat="1" ht="21.75" customHeight="1" x14ac:dyDescent="0.3">
      <c r="A27" s="38" t="s">
        <v>28</v>
      </c>
      <c r="B27" s="38" t="s">
        <v>26</v>
      </c>
      <c r="C27" s="37">
        <f>D27+E27</f>
        <v>23277321</v>
      </c>
      <c r="D27" s="34">
        <f>D28</f>
        <v>21781824</v>
      </c>
      <c r="E27" s="34">
        <f>E28</f>
        <v>1495497</v>
      </c>
      <c r="F27" s="34"/>
      <c r="G27" s="31"/>
    </row>
    <row r="28" spans="1:200" s="18" customFormat="1" ht="25.5" customHeight="1" x14ac:dyDescent="0.3">
      <c r="A28" s="38" t="s">
        <v>29</v>
      </c>
      <c r="B28" s="36" t="s">
        <v>27</v>
      </c>
      <c r="C28" s="37">
        <f>D28+E28</f>
        <v>23277321</v>
      </c>
      <c r="D28" s="34">
        <f>D29+D32</f>
        <v>21781824</v>
      </c>
      <c r="E28" s="34">
        <f>E29+E32</f>
        <v>1495497</v>
      </c>
      <c r="F28" s="34"/>
      <c r="G28" s="31"/>
    </row>
    <row r="29" spans="1:200" s="18" customFormat="1" ht="25.5" customHeight="1" x14ac:dyDescent="0.3">
      <c r="A29" s="38">
        <v>41030000</v>
      </c>
      <c r="B29" s="36" t="s">
        <v>36</v>
      </c>
      <c r="C29" s="37">
        <f>D29</f>
        <v>7996400</v>
      </c>
      <c r="D29" s="34">
        <f>D30+D31</f>
        <v>7996400</v>
      </c>
      <c r="E29" s="34"/>
      <c r="F29" s="34"/>
      <c r="G29" s="31"/>
    </row>
    <row r="30" spans="1:200" s="18" customFormat="1" ht="39.6" customHeight="1" x14ac:dyDescent="0.3">
      <c r="A30" s="39">
        <v>41030400</v>
      </c>
      <c r="B30" s="40" t="s">
        <v>41</v>
      </c>
      <c r="C30" s="37">
        <f t="shared" ref="C30:C39" si="2">D30</f>
        <v>1287000</v>
      </c>
      <c r="D30" s="35">
        <v>1287000</v>
      </c>
      <c r="E30" s="37"/>
      <c r="F30" s="35"/>
      <c r="G30" s="31"/>
    </row>
    <row r="31" spans="1:200" s="18" customFormat="1" ht="42.6" customHeight="1" x14ac:dyDescent="0.3">
      <c r="A31" s="39">
        <v>41034500</v>
      </c>
      <c r="B31" s="40" t="s">
        <v>44</v>
      </c>
      <c r="C31" s="37">
        <f t="shared" si="2"/>
        <v>6709400</v>
      </c>
      <c r="D31" s="35">
        <f>3639400+3070000</f>
        <v>6709400</v>
      </c>
      <c r="E31" s="37"/>
      <c r="F31" s="35"/>
      <c r="G31" s="31"/>
    </row>
    <row r="32" spans="1:200" s="18" customFormat="1" ht="25.5" customHeight="1" x14ac:dyDescent="0.3">
      <c r="A32" s="38">
        <v>41050000</v>
      </c>
      <c r="B32" s="36" t="s">
        <v>25</v>
      </c>
      <c r="C32" s="37">
        <f>D32+E32</f>
        <v>15280921</v>
      </c>
      <c r="D32" s="34">
        <f>D33+D34+D35+D36+D37+D38+D39</f>
        <v>13785424</v>
      </c>
      <c r="E32" s="34">
        <f>E36+E40+E41</f>
        <v>1495497</v>
      </c>
      <c r="F32" s="34"/>
      <c r="G32" s="31"/>
    </row>
    <row r="33" spans="1:56" s="18" customFormat="1" ht="150.75" customHeight="1" x14ac:dyDescent="0.3">
      <c r="A33" s="39">
        <v>41050100</v>
      </c>
      <c r="B33" s="40" t="s">
        <v>63</v>
      </c>
      <c r="C33" s="34">
        <f>D33</f>
        <v>6000000</v>
      </c>
      <c r="D33" s="35">
        <v>6000000</v>
      </c>
      <c r="E33" s="34"/>
      <c r="F33" s="35"/>
      <c r="G33" s="41"/>
      <c r="H33" s="41"/>
      <c r="I33" s="41"/>
      <c r="J33" s="41"/>
      <c r="K33" s="41"/>
      <c r="L33" s="41"/>
      <c r="M33" s="41"/>
      <c r="N33" s="41"/>
      <c r="O33" s="41"/>
      <c r="P33" s="41"/>
      <c r="Q33" s="41"/>
      <c r="R33" s="41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  <c r="AF33" s="41"/>
      <c r="AG33" s="41"/>
      <c r="AH33" s="41"/>
      <c r="AI33" s="41"/>
      <c r="AJ33" s="41"/>
      <c r="AK33" s="41"/>
      <c r="AL33" s="41"/>
      <c r="AM33" s="41"/>
      <c r="AN33" s="41"/>
      <c r="AO33" s="41"/>
      <c r="AP33" s="41"/>
      <c r="AQ33" s="41"/>
      <c r="AR33" s="41"/>
      <c r="AS33" s="41"/>
      <c r="AT33" s="41"/>
      <c r="AU33" s="41"/>
      <c r="AV33" s="41"/>
      <c r="AW33" s="41"/>
      <c r="AX33" s="41"/>
      <c r="AY33" s="41"/>
      <c r="AZ33" s="41"/>
      <c r="BA33" s="41"/>
      <c r="BB33" s="41"/>
      <c r="BC33" s="41"/>
      <c r="BD33" s="41"/>
    </row>
    <row r="34" spans="1:56" s="18" customFormat="1" ht="184.9" customHeight="1" x14ac:dyDescent="0.3">
      <c r="A34" s="39">
        <v>41050400</v>
      </c>
      <c r="B34" s="40" t="s">
        <v>37</v>
      </c>
      <c r="C34" s="37">
        <f t="shared" si="2"/>
        <v>815050</v>
      </c>
      <c r="D34" s="35">
        <v>815050</v>
      </c>
      <c r="E34" s="37"/>
      <c r="F34" s="35"/>
      <c r="G34" s="31"/>
    </row>
    <row r="35" spans="1:56" s="18" customFormat="1" ht="151.9" customHeight="1" x14ac:dyDescent="0.3">
      <c r="A35" s="39">
        <v>41050500</v>
      </c>
      <c r="B35" s="40" t="s">
        <v>38</v>
      </c>
      <c r="C35" s="37">
        <f t="shared" si="2"/>
        <v>3035858</v>
      </c>
      <c r="D35" s="35">
        <v>3035858</v>
      </c>
      <c r="E35" s="37"/>
      <c r="F35" s="35"/>
      <c r="G35" s="31"/>
    </row>
    <row r="36" spans="1:56" s="18" customFormat="1" ht="209.25" customHeight="1" x14ac:dyDescent="0.3">
      <c r="A36" s="39">
        <v>41050600</v>
      </c>
      <c r="B36" s="40" t="s">
        <v>64</v>
      </c>
      <c r="C36" s="34">
        <f>E36</f>
        <v>1495497</v>
      </c>
      <c r="D36" s="35"/>
      <c r="E36" s="35">
        <v>1495497</v>
      </c>
      <c r="F36" s="35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1"/>
      <c r="AS36" s="41"/>
      <c r="AT36" s="41"/>
      <c r="AU36" s="41"/>
      <c r="AV36" s="41"/>
      <c r="AW36" s="41"/>
      <c r="AX36" s="41"/>
      <c r="AY36" s="41"/>
      <c r="AZ36" s="41"/>
      <c r="BA36" s="41"/>
      <c r="BB36" s="41"/>
      <c r="BC36" s="41"/>
      <c r="BD36" s="41"/>
    </row>
    <row r="37" spans="1:56" s="18" customFormat="1" ht="75" x14ac:dyDescent="0.3">
      <c r="A37" s="39">
        <v>41050900</v>
      </c>
      <c r="B37" s="40" t="s">
        <v>65</v>
      </c>
      <c r="C37" s="34">
        <f>D37</f>
        <v>4080096</v>
      </c>
      <c r="D37" s="35">
        <v>4080096</v>
      </c>
      <c r="E37" s="34"/>
      <c r="F37" s="35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1"/>
      <c r="AO37" s="41"/>
      <c r="AP37" s="41"/>
      <c r="AQ37" s="41"/>
      <c r="AR37" s="41"/>
      <c r="AS37" s="41"/>
      <c r="AT37" s="41"/>
      <c r="AU37" s="41"/>
      <c r="AV37" s="41"/>
      <c r="AW37" s="41"/>
      <c r="AX37" s="41"/>
      <c r="AY37" s="41"/>
      <c r="AZ37" s="41"/>
      <c r="BA37" s="41"/>
      <c r="BB37" s="41"/>
      <c r="BC37" s="41"/>
      <c r="BD37" s="41"/>
    </row>
    <row r="38" spans="1:56" s="18" customFormat="1" ht="42.6" customHeight="1" x14ac:dyDescent="0.3">
      <c r="A38" s="39">
        <v>41051200</v>
      </c>
      <c r="B38" s="40" t="s">
        <v>42</v>
      </c>
      <c r="C38" s="37">
        <f t="shared" si="2"/>
        <v>-130000</v>
      </c>
      <c r="D38" s="35">
        <v>-130000</v>
      </c>
      <c r="E38" s="37"/>
      <c r="F38" s="35"/>
      <c r="G38" s="31"/>
    </row>
    <row r="39" spans="1:56" s="18" customFormat="1" ht="40.9" customHeight="1" x14ac:dyDescent="0.3">
      <c r="A39" s="39">
        <v>41052000</v>
      </c>
      <c r="B39" s="40" t="s">
        <v>43</v>
      </c>
      <c r="C39" s="37">
        <f t="shared" si="2"/>
        <v>-15580</v>
      </c>
      <c r="D39" s="35">
        <v>-15580</v>
      </c>
      <c r="E39" s="37"/>
      <c r="F39" s="35"/>
      <c r="G39" s="31"/>
    </row>
    <row r="40" spans="1:56" s="18" customFormat="1" ht="74.45" customHeight="1" x14ac:dyDescent="0.3">
      <c r="A40" s="39">
        <v>41052600</v>
      </c>
      <c r="B40" s="40" t="s">
        <v>39</v>
      </c>
      <c r="C40" s="37">
        <f>E40</f>
        <v>18000000</v>
      </c>
      <c r="D40" s="35"/>
      <c r="E40" s="35">
        <v>18000000</v>
      </c>
      <c r="F40" s="35"/>
      <c r="G40" s="31"/>
    </row>
    <row r="41" spans="1:56" s="18" customFormat="1" ht="27.6" customHeight="1" x14ac:dyDescent="0.3">
      <c r="A41" s="39">
        <v>41053900</v>
      </c>
      <c r="B41" s="40" t="s">
        <v>40</v>
      </c>
      <c r="C41" s="37">
        <f>E41</f>
        <v>-18000000</v>
      </c>
      <c r="D41" s="35"/>
      <c r="E41" s="35">
        <v>-18000000</v>
      </c>
      <c r="F41" s="35"/>
      <c r="G41" s="31"/>
    </row>
    <row r="42" spans="1:56" s="18" customFormat="1" ht="23.45" customHeight="1" x14ac:dyDescent="0.3">
      <c r="A42" s="38" t="s">
        <v>45</v>
      </c>
      <c r="B42" s="38" t="s">
        <v>46</v>
      </c>
      <c r="C42" s="37">
        <f>C44</f>
        <v>982000</v>
      </c>
      <c r="D42" s="35"/>
      <c r="E42" s="34">
        <f>E44</f>
        <v>982000</v>
      </c>
      <c r="F42" s="35"/>
      <c r="G42" s="31"/>
    </row>
    <row r="43" spans="1:56" s="18" customFormat="1" ht="23.45" customHeight="1" x14ac:dyDescent="0.3">
      <c r="A43" s="38" t="s">
        <v>49</v>
      </c>
      <c r="B43" s="36" t="s">
        <v>50</v>
      </c>
      <c r="C43" s="37">
        <f>E43</f>
        <v>982000</v>
      </c>
      <c r="D43" s="35"/>
      <c r="E43" s="34">
        <f>E44</f>
        <v>982000</v>
      </c>
      <c r="F43" s="35"/>
      <c r="G43" s="31"/>
    </row>
    <row r="44" spans="1:56" s="18" customFormat="1" ht="38.450000000000003" customHeight="1" x14ac:dyDescent="0.3">
      <c r="A44" s="39" t="s">
        <v>47</v>
      </c>
      <c r="B44" s="40" t="s">
        <v>48</v>
      </c>
      <c r="C44" s="37">
        <f>D44+E44</f>
        <v>982000</v>
      </c>
      <c r="D44" s="35"/>
      <c r="E44" s="35">
        <v>982000</v>
      </c>
      <c r="F44" s="35"/>
      <c r="G44" s="31"/>
    </row>
    <row r="45" spans="1:56" ht="24.75" customHeight="1" x14ac:dyDescent="0.3">
      <c r="A45" s="38"/>
      <c r="B45" s="36" t="s">
        <v>34</v>
      </c>
      <c r="C45" s="34">
        <f>D45+E45</f>
        <v>36173351</v>
      </c>
      <c r="D45" s="34">
        <f>D14+D27</f>
        <v>21781824</v>
      </c>
      <c r="E45" s="34">
        <f>E26+E27+E42</f>
        <v>14391527</v>
      </c>
      <c r="F45" s="34">
        <f>F26</f>
        <v>13990000</v>
      </c>
      <c r="G45" s="30"/>
    </row>
    <row r="46" spans="1:56" ht="23.25" customHeight="1" x14ac:dyDescent="0.3"/>
    <row r="47" spans="1:56" ht="12" customHeight="1" x14ac:dyDescent="0.3"/>
    <row r="48" spans="1:56" ht="20.25" customHeight="1" x14ac:dyDescent="0.3">
      <c r="B48" s="53" t="s">
        <v>24</v>
      </c>
      <c r="C48" s="53"/>
      <c r="D48" s="53"/>
      <c r="E48" s="53"/>
      <c r="F48" s="53"/>
    </row>
    <row r="50" ht="15.75" customHeight="1" x14ac:dyDescent="0.3"/>
  </sheetData>
  <mergeCells count="12">
    <mergeCell ref="C9:C12"/>
    <mergeCell ref="B9:B12"/>
    <mergeCell ref="D9:D12"/>
    <mergeCell ref="E9:F9"/>
    <mergeCell ref="D4:F4"/>
    <mergeCell ref="B48:F48"/>
    <mergeCell ref="D2:F2"/>
    <mergeCell ref="F10:F12"/>
    <mergeCell ref="E10:E12"/>
    <mergeCell ref="D3:F3"/>
    <mergeCell ref="A6:F6"/>
    <mergeCell ref="A9:A12"/>
  </mergeCells>
  <phoneticPr fontId="2" type="noConversion"/>
  <pageMargins left="0.6692913385826772" right="0.27559055118110237" top="0.78740157480314965" bottom="0.19685039370078741" header="0" footer="0.19685039370078741"/>
  <pageSetup paperSize="9" scale="70" fitToHeight="6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8"/>
  <sheetViews>
    <sheetView workbookViewId="0">
      <selection activeCell="A11" sqref="A11"/>
    </sheetView>
  </sheetViews>
  <sheetFormatPr defaultRowHeight="12.75" x14ac:dyDescent="0.2"/>
  <cols>
    <col min="1" max="1" width="15.85546875" customWidth="1"/>
    <col min="2" max="2" width="14.7109375" customWidth="1"/>
    <col min="3" max="3" width="10.5703125" bestFit="1" customWidth="1"/>
    <col min="5" max="5" width="11" bestFit="1" customWidth="1"/>
  </cols>
  <sheetData>
    <row r="3" spans="1:7" ht="25.5" x14ac:dyDescent="0.2">
      <c r="A3" s="21"/>
      <c r="B3" s="22" t="s">
        <v>19</v>
      </c>
      <c r="C3" s="21" t="s">
        <v>20</v>
      </c>
      <c r="D3" s="21" t="s">
        <v>21</v>
      </c>
      <c r="E3" s="21"/>
      <c r="F3" s="21"/>
    </row>
    <row r="4" spans="1:7" ht="15.75" x14ac:dyDescent="0.2">
      <c r="A4" s="1" t="s">
        <v>14</v>
      </c>
      <c r="B4" s="20">
        <v>206339.851</v>
      </c>
      <c r="C4" s="23">
        <f>B4/B8*100</f>
        <v>86.798697702258792</v>
      </c>
      <c r="D4" s="21"/>
      <c r="E4" s="24">
        <f>D8*C4/100</f>
        <v>262498.01037033426</v>
      </c>
      <c r="F4" s="24">
        <v>262400.8</v>
      </c>
    </row>
    <row r="5" spans="1:7" ht="15.75" x14ac:dyDescent="0.2">
      <c r="A5" s="1" t="s">
        <v>15</v>
      </c>
      <c r="B5" s="21">
        <v>17621.59</v>
      </c>
      <c r="C5" s="23">
        <f>B5/B8*100</f>
        <v>7.4126789179621273</v>
      </c>
      <c r="D5" s="21"/>
      <c r="E5" s="24">
        <f>D8*C5/100</f>
        <v>22417.542186563751</v>
      </c>
      <c r="F5" s="21">
        <v>22514.799999999999</v>
      </c>
      <c r="G5" s="26">
        <f>E5-F5</f>
        <v>-97.257813436248398</v>
      </c>
    </row>
    <row r="6" spans="1:7" ht="15.75" x14ac:dyDescent="0.2">
      <c r="A6" s="1" t="s">
        <v>16</v>
      </c>
      <c r="B6" s="21">
        <v>3905.0720000000001</v>
      </c>
      <c r="C6" s="23">
        <f>B6/B8*100</f>
        <v>1.6427033478547737</v>
      </c>
      <c r="D6" s="21"/>
      <c r="E6" s="24">
        <f>D8*C6/100</f>
        <v>4967.8897478359713</v>
      </c>
      <c r="F6" s="21">
        <v>4968</v>
      </c>
    </row>
    <row r="7" spans="1:7" ht="15.75" x14ac:dyDescent="0.2">
      <c r="A7" s="1" t="s">
        <v>17</v>
      </c>
      <c r="B7" s="21">
        <v>9855.7759999999998</v>
      </c>
      <c r="C7" s="23">
        <f>B7/B8*100</f>
        <v>4.1459200319243097</v>
      </c>
      <c r="D7" s="21"/>
      <c r="E7" s="24">
        <f>D8*C7/100</f>
        <v>12538.157695266005</v>
      </c>
      <c r="F7" s="21">
        <v>12538</v>
      </c>
    </row>
    <row r="8" spans="1:7" ht="15.75" x14ac:dyDescent="0.2">
      <c r="A8" s="25" t="s">
        <v>18</v>
      </c>
      <c r="B8" s="20">
        <f>SUM(B4:B7)</f>
        <v>237722.28899999999</v>
      </c>
      <c r="C8" s="23">
        <f>SUM(C4:C7)</f>
        <v>100</v>
      </c>
      <c r="D8" s="21">
        <v>302421.59999999998</v>
      </c>
      <c r="E8" s="24">
        <f>SUM(E4:E7)</f>
        <v>302421.60000000003</v>
      </c>
      <c r="F8" s="24">
        <f>SUM(F4:F7)</f>
        <v>302421.59999999998</v>
      </c>
    </row>
  </sheetData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0"/>
  <sheetViews>
    <sheetView workbookViewId="0">
      <selection activeCell="C23" sqref="C23"/>
    </sheetView>
  </sheetViews>
  <sheetFormatPr defaultRowHeight="12.75" x14ac:dyDescent="0.2"/>
  <cols>
    <col min="1" max="1" width="30.5703125" customWidth="1"/>
    <col min="2" max="2" width="12" customWidth="1"/>
    <col min="3" max="3" width="43" customWidth="1"/>
    <col min="4" max="4" width="6.42578125" customWidth="1"/>
    <col min="5" max="5" width="3.85546875" customWidth="1"/>
    <col min="6" max="6" width="10" bestFit="1" customWidth="1"/>
    <col min="10" max="10" width="12" bestFit="1" customWidth="1"/>
    <col min="12" max="12" width="11.5703125" customWidth="1"/>
  </cols>
  <sheetData>
    <row r="1" spans="1:12" ht="18.75" x14ac:dyDescent="0.3">
      <c r="A1" s="3"/>
      <c r="C1" s="4"/>
      <c r="D1" s="5"/>
      <c r="E1" s="5"/>
      <c r="F1" s="5"/>
    </row>
    <row r="2" spans="1:12" ht="18.75" x14ac:dyDescent="0.3">
      <c r="A2" s="6"/>
      <c r="B2" s="6"/>
      <c r="C2" s="56"/>
      <c r="D2" s="56"/>
      <c r="E2" s="56"/>
      <c r="F2" s="56"/>
    </row>
    <row r="3" spans="1:12" ht="18.75" x14ac:dyDescent="0.3">
      <c r="A3" s="6"/>
      <c r="B3" s="6"/>
      <c r="C3" s="8"/>
      <c r="D3" s="8"/>
      <c r="E3" s="8"/>
      <c r="F3" s="8"/>
    </row>
    <row r="4" spans="1:12" ht="18.75" x14ac:dyDescent="0.3">
      <c r="A4" s="6"/>
      <c r="B4" s="6"/>
      <c r="C4" s="7"/>
      <c r="D4" s="7"/>
      <c r="E4" s="7"/>
      <c r="F4" s="7"/>
    </row>
    <row r="5" spans="1:12" x14ac:dyDescent="0.2">
      <c r="A5" s="3"/>
    </row>
    <row r="6" spans="1:12" x14ac:dyDescent="0.2">
      <c r="A6" s="3"/>
    </row>
    <row r="7" spans="1:12" x14ac:dyDescent="0.2">
      <c r="A7" s="3"/>
    </row>
    <row r="8" spans="1:12" ht="48" customHeight="1" x14ac:dyDescent="0.2">
      <c r="A8" s="57" t="s">
        <v>13</v>
      </c>
      <c r="B8" s="57"/>
      <c r="C8" s="57"/>
      <c r="D8" s="9"/>
      <c r="E8" s="10"/>
      <c r="F8" s="10"/>
    </row>
    <row r="9" spans="1:12" ht="30" customHeight="1" x14ac:dyDescent="0.3">
      <c r="C9" s="11"/>
    </row>
    <row r="11" spans="1:12" ht="132.75" customHeight="1" x14ac:dyDescent="0.2">
      <c r="A11" s="12" t="s">
        <v>5</v>
      </c>
      <c r="B11" s="13" t="s">
        <v>6</v>
      </c>
      <c r="C11" s="13" t="s">
        <v>7</v>
      </c>
    </row>
    <row r="12" spans="1:12" ht="19.5" customHeight="1" x14ac:dyDescent="0.2">
      <c r="A12" s="14" t="s">
        <v>8</v>
      </c>
      <c r="B12" s="14">
        <v>16836000</v>
      </c>
      <c r="C12" s="15">
        <v>3.7309999999999999</v>
      </c>
      <c r="F12">
        <v>451333500</v>
      </c>
      <c r="G12">
        <f>B12/F12*100</f>
        <v>3.7302792724227207</v>
      </c>
      <c r="H12">
        <v>3.7309999999999999</v>
      </c>
      <c r="J12">
        <f>F12*H12/100</f>
        <v>16839252.885000002</v>
      </c>
      <c r="K12">
        <v>3.7320000000000002</v>
      </c>
      <c r="L12">
        <f>F12*K12/100</f>
        <v>16843766.219999999</v>
      </c>
    </row>
    <row r="13" spans="1:12" ht="18" customHeight="1" x14ac:dyDescent="0.2">
      <c r="A13" s="14" t="s">
        <v>9</v>
      </c>
      <c r="B13" s="14">
        <v>5991100</v>
      </c>
      <c r="C13" s="15">
        <v>1.3280000000000001</v>
      </c>
      <c r="G13">
        <f>B13/F12*100</f>
        <v>1.3274219618087291</v>
      </c>
      <c r="H13">
        <v>1.3280000000000001</v>
      </c>
      <c r="J13">
        <f>F12*H13/100</f>
        <v>5993708.8799999999</v>
      </c>
      <c r="K13">
        <v>1.3280000000000001</v>
      </c>
      <c r="L13">
        <f>F12*K13/100</f>
        <v>5993708.8799999999</v>
      </c>
    </row>
    <row r="14" spans="1:12" ht="18.75" x14ac:dyDescent="0.2">
      <c r="A14" s="14" t="s">
        <v>10</v>
      </c>
      <c r="B14" s="14">
        <v>19957500</v>
      </c>
      <c r="C14" s="14">
        <v>4.4219999999999997</v>
      </c>
      <c r="G14">
        <f>B14/F12*100</f>
        <v>4.4218964468624646</v>
      </c>
      <c r="H14">
        <v>4.4219999999999997</v>
      </c>
      <c r="J14">
        <f>F12*H14/100</f>
        <v>19957967.369999997</v>
      </c>
      <c r="K14">
        <v>4.423</v>
      </c>
      <c r="L14">
        <f>F12*K14/100</f>
        <v>19962480.704999998</v>
      </c>
    </row>
    <row r="15" spans="1:12" ht="19.5" customHeight="1" x14ac:dyDescent="0.2">
      <c r="A15" s="14" t="s">
        <v>11</v>
      </c>
      <c r="B15" s="14">
        <f>SUM(B12:B14)</f>
        <v>42784600</v>
      </c>
      <c r="C15" s="16" t="s">
        <v>12</v>
      </c>
      <c r="J15">
        <f>SUM(J12:J14)</f>
        <v>42790929.134999998</v>
      </c>
      <c r="K15">
        <f>SUM(K12:K14)</f>
        <v>9.4830000000000005</v>
      </c>
      <c r="L15">
        <f>SUM(L12:L14)</f>
        <v>42799955.804999992</v>
      </c>
    </row>
    <row r="16" spans="1:12" ht="6" customHeight="1" x14ac:dyDescent="0.2">
      <c r="A16" s="17"/>
      <c r="B16" s="17"/>
      <c r="C16" s="17"/>
    </row>
    <row r="17" spans="1:3" hidden="1" x14ac:dyDescent="0.2"/>
    <row r="18" spans="1:3" ht="26.25" customHeight="1" x14ac:dyDescent="0.2"/>
    <row r="20" spans="1:3" ht="18.75" x14ac:dyDescent="0.3">
      <c r="A20" s="58"/>
      <c r="B20" s="58"/>
      <c r="C20" s="58"/>
    </row>
  </sheetData>
  <mergeCells count="3">
    <mergeCell ref="C2:F2"/>
    <mergeCell ref="A8:C8"/>
    <mergeCell ref="A20:C20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сторінка 1</vt:lpstr>
      <vt:lpstr>Лист1</vt:lpstr>
      <vt:lpstr>розрах дотації</vt:lpstr>
      <vt:lpstr>'сторінка 1'!Заголовки_для_печати</vt:lpstr>
      <vt:lpstr>'сторінка 1'!Область_печати</vt:lpstr>
    </vt:vector>
  </TitlesOfParts>
  <Company>Организация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Customer</dc:creator>
  <cp:lastModifiedBy>kompvid2</cp:lastModifiedBy>
  <cp:lastPrinted>2019-10-24T08:07:29Z</cp:lastPrinted>
  <dcterms:created xsi:type="dcterms:W3CDTF">2009-01-05T08:10:25Z</dcterms:created>
  <dcterms:modified xsi:type="dcterms:W3CDTF">2019-10-24T10:51:50Z</dcterms:modified>
</cp:coreProperties>
</file>