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240" yWindow="300" windowWidth="18795" windowHeight="11640"/>
  </bookViews>
  <sheets>
    <sheet name="дод 1" sheetId="1" r:id="rId1"/>
    <sheet name="Лист1" sheetId="4" state="hidden" r:id="rId2"/>
    <sheet name="розрах дотації" sheetId="3" state="hidden" r:id="rId3"/>
  </sheets>
  <definedNames>
    <definedName name="_xlnm.Print_Titles" localSheetId="0">'дод 1'!$9:$13</definedName>
    <definedName name="_xlnm.Print_Area" localSheetId="0">'дод 1'!$A$1:$F$86</definedName>
  </definedNames>
  <calcPr calcId="162913" fullCalcOnLoad="1"/>
</workbook>
</file>

<file path=xl/calcChain.xml><?xml version="1.0" encoding="utf-8"?>
<calcChain xmlns="http://schemas.openxmlformats.org/spreadsheetml/2006/main">
  <c r="C75" i="1" l="1"/>
  <c r="E71" i="1"/>
  <c r="D71" i="1"/>
  <c r="C71" i="1" s="1"/>
  <c r="C72" i="1"/>
  <c r="C65" i="1"/>
  <c r="E59" i="1"/>
  <c r="E54" i="1"/>
  <c r="E40" i="1" s="1"/>
  <c r="E66" i="1" s="1"/>
  <c r="E77" i="1" s="1"/>
  <c r="F54" i="1"/>
  <c r="F40" i="1"/>
  <c r="F66" i="1"/>
  <c r="F77" i="1"/>
  <c r="D37" i="1"/>
  <c r="D27" i="1" s="1"/>
  <c r="D28" i="1"/>
  <c r="D34" i="1"/>
  <c r="D16" i="1"/>
  <c r="D15" i="1" s="1"/>
  <c r="D22" i="1"/>
  <c r="D21" i="1"/>
  <c r="D25" i="1"/>
  <c r="G25" i="1" s="1"/>
  <c r="D43" i="1"/>
  <c r="D41" i="1" s="1"/>
  <c r="D47" i="1"/>
  <c r="D46" i="1" s="1"/>
  <c r="D49" i="1"/>
  <c r="D55" i="1"/>
  <c r="D54" i="1"/>
  <c r="D64" i="1"/>
  <c r="C64" i="1" s="1"/>
  <c r="C76" i="1"/>
  <c r="C74" i="1"/>
  <c r="D69" i="1"/>
  <c r="D68" i="1" s="1"/>
  <c r="C44" i="1"/>
  <c r="C45" i="1"/>
  <c r="C23" i="1"/>
  <c r="E60" i="1"/>
  <c r="C73" i="1"/>
  <c r="C42" i="1"/>
  <c r="C31" i="1"/>
  <c r="C30" i="1"/>
  <c r="I29" i="1"/>
  <c r="I31" i="1"/>
  <c r="C50" i="1"/>
  <c r="C48" i="1"/>
  <c r="C43" i="1"/>
  <c r="C16" i="1"/>
  <c r="C17" i="1"/>
  <c r="C18" i="1"/>
  <c r="C19" i="1"/>
  <c r="C20" i="1"/>
  <c r="C22" i="1"/>
  <c r="C24" i="1"/>
  <c r="C25" i="1"/>
  <c r="C26" i="1"/>
  <c r="C28" i="1"/>
  <c r="C29" i="1"/>
  <c r="C32" i="1"/>
  <c r="C33" i="1"/>
  <c r="C34" i="1"/>
  <c r="C35" i="1"/>
  <c r="C36" i="1"/>
  <c r="C37" i="1"/>
  <c r="C38" i="1"/>
  <c r="C39" i="1"/>
  <c r="C49" i="1"/>
  <c r="C51" i="1"/>
  <c r="C52" i="1"/>
  <c r="C53" i="1"/>
  <c r="C55" i="1"/>
  <c r="C59" i="1"/>
  <c r="C60" i="1"/>
  <c r="C61" i="1"/>
  <c r="C69" i="1"/>
  <c r="C70" i="1"/>
  <c r="G49" i="1"/>
  <c r="G51" i="1"/>
  <c r="G52" i="1"/>
  <c r="G53" i="1"/>
  <c r="G16" i="1"/>
  <c r="G17" i="1"/>
  <c r="G18" i="1"/>
  <c r="G19" i="1"/>
  <c r="G20" i="1"/>
  <c r="G22" i="1"/>
  <c r="G24" i="1"/>
  <c r="G26" i="1"/>
  <c r="G28" i="1"/>
  <c r="G29" i="1"/>
  <c r="G30" i="1"/>
  <c r="G31" i="1"/>
  <c r="G32" i="1"/>
  <c r="G33" i="1"/>
  <c r="G34" i="1"/>
  <c r="G35" i="1"/>
  <c r="G36" i="1"/>
  <c r="G37" i="1"/>
  <c r="G38" i="1"/>
  <c r="G39" i="1"/>
  <c r="G55" i="1"/>
  <c r="G59" i="1"/>
  <c r="G60" i="1"/>
  <c r="G61" i="1"/>
  <c r="G69" i="1"/>
  <c r="G70" i="1"/>
  <c r="F8" i="4"/>
  <c r="B8" i="4"/>
  <c r="C6" i="4" s="1"/>
  <c r="E6" i="4" s="1"/>
  <c r="K15" i="3"/>
  <c r="L12" i="3"/>
  <c r="L15" i="3" s="1"/>
  <c r="L13" i="3"/>
  <c r="L14" i="3"/>
  <c r="J14" i="3"/>
  <c r="J15" i="3" s="1"/>
  <c r="J13" i="3"/>
  <c r="J12" i="3"/>
  <c r="G14" i="3"/>
  <c r="G13" i="3"/>
  <c r="G12" i="3"/>
  <c r="B15" i="3"/>
  <c r="F82" i="1"/>
  <c r="F86" i="1"/>
  <c r="C54" i="1"/>
  <c r="G54" i="1"/>
  <c r="C21" i="1"/>
  <c r="G21" i="1"/>
  <c r="C7" i="4"/>
  <c r="E7" i="4" s="1"/>
  <c r="D63" i="1"/>
  <c r="D62" i="1" s="1"/>
  <c r="E68" i="1"/>
  <c r="E67" i="1"/>
  <c r="C63" i="1"/>
  <c r="G63" i="1"/>
  <c r="C41" i="1" l="1"/>
  <c r="G41" i="1"/>
  <c r="D40" i="1"/>
  <c r="C27" i="1"/>
  <c r="G27" i="1"/>
  <c r="D67" i="1"/>
  <c r="C68" i="1"/>
  <c r="G68" i="1"/>
  <c r="E82" i="1"/>
  <c r="E86" i="1"/>
  <c r="G62" i="1"/>
  <c r="C62" i="1"/>
  <c r="G46" i="1"/>
  <c r="C46" i="1"/>
  <c r="D14" i="1"/>
  <c r="C15" i="1"/>
  <c r="G15" i="1"/>
  <c r="C47" i="1"/>
  <c r="C4" i="4"/>
  <c r="C5" i="4"/>
  <c r="E5" i="4" s="1"/>
  <c r="G5" i="4" s="1"/>
  <c r="G40" i="1" l="1"/>
  <c r="C40" i="1"/>
  <c r="C8" i="4"/>
  <c r="E4" i="4"/>
  <c r="E8" i="4" s="1"/>
  <c r="C67" i="1"/>
  <c r="G67" i="1"/>
  <c r="D66" i="1"/>
  <c r="D77" i="1" s="1"/>
  <c r="C14" i="1"/>
  <c r="C66" i="1" s="1"/>
  <c r="C77" i="1" s="1"/>
  <c r="C82" i="1" s="1"/>
  <c r="G14" i="1"/>
  <c r="D82" i="1" l="1"/>
  <c r="G77" i="1"/>
  <c r="D86" i="1"/>
  <c r="C86" i="1" s="1"/>
</calcChain>
</file>

<file path=xl/sharedStrings.xml><?xml version="1.0" encoding="utf-8"?>
<sst xmlns="http://schemas.openxmlformats.org/spreadsheetml/2006/main" count="114" uniqueCount="109">
  <si>
    <t>Код</t>
  </si>
  <si>
    <t>Загальний фонд</t>
  </si>
  <si>
    <t>Разом</t>
  </si>
  <si>
    <t>Податкові надходження</t>
  </si>
  <si>
    <t>Податки на доходи, податки на прибуток, податки на збільшення ринкової вартості</t>
  </si>
  <si>
    <t>Неподаткові надходження</t>
  </si>
  <si>
    <t>Доходи від власності та підприємницької діяльності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</si>
  <si>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</si>
  <si>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</si>
  <si>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</si>
  <si>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Від органів державного управління</t>
  </si>
  <si>
    <t>Земельний податок з юридичних осіб</t>
  </si>
  <si>
    <t>Орендна плата з юридичних осіб</t>
  </si>
  <si>
    <t>(грн.)</t>
  </si>
  <si>
    <t>Інші надходження </t>
  </si>
  <si>
    <t>Додаток 1</t>
  </si>
  <si>
    <t xml:space="preserve">Офіційні трансферти 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</si>
  <si>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</si>
  <si>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</si>
  <si>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</si>
  <si>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</si>
  <si>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</si>
  <si>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</si>
  <si>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</si>
  <si>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</si>
  <si>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доходи без трансфертів </t>
  </si>
  <si>
    <t xml:space="preserve">Обсяг дотації вирівнювання районним у місті бюджетам                                    на 2011 рік 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</si>
  <si>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</si>
  <si>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</si>
  <si>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</si>
  <si>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Адміністративні збори та платежі, доходи від некомерційної господарської діяльності</t>
  </si>
  <si>
    <t>6=(гр3+гр4)</t>
  </si>
  <si>
    <t>Єдиний податок</t>
  </si>
  <si>
    <t>Єдиний податок з юридичних осіб</t>
  </si>
  <si>
    <t>Єдиний податок з фізичних осіб</t>
  </si>
  <si>
    <t>25020100 </t>
  </si>
  <si>
    <t>Благодійні внески, гранти та дарунки </t>
  </si>
  <si>
    <t>11010100 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</si>
  <si>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</si>
  <si>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11010200 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</si>
  <si>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</si>
  <si>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11010400 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</si>
  <si>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</si>
  <si>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11010500 </t>
  </si>
  <si>
    <t>Податок на доходи фізичних осіб, що сплачується фізичними особами за результатами річного декларування</t>
  </si>
  <si>
    <t>13010200 </t>
  </si>
  <si>
    <t>Надходження коштів пайової участі у розвитку інфраструктури населеного пункту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</si>
  <si>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</si>
  <si>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</si>
  <si>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</si>
  <si>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</si>
  <si>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до рішення міської ради 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</si>
  <si>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</si>
  <si>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</si>
  <si>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</si>
  <si>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</si>
  <si>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</si>
  <si>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</si>
  <si>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</si>
  <si>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Транспортний податок з юридичних осіб</t>
  </si>
  <si>
    <t>Податок та збір на доходи фізичних осіб</t>
  </si>
  <si>
    <t xml:space="preserve">Державне мито 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</si>
  <si>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</si>
  <si>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  </t>
  </si>
  <si>
    <t>Державне мито, пов'язане з видачею та оформленням закордонних паспортів (посвідок) та паспортів громадян України  </t>
  </si>
  <si>
    <t>Плата за надання адміністративних послуг</t>
  </si>
  <si>
    <t>Плата за надання інших адміністративних послуг</t>
  </si>
  <si>
    <t>22090100 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</si>
  <si>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</si>
  <si>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 xml:space="preserve">VІІ скликання </t>
  </si>
  <si>
    <r>
      <t>13010000</t>
    </r>
    <r>
      <rPr>
        <sz val="18"/>
        <rFont val="Times New Roman"/>
        <family val="1"/>
        <charset val="204"/>
      </rPr>
      <t> </t>
    </r>
  </si>
  <si>
    <r>
      <t>14000000</t>
    </r>
    <r>
      <rPr>
        <sz val="18"/>
        <color indexed="10"/>
        <rFont val="Times New Roman"/>
        <family val="1"/>
        <charset val="204"/>
      </rPr>
      <t> </t>
    </r>
  </si>
  <si>
    <r>
      <t>Внутрішні податки на товари та послуги</t>
    </r>
    <r>
      <rPr>
        <sz val="18"/>
        <rFont val="Times New Roman"/>
        <family val="1"/>
        <charset val="204"/>
      </rPr>
      <t xml:space="preserve">  </t>
    </r>
  </si>
  <si>
    <r>
      <t>Плата за розміщення тимчасово вільних коштів місцевих бюджетів</t>
    </r>
    <r>
      <rPr>
        <b/>
        <sz val="18"/>
        <color indexed="8"/>
        <rFont val="Times New Roman"/>
        <family val="1"/>
        <charset val="204"/>
      </rPr>
      <t> </t>
    </r>
  </si>
  <si>
    <r>
      <t>21080000</t>
    </r>
    <r>
      <rPr>
        <sz val="18"/>
        <rFont val="Times New Roman"/>
        <family val="1"/>
        <charset val="204"/>
      </rPr>
      <t> </t>
    </r>
  </si>
  <si>
    <r>
      <t>Інші надходження</t>
    </r>
    <r>
      <rPr>
        <sz val="18"/>
        <rFont val="Times New Roman"/>
        <family val="1"/>
        <charset val="204"/>
      </rPr>
      <t xml:space="preserve">  </t>
    </r>
  </si>
  <si>
    <r>
      <t>22010000</t>
    </r>
    <r>
      <rPr>
        <sz val="18"/>
        <rFont val="Times New Roman"/>
        <family val="1"/>
        <charset val="204"/>
      </rPr>
      <t> </t>
    </r>
  </si>
  <si>
    <r>
      <t>25020000</t>
    </r>
    <r>
      <rPr>
        <sz val="18"/>
        <rFont val="Times New Roman"/>
        <family val="1"/>
        <charset val="204"/>
      </rPr>
      <t> </t>
    </r>
  </si>
  <si>
    <r>
      <t>Інші джерела власних надходжень бюджетних установ</t>
    </r>
    <r>
      <rPr>
        <sz val="18"/>
        <rFont val="Times New Roman"/>
        <family val="1"/>
        <charset val="204"/>
      </rPr>
      <t xml:space="preserve">  </t>
    </r>
  </si>
  <si>
    <t xml:space="preserve">Акцизний податок з реалізації суб’єктами господарювання роздрібної торгівлі підакцизних товарів </t>
  </si>
  <si>
    <t xml:space="preserve">Усього </t>
  </si>
  <si>
    <t>усього</t>
  </si>
  <si>
    <t>Спеціальний фонд:</t>
  </si>
  <si>
    <t>Разом доходів</t>
  </si>
  <si>
    <t>Субвенції з державного бюджету місцевим бюджетам</t>
  </si>
  <si>
    <t>Субвенції з місцевих бюджетів іншим місцевим бюджетам</t>
  </si>
  <si>
    <t>Вилучення (реверсна дотація)</t>
  </si>
  <si>
    <t>Всього доходів з врахування вилучення</t>
  </si>
  <si>
    <t xml:space="preserve"> 18010500 </t>
  </si>
  <si>
    <t>Усього доходів (без урахування міжбюджетних трансфертів)</t>
  </si>
  <si>
    <t>Найменування згідно з Класифікацією доходів бюджету</t>
  </si>
  <si>
    <t>у тому числі бюджет розвитку</t>
  </si>
  <si>
    <t>Зміни до доходів міського бюджету на 2019 рік</t>
  </si>
  <si>
    <t xml:space="preserve">Рентна плата за спеціальне використання лісових ресурсів в частині деревини, заготовленої в порядку рубок головного користування </t>
  </si>
  <si>
    <t>Плата за встановлення земельного сервітуту</t>
  </si>
  <si>
    <r>
      <t xml:space="preserve">Інші надходження </t>
    </r>
    <r>
      <rPr>
        <b/>
        <sz val="18"/>
        <rFont val="Times New Roman"/>
        <family val="1"/>
        <charset val="204"/>
      </rPr>
      <t xml:space="preserve"> </t>
    </r>
  </si>
  <si>
    <t>Кошти, отримані від надання учасниками процедури закупівель як забезпечення їх тендерної пропозиції (пропозиції конкурсних торгів), які не підлягають поверненню цим учасникам</t>
  </si>
  <si>
    <t xml:space="preserve"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 </t>
  </si>
  <si>
    <r>
      <t>31010000</t>
    </r>
    <r>
      <rPr>
        <sz val="12"/>
        <rFont val="Times New Roman"/>
        <family val="1"/>
        <charset val="204"/>
      </rPr>
      <t> </t>
    </r>
  </si>
  <si>
    <t xml:space="preserve"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 </t>
  </si>
  <si>
    <t xml:space="preserve"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 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</si>
  <si>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</si>
  <si>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</si>
  <si>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</si>
  <si>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</si>
  <si>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</si>
  <si>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Секретар Чернівецької міської ради                                                                                                                  В. Продан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</si>
  <si>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</si>
  <si>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r>
      <t>01.08.2019</t>
    </r>
    <r>
      <rPr>
        <sz val="20"/>
        <rFont val="Times New Roman"/>
        <family val="1"/>
        <charset val="204"/>
      </rPr>
      <t xml:space="preserve"> №</t>
    </r>
    <r>
      <rPr>
        <u/>
        <sz val="20"/>
        <rFont val="Times New Roman"/>
        <family val="1"/>
        <charset val="204"/>
      </rPr>
      <t>1811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</si>
</sst>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92" formatCode="0.0"/>
    <numFmt numFmtId="193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7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0" xfId="2" applyFont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8" fillId="0" borderId="0" xfId="1" applyFont="1" applyAlignment="1">
      <alignment horizontal="center"/>
    </xf>
    <xf numFmtId="170" fontId="8" fillId="0" borderId="0" xfId="1" applyFont="1" applyAlignment="1">
      <alignment horizontal="left"/>
    </xf>
    <xf numFmtId="170" fontId="8" fillId="0" borderId="0" xfId="1" applyFont="1" applyAlignment="1"/>
    <xf numFmtId="0" fontId="9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/>
    </xf>
    <xf numFmtId="193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left" vertical="top" wrapText="1"/>
    </xf>
    <xf numFmtId="0" fontId="11" fillId="0" borderId="0" xfId="2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6" fillId="0" borderId="0" xfId="2" applyFont="1" applyFill="1" applyAlignment="1"/>
    <xf numFmtId="1" fontId="12" fillId="0" borderId="0" xfId="0" applyNumberFormat="1" applyFont="1" applyFill="1"/>
    <xf numFmtId="0" fontId="12" fillId="0" borderId="2" xfId="0" applyFont="1" applyFill="1" applyBorder="1"/>
    <xf numFmtId="0" fontId="12" fillId="2" borderId="3" xfId="0" applyFont="1" applyFill="1" applyBorder="1" applyAlignment="1">
      <alignment horizontal="center"/>
    </xf>
    <xf numFmtId="0" fontId="18" fillId="2" borderId="4" xfId="0" applyFont="1" applyFill="1" applyBorder="1"/>
    <xf numFmtId="1" fontId="11" fillId="2" borderId="4" xfId="0" applyNumberFormat="1" applyFont="1" applyFill="1" applyBorder="1"/>
    <xf numFmtId="1" fontId="11" fillId="2" borderId="5" xfId="0" applyNumberFormat="1" applyFont="1" applyFill="1" applyBorder="1"/>
    <xf numFmtId="0" fontId="12" fillId="2" borderId="4" xfId="0" applyFont="1" applyFill="1" applyBorder="1"/>
    <xf numFmtId="0" fontId="12" fillId="0" borderId="6" xfId="0" applyFont="1" applyFill="1" applyBorder="1" applyAlignment="1">
      <alignment horizontal="center"/>
    </xf>
    <xf numFmtId="0" fontId="12" fillId="0" borderId="7" xfId="0" applyFont="1" applyFill="1" applyBorder="1"/>
    <xf numFmtId="1" fontId="12" fillId="0" borderId="7" xfId="0" applyNumberFormat="1" applyFont="1" applyFill="1" applyBorder="1"/>
    <xf numFmtId="1" fontId="12" fillId="0" borderId="8" xfId="0" applyNumberFormat="1" applyFont="1" applyFill="1" applyBorder="1"/>
    <xf numFmtId="0" fontId="12" fillId="0" borderId="9" xfId="0" applyFont="1" applyFill="1" applyBorder="1" applyAlignment="1">
      <alignment horizontal="center"/>
    </xf>
    <xf numFmtId="0" fontId="12" fillId="0" borderId="10" xfId="0" applyFont="1" applyFill="1" applyBorder="1"/>
    <xf numFmtId="0" fontId="15" fillId="0" borderId="7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2" fontId="12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2" fontId="12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2" fontId="15" fillId="0" borderId="1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right" vertical="center" wrapText="1"/>
    </xf>
    <xf numFmtId="0" fontId="12" fillId="0" borderId="1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0" xfId="2" applyFont="1" applyFill="1" applyAlignment="1"/>
    <xf numFmtId="0" fontId="17" fillId="0" borderId="0" xfId="0" applyFont="1" applyFill="1" applyAlignment="1">
      <alignment horizontal="left" vertical="top" wrapText="1"/>
    </xf>
    <xf numFmtId="0" fontId="17" fillId="0" borderId="0" xfId="0" applyFont="1" applyFill="1"/>
    <xf numFmtId="0" fontId="11" fillId="0" borderId="1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left" vertical="top" wrapText="1"/>
    </xf>
    <xf numFmtId="0" fontId="16" fillId="0" borderId="0" xfId="2" applyFont="1" applyFill="1" applyBorder="1" applyAlignment="1">
      <alignment horizontal="center"/>
    </xf>
    <xf numFmtId="170" fontId="8" fillId="0" borderId="0" xfId="1" applyFont="1" applyAlignment="1">
      <alignment horizontal="left"/>
    </xf>
    <xf numFmtId="0" fontId="9" fillId="0" borderId="0" xfId="2" applyFont="1" applyBorder="1" applyAlignment="1">
      <alignment horizontal="center" vertical="top" wrapText="1"/>
    </xf>
    <xf numFmtId="0" fontId="6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view="pageBreakPreview" zoomScale="50" zoomScaleNormal="60" zoomScaleSheetLayoutView="50" workbookViewId="0">
      <pane ySplit="13" topLeftCell="A74" activePane="bottomLeft" state="frozen"/>
      <selection pane="bottomLeft" activeCell="B56" sqref="B56"/>
    </sheetView>
  </sheetViews>
  <sheetFormatPr defaultColWidth="11.28515625" defaultRowHeight="23.25" x14ac:dyDescent="0.35"/>
  <cols>
    <col min="1" max="1" width="16.42578125" style="24" customWidth="1"/>
    <col min="2" max="2" width="171" style="25" customWidth="1"/>
    <col min="3" max="3" width="24.7109375" style="25" customWidth="1"/>
    <col min="4" max="4" width="23.28515625" style="25" customWidth="1"/>
    <col min="5" max="5" width="20.140625" style="25" customWidth="1"/>
    <col min="6" max="6" width="21.85546875" style="25" customWidth="1"/>
    <col min="7" max="7" width="15" style="25" hidden="1" customWidth="1"/>
    <col min="8" max="8" width="20.140625" style="25" customWidth="1"/>
    <col min="9" max="9" width="12" style="25" hidden="1" customWidth="1"/>
    <col min="10" max="10" width="17.5703125" style="25" bestFit="1" customWidth="1"/>
    <col min="11" max="16384" width="11.28515625" style="25"/>
  </cols>
  <sheetData>
    <row r="1" spans="1:8" ht="26.25" x14ac:dyDescent="0.4">
      <c r="E1" s="71" t="s">
        <v>15</v>
      </c>
      <c r="F1" s="71"/>
    </row>
    <row r="2" spans="1:8" ht="30" customHeight="1" x14ac:dyDescent="0.35">
      <c r="D2" s="26"/>
      <c r="E2" s="70" t="s">
        <v>51</v>
      </c>
      <c r="F2" s="70"/>
      <c r="G2" s="26"/>
      <c r="H2" s="26"/>
    </row>
    <row r="3" spans="1:8" ht="24.75" customHeight="1" x14ac:dyDescent="0.35">
      <c r="D3" s="26"/>
      <c r="E3" s="70" t="s">
        <v>69</v>
      </c>
      <c r="F3" s="70"/>
      <c r="G3" s="26"/>
      <c r="H3" s="26"/>
    </row>
    <row r="4" spans="1:8" ht="29.25" customHeight="1" x14ac:dyDescent="0.35">
      <c r="D4" s="26"/>
      <c r="E4" s="73" t="s">
        <v>108</v>
      </c>
      <c r="F4" s="70"/>
      <c r="G4" s="26"/>
      <c r="H4" s="26"/>
    </row>
    <row r="5" spans="1:8" x14ac:dyDescent="0.35">
      <c r="D5" s="26"/>
      <c r="E5" s="26"/>
      <c r="F5" s="26"/>
      <c r="G5" s="26"/>
      <c r="H5" s="26"/>
    </row>
    <row r="6" spans="1:8" ht="34.5" customHeight="1" x14ac:dyDescent="0.35">
      <c r="A6" s="74" t="s">
        <v>92</v>
      </c>
      <c r="B6" s="74"/>
      <c r="C6" s="74"/>
      <c r="D6" s="74"/>
      <c r="E6" s="74"/>
      <c r="F6" s="74"/>
      <c r="G6" s="74"/>
      <c r="H6" s="27"/>
    </row>
    <row r="7" spans="1:8" ht="27" customHeight="1" x14ac:dyDescent="0.35">
      <c r="D7" s="26"/>
      <c r="E7" s="26"/>
      <c r="F7" s="26"/>
      <c r="G7" s="26"/>
      <c r="H7" s="26"/>
    </row>
    <row r="8" spans="1:8" ht="33" customHeight="1" x14ac:dyDescent="0.35">
      <c r="F8" s="28" t="s">
        <v>13</v>
      </c>
      <c r="H8" s="28"/>
    </row>
    <row r="9" spans="1:8" x14ac:dyDescent="0.35">
      <c r="A9" s="68" t="s">
        <v>0</v>
      </c>
      <c r="B9" s="68" t="s">
        <v>90</v>
      </c>
      <c r="C9" s="68" t="s">
        <v>80</v>
      </c>
      <c r="D9" s="68" t="s">
        <v>1</v>
      </c>
      <c r="E9" s="72" t="s">
        <v>82</v>
      </c>
      <c r="F9" s="72"/>
      <c r="G9" s="68" t="s">
        <v>2</v>
      </c>
      <c r="H9" s="29"/>
    </row>
    <row r="10" spans="1:8" x14ac:dyDescent="0.35">
      <c r="A10" s="68"/>
      <c r="B10" s="68"/>
      <c r="C10" s="68"/>
      <c r="D10" s="68"/>
      <c r="E10" s="68" t="s">
        <v>81</v>
      </c>
      <c r="F10" s="68" t="s">
        <v>91</v>
      </c>
      <c r="G10" s="68"/>
      <c r="H10" s="29"/>
    </row>
    <row r="11" spans="1:8" x14ac:dyDescent="0.35">
      <c r="A11" s="68"/>
      <c r="B11" s="68"/>
      <c r="C11" s="68"/>
      <c r="D11" s="68"/>
      <c r="E11" s="68"/>
      <c r="F11" s="68"/>
      <c r="G11" s="68"/>
      <c r="H11" s="29"/>
    </row>
    <row r="12" spans="1:8" x14ac:dyDescent="0.35">
      <c r="A12" s="68"/>
      <c r="B12" s="68"/>
      <c r="C12" s="68"/>
      <c r="D12" s="68"/>
      <c r="E12" s="68"/>
      <c r="F12" s="68"/>
      <c r="G12" s="68"/>
      <c r="H12" s="29"/>
    </row>
    <row r="13" spans="1:8" ht="30.75" customHeight="1" x14ac:dyDescent="0.35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1" t="s">
        <v>31</v>
      </c>
      <c r="H13" s="32"/>
    </row>
    <row r="14" spans="1:8" s="52" customFormat="1" ht="27.6" customHeight="1" x14ac:dyDescent="0.2">
      <c r="A14" s="48">
        <v>10000000</v>
      </c>
      <c r="B14" s="48" t="s">
        <v>3</v>
      </c>
      <c r="C14" s="49">
        <f>D14+E14</f>
        <v>30439700</v>
      </c>
      <c r="D14" s="49">
        <f>D15+D21+D25+D27</f>
        <v>30439700</v>
      </c>
      <c r="E14" s="49"/>
      <c r="F14" s="49"/>
      <c r="G14" s="50">
        <f>D14+E14</f>
        <v>30439700</v>
      </c>
      <c r="H14" s="51"/>
    </row>
    <row r="15" spans="1:8" s="52" customFormat="1" ht="27.6" customHeight="1" x14ac:dyDescent="0.2">
      <c r="A15" s="48">
        <v>11000000</v>
      </c>
      <c r="B15" s="53" t="s">
        <v>4</v>
      </c>
      <c r="C15" s="49">
        <f t="shared" ref="C15:C59" si="0">D15+E15</f>
        <v>21060000</v>
      </c>
      <c r="D15" s="49">
        <f>D16</f>
        <v>21060000</v>
      </c>
      <c r="E15" s="49"/>
      <c r="F15" s="49"/>
      <c r="G15" s="50">
        <f t="shared" ref="G15:G59" si="1">D15+E15</f>
        <v>21060000</v>
      </c>
      <c r="H15" s="51"/>
    </row>
    <row r="16" spans="1:8" s="52" customFormat="1" ht="27.6" customHeight="1" x14ac:dyDescent="0.2">
      <c r="A16" s="48">
        <v>11010000</v>
      </c>
      <c r="B16" s="53" t="s">
        <v>60</v>
      </c>
      <c r="C16" s="49">
        <f t="shared" si="0"/>
        <v>21060000</v>
      </c>
      <c r="D16" s="49">
        <f>D17+D18+D19+D20</f>
        <v>21060000</v>
      </c>
      <c r="E16" s="49"/>
      <c r="F16" s="49"/>
      <c r="G16" s="50">
        <f t="shared" si="1"/>
        <v>21060000</v>
      </c>
      <c r="H16" s="51"/>
    </row>
    <row r="17" spans="1:9" s="57" customFormat="1" ht="46.5" customHeight="1" x14ac:dyDescent="0.2">
      <c r="A17" s="30" t="s">
        <v>37</v>
      </c>
      <c r="B17" s="54" t="s">
        <v>38</v>
      </c>
      <c r="C17" s="49">
        <f t="shared" si="0"/>
        <v>12600000</v>
      </c>
      <c r="D17" s="55">
        <v>12600000</v>
      </c>
      <c r="E17" s="55"/>
      <c r="F17" s="55"/>
      <c r="G17" s="50">
        <f t="shared" si="1"/>
        <v>12600000</v>
      </c>
      <c r="H17" s="56"/>
    </row>
    <row r="18" spans="1:9" s="57" customFormat="1" ht="49.5" customHeight="1" x14ac:dyDescent="0.2">
      <c r="A18" s="30" t="s">
        <v>39</v>
      </c>
      <c r="B18" s="54" t="s">
        <v>40</v>
      </c>
      <c r="C18" s="49">
        <f t="shared" si="0"/>
        <v>3632000</v>
      </c>
      <c r="D18" s="55">
        <v>3632000</v>
      </c>
      <c r="E18" s="55"/>
      <c r="F18" s="55"/>
      <c r="G18" s="50">
        <f t="shared" si="1"/>
        <v>3632000</v>
      </c>
      <c r="H18" s="56"/>
    </row>
    <row r="19" spans="1:9" s="57" customFormat="1" ht="46.5" customHeight="1" x14ac:dyDescent="0.2">
      <c r="A19" s="30" t="s">
        <v>41</v>
      </c>
      <c r="B19" s="54" t="s">
        <v>42</v>
      </c>
      <c r="C19" s="49">
        <f t="shared" si="0"/>
        <v>3148000</v>
      </c>
      <c r="D19" s="55">
        <v>3148000</v>
      </c>
      <c r="E19" s="55"/>
      <c r="F19" s="55"/>
      <c r="G19" s="50">
        <f t="shared" si="1"/>
        <v>3148000</v>
      </c>
      <c r="H19" s="56"/>
    </row>
    <row r="20" spans="1:9" s="57" customFormat="1" ht="26.45" customHeight="1" x14ac:dyDescent="0.2">
      <c r="A20" s="30" t="s">
        <v>43</v>
      </c>
      <c r="B20" s="54" t="s">
        <v>44</v>
      </c>
      <c r="C20" s="49">
        <f t="shared" si="0"/>
        <v>1680000</v>
      </c>
      <c r="D20" s="55">
        <v>1680000</v>
      </c>
      <c r="E20" s="55"/>
      <c r="F20" s="55"/>
      <c r="G20" s="50">
        <f t="shared" si="1"/>
        <v>1680000</v>
      </c>
      <c r="H20" s="56"/>
    </row>
    <row r="21" spans="1:9" s="52" customFormat="1" ht="26.45" customHeight="1" x14ac:dyDescent="0.2">
      <c r="A21" s="48">
        <v>13000000</v>
      </c>
      <c r="B21" s="58" t="s">
        <v>52</v>
      </c>
      <c r="C21" s="49">
        <f t="shared" si="0"/>
        <v>74700</v>
      </c>
      <c r="D21" s="49">
        <f>D22</f>
        <v>74700</v>
      </c>
      <c r="E21" s="49"/>
      <c r="F21" s="49"/>
      <c r="G21" s="50">
        <f t="shared" si="1"/>
        <v>74700</v>
      </c>
      <c r="H21" s="51"/>
    </row>
    <row r="22" spans="1:9" s="52" customFormat="1" ht="26.45" customHeight="1" x14ac:dyDescent="0.2">
      <c r="A22" s="48" t="s">
        <v>70</v>
      </c>
      <c r="B22" s="58" t="s">
        <v>53</v>
      </c>
      <c r="C22" s="49">
        <f t="shared" si="0"/>
        <v>74700</v>
      </c>
      <c r="D22" s="49">
        <f>D24+D23</f>
        <v>74700</v>
      </c>
      <c r="E22" s="49"/>
      <c r="F22" s="49"/>
      <c r="G22" s="50">
        <f t="shared" si="1"/>
        <v>74700</v>
      </c>
      <c r="H22" s="51"/>
    </row>
    <row r="23" spans="1:9" s="52" customFormat="1" ht="46.5" x14ac:dyDescent="0.2">
      <c r="A23" s="30">
        <v>13010100</v>
      </c>
      <c r="B23" s="54" t="s">
        <v>93</v>
      </c>
      <c r="C23" s="49">
        <f>D23</f>
        <v>31700</v>
      </c>
      <c r="D23" s="55">
        <v>31700</v>
      </c>
      <c r="E23" s="49"/>
      <c r="F23" s="49"/>
      <c r="G23" s="50"/>
      <c r="H23" s="51"/>
    </row>
    <row r="24" spans="1:9" s="52" customFormat="1" ht="45.75" customHeight="1" x14ac:dyDescent="0.2">
      <c r="A24" s="30" t="s">
        <v>45</v>
      </c>
      <c r="B24" s="54" t="s">
        <v>54</v>
      </c>
      <c r="C24" s="49">
        <f t="shared" si="0"/>
        <v>43000</v>
      </c>
      <c r="D24" s="55">
        <v>43000</v>
      </c>
      <c r="E24" s="49"/>
      <c r="F24" s="49"/>
      <c r="G24" s="50">
        <f t="shared" si="1"/>
        <v>43000</v>
      </c>
      <c r="H24" s="56"/>
    </row>
    <row r="25" spans="1:9" s="52" customFormat="1" ht="28.15" customHeight="1" x14ac:dyDescent="0.2">
      <c r="A25" s="59" t="s">
        <v>71</v>
      </c>
      <c r="B25" s="58" t="s">
        <v>72</v>
      </c>
      <c r="C25" s="49">
        <f t="shared" si="0"/>
        <v>-5322600</v>
      </c>
      <c r="D25" s="49">
        <f>D26</f>
        <v>-5322600</v>
      </c>
      <c r="E25" s="49"/>
      <c r="F25" s="49"/>
      <c r="G25" s="50">
        <f t="shared" si="1"/>
        <v>-5322600</v>
      </c>
      <c r="H25" s="56"/>
    </row>
    <row r="26" spans="1:9" s="52" customFormat="1" ht="28.15" customHeight="1" x14ac:dyDescent="0.2">
      <c r="A26" s="60">
        <v>14040000</v>
      </c>
      <c r="B26" s="54" t="s">
        <v>79</v>
      </c>
      <c r="C26" s="49">
        <f t="shared" si="0"/>
        <v>-5322600</v>
      </c>
      <c r="D26" s="55">
        <v>-5322600</v>
      </c>
      <c r="E26" s="49"/>
      <c r="F26" s="49"/>
      <c r="G26" s="50">
        <f t="shared" si="1"/>
        <v>-5322600</v>
      </c>
      <c r="H26" s="56"/>
    </row>
    <row r="27" spans="1:9" s="52" customFormat="1" ht="28.15" customHeight="1" x14ac:dyDescent="0.2">
      <c r="A27" s="59">
        <v>18000000</v>
      </c>
      <c r="B27" s="53" t="s">
        <v>55</v>
      </c>
      <c r="C27" s="49">
        <f t="shared" si="0"/>
        <v>14627600</v>
      </c>
      <c r="D27" s="49">
        <f>D28+D34+D37</f>
        <v>14627600</v>
      </c>
      <c r="E27" s="49"/>
      <c r="F27" s="49"/>
      <c r="G27" s="50">
        <f t="shared" si="1"/>
        <v>14627600</v>
      </c>
      <c r="H27" s="56"/>
    </row>
    <row r="28" spans="1:9" s="52" customFormat="1" ht="28.15" customHeight="1" x14ac:dyDescent="0.2">
      <c r="A28" s="59">
        <v>18010000</v>
      </c>
      <c r="B28" s="58" t="s">
        <v>56</v>
      </c>
      <c r="C28" s="49">
        <f t="shared" si="0"/>
        <v>1704000</v>
      </c>
      <c r="D28" s="49">
        <f>SUM(D29:D33)</f>
        <v>1704000</v>
      </c>
      <c r="E28" s="49"/>
      <c r="F28" s="49"/>
      <c r="G28" s="50">
        <f t="shared" si="1"/>
        <v>1704000</v>
      </c>
      <c r="H28" s="56"/>
    </row>
    <row r="29" spans="1:9" s="52" customFormat="1" ht="46.5" customHeight="1" x14ac:dyDescent="0.2">
      <c r="A29" s="60">
        <v>18010100</v>
      </c>
      <c r="B29" s="54" t="s">
        <v>57</v>
      </c>
      <c r="C29" s="49">
        <f t="shared" si="0"/>
        <v>-37400</v>
      </c>
      <c r="D29" s="55">
        <v>-37400</v>
      </c>
      <c r="E29" s="49"/>
      <c r="F29" s="49"/>
      <c r="G29" s="50">
        <f t="shared" si="1"/>
        <v>-37400</v>
      </c>
      <c r="H29" s="56"/>
      <c r="I29" s="57" t="e">
        <f>D29+#REF!+#REF!+#REF!</f>
        <v>#REF!</v>
      </c>
    </row>
    <row r="30" spans="1:9" s="52" customFormat="1" ht="46.5" customHeight="1" x14ac:dyDescent="0.2">
      <c r="A30" s="60">
        <v>18010400</v>
      </c>
      <c r="B30" s="54" t="s">
        <v>58</v>
      </c>
      <c r="C30" s="49">
        <f t="shared" si="0"/>
        <v>500000</v>
      </c>
      <c r="D30" s="55">
        <v>500000</v>
      </c>
      <c r="E30" s="49"/>
      <c r="F30" s="49"/>
      <c r="G30" s="50" t="e">
        <f>#REF!+E30</f>
        <v>#REF!</v>
      </c>
      <c r="H30" s="56"/>
    </row>
    <row r="31" spans="1:9" s="57" customFormat="1" ht="26.45" customHeight="1" x14ac:dyDescent="0.2">
      <c r="A31" s="60" t="s">
        <v>88</v>
      </c>
      <c r="B31" s="54" t="s">
        <v>11</v>
      </c>
      <c r="C31" s="49">
        <f t="shared" si="0"/>
        <v>-950000</v>
      </c>
      <c r="D31" s="61">
        <v>-950000</v>
      </c>
      <c r="E31" s="55"/>
      <c r="F31" s="55"/>
      <c r="G31" s="50">
        <f>D30+E31</f>
        <v>500000</v>
      </c>
      <c r="H31" s="56"/>
      <c r="I31" s="57" t="e">
        <f>D30+D32+#REF!+#REF!</f>
        <v>#REF!</v>
      </c>
    </row>
    <row r="32" spans="1:9" s="57" customFormat="1" ht="26.45" customHeight="1" x14ac:dyDescent="0.2">
      <c r="A32" s="60">
        <v>18010600</v>
      </c>
      <c r="B32" s="54" t="s">
        <v>12</v>
      </c>
      <c r="C32" s="49">
        <f t="shared" si="0"/>
        <v>2100000</v>
      </c>
      <c r="D32" s="55">
        <v>2100000</v>
      </c>
      <c r="E32" s="55"/>
      <c r="F32" s="55"/>
      <c r="G32" s="50">
        <f t="shared" si="1"/>
        <v>2100000</v>
      </c>
      <c r="H32" s="56"/>
    </row>
    <row r="33" spans="1:8" s="52" customFormat="1" ht="26.45" customHeight="1" x14ac:dyDescent="0.2">
      <c r="A33" s="30">
        <v>18011100</v>
      </c>
      <c r="B33" s="62" t="s">
        <v>59</v>
      </c>
      <c r="C33" s="49">
        <f t="shared" si="0"/>
        <v>91400</v>
      </c>
      <c r="D33" s="55">
        <v>91400</v>
      </c>
      <c r="E33" s="49"/>
      <c r="F33" s="49"/>
      <c r="G33" s="50">
        <f t="shared" si="1"/>
        <v>91400</v>
      </c>
      <c r="H33" s="51"/>
    </row>
    <row r="34" spans="1:8" s="52" customFormat="1" ht="26.45" customHeight="1" x14ac:dyDescent="0.2">
      <c r="A34" s="48">
        <v>18030000</v>
      </c>
      <c r="B34" s="53" t="s">
        <v>27</v>
      </c>
      <c r="C34" s="49">
        <f t="shared" si="0"/>
        <v>111000</v>
      </c>
      <c r="D34" s="49">
        <f>D35+D36</f>
        <v>111000</v>
      </c>
      <c r="E34" s="49"/>
      <c r="F34" s="49"/>
      <c r="G34" s="50">
        <f t="shared" si="1"/>
        <v>111000</v>
      </c>
      <c r="H34" s="51"/>
    </row>
    <row r="35" spans="1:8" s="52" customFormat="1" ht="26.45" customHeight="1" x14ac:dyDescent="0.2">
      <c r="A35" s="30">
        <v>18030100</v>
      </c>
      <c r="B35" s="54" t="s">
        <v>28</v>
      </c>
      <c r="C35" s="49">
        <f t="shared" si="0"/>
        <v>49900</v>
      </c>
      <c r="D35" s="55">
        <v>49900</v>
      </c>
      <c r="E35" s="55"/>
      <c r="F35" s="55"/>
      <c r="G35" s="50">
        <f t="shared" si="1"/>
        <v>49900</v>
      </c>
      <c r="H35" s="56"/>
    </row>
    <row r="36" spans="1:8" s="52" customFormat="1" ht="24" customHeight="1" x14ac:dyDescent="0.2">
      <c r="A36" s="30">
        <v>18030200</v>
      </c>
      <c r="B36" s="54" t="s">
        <v>29</v>
      </c>
      <c r="C36" s="49">
        <f t="shared" si="0"/>
        <v>61100</v>
      </c>
      <c r="D36" s="55">
        <v>61100</v>
      </c>
      <c r="E36" s="55"/>
      <c r="F36" s="55"/>
      <c r="G36" s="50">
        <f t="shared" si="1"/>
        <v>61100</v>
      </c>
      <c r="H36" s="56"/>
    </row>
    <row r="37" spans="1:8" s="57" customFormat="1" ht="24" customHeight="1" x14ac:dyDescent="0.2">
      <c r="A37" s="48">
        <v>18050000</v>
      </c>
      <c r="B37" s="53" t="s">
        <v>32</v>
      </c>
      <c r="C37" s="49">
        <f t="shared" si="0"/>
        <v>12812600</v>
      </c>
      <c r="D37" s="49">
        <f>D38+D39</f>
        <v>12812600</v>
      </c>
      <c r="E37" s="49"/>
      <c r="F37" s="49"/>
      <c r="G37" s="50">
        <f t="shared" si="1"/>
        <v>12812600</v>
      </c>
      <c r="H37" s="51"/>
    </row>
    <row r="38" spans="1:8" s="57" customFormat="1" ht="24" customHeight="1" x14ac:dyDescent="0.2">
      <c r="A38" s="30">
        <v>18050300</v>
      </c>
      <c r="B38" s="54" t="s">
        <v>33</v>
      </c>
      <c r="C38" s="49">
        <f t="shared" si="0"/>
        <v>2067400</v>
      </c>
      <c r="D38" s="55">
        <v>2067400</v>
      </c>
      <c r="E38" s="55"/>
      <c r="F38" s="55"/>
      <c r="G38" s="50">
        <f t="shared" si="1"/>
        <v>2067400</v>
      </c>
      <c r="H38" s="56"/>
    </row>
    <row r="39" spans="1:8" s="57" customFormat="1" ht="24" customHeight="1" x14ac:dyDescent="0.2">
      <c r="A39" s="30">
        <v>18050400</v>
      </c>
      <c r="B39" s="54" t="s">
        <v>34</v>
      </c>
      <c r="C39" s="49">
        <f t="shared" si="0"/>
        <v>10745200</v>
      </c>
      <c r="D39" s="55">
        <v>10745200</v>
      </c>
      <c r="E39" s="55"/>
      <c r="F39" s="55"/>
      <c r="G39" s="50">
        <f t="shared" si="1"/>
        <v>10745200</v>
      </c>
      <c r="H39" s="56"/>
    </row>
    <row r="40" spans="1:8" s="52" customFormat="1" ht="30" customHeight="1" x14ac:dyDescent="0.2">
      <c r="A40" s="48">
        <v>20000000</v>
      </c>
      <c r="B40" s="48" t="s">
        <v>5</v>
      </c>
      <c r="C40" s="49">
        <f t="shared" si="0"/>
        <v>4907000</v>
      </c>
      <c r="D40" s="49">
        <f>D41+D46+D54</f>
        <v>2407000</v>
      </c>
      <c r="E40" s="49">
        <f>E54</f>
        <v>2500000</v>
      </c>
      <c r="F40" s="49">
        <f>F54</f>
        <v>2500000</v>
      </c>
      <c r="G40" s="50">
        <f t="shared" si="1"/>
        <v>4907000</v>
      </c>
      <c r="H40" s="51"/>
    </row>
    <row r="41" spans="1:8" s="52" customFormat="1" ht="30" customHeight="1" x14ac:dyDescent="0.2">
      <c r="A41" s="48">
        <v>21000000</v>
      </c>
      <c r="B41" s="53" t="s">
        <v>6</v>
      </c>
      <c r="C41" s="49">
        <f t="shared" si="0"/>
        <v>2006800</v>
      </c>
      <c r="D41" s="49">
        <f>D42+D43</f>
        <v>2006800</v>
      </c>
      <c r="E41" s="49"/>
      <c r="F41" s="49"/>
      <c r="G41" s="50">
        <f t="shared" si="1"/>
        <v>2006800</v>
      </c>
      <c r="H41" s="51"/>
    </row>
    <row r="42" spans="1:8" s="57" customFormat="1" ht="30" customHeight="1" x14ac:dyDescent="0.2">
      <c r="A42" s="48">
        <v>21050000</v>
      </c>
      <c r="B42" s="58" t="s">
        <v>73</v>
      </c>
      <c r="C42" s="49">
        <f t="shared" si="0"/>
        <v>2000000</v>
      </c>
      <c r="D42" s="55">
        <v>2000000</v>
      </c>
      <c r="E42" s="55"/>
      <c r="F42" s="55"/>
      <c r="G42" s="50"/>
      <c r="H42" s="56"/>
    </row>
    <row r="43" spans="1:8" s="57" customFormat="1" ht="30" customHeight="1" x14ac:dyDescent="0.2">
      <c r="A43" s="48" t="s">
        <v>74</v>
      </c>
      <c r="B43" s="53" t="s">
        <v>75</v>
      </c>
      <c r="C43" s="49">
        <f t="shared" si="0"/>
        <v>6800</v>
      </c>
      <c r="D43" s="49">
        <f>D44+D45</f>
        <v>6800</v>
      </c>
      <c r="E43" s="55"/>
      <c r="F43" s="55"/>
      <c r="G43" s="50"/>
      <c r="H43" s="56"/>
    </row>
    <row r="44" spans="1:8" s="57" customFormat="1" ht="30" customHeight="1" x14ac:dyDescent="0.2">
      <c r="A44" s="30">
        <v>21080500</v>
      </c>
      <c r="B44" s="54" t="s">
        <v>14</v>
      </c>
      <c r="C44" s="49">
        <f>D44</f>
        <v>6000</v>
      </c>
      <c r="D44" s="55">
        <v>6000</v>
      </c>
      <c r="E44" s="55"/>
      <c r="F44" s="55"/>
      <c r="G44" s="50"/>
      <c r="H44" s="56"/>
    </row>
    <row r="45" spans="1:8" s="57" customFormat="1" ht="30" customHeight="1" x14ac:dyDescent="0.2">
      <c r="A45" s="30">
        <v>21081700</v>
      </c>
      <c r="B45" s="54" t="s">
        <v>94</v>
      </c>
      <c r="C45" s="49">
        <f>D45</f>
        <v>800</v>
      </c>
      <c r="D45" s="55">
        <v>800</v>
      </c>
      <c r="E45" s="55"/>
      <c r="F45" s="55"/>
      <c r="G45" s="50"/>
      <c r="H45" s="56"/>
    </row>
    <row r="46" spans="1:8" s="52" customFormat="1" ht="26.45" customHeight="1" x14ac:dyDescent="0.2">
      <c r="A46" s="48">
        <v>22000000</v>
      </c>
      <c r="B46" s="53" t="s">
        <v>30</v>
      </c>
      <c r="C46" s="49">
        <f t="shared" si="0"/>
        <v>-527300</v>
      </c>
      <c r="D46" s="49">
        <f>D47+D49</f>
        <v>-527300</v>
      </c>
      <c r="E46" s="49"/>
      <c r="F46" s="49"/>
      <c r="G46" s="50">
        <f t="shared" si="1"/>
        <v>-527300</v>
      </c>
      <c r="H46" s="51"/>
    </row>
    <row r="47" spans="1:8" s="52" customFormat="1" ht="26.45" customHeight="1" x14ac:dyDescent="0.2">
      <c r="A47" s="48" t="s">
        <v>76</v>
      </c>
      <c r="B47" s="53" t="s">
        <v>65</v>
      </c>
      <c r="C47" s="49">
        <f>D47+E47</f>
        <v>-558900</v>
      </c>
      <c r="D47" s="49">
        <f>D48</f>
        <v>-558900</v>
      </c>
      <c r="E47" s="49"/>
      <c r="F47" s="49"/>
      <c r="G47" s="50"/>
      <c r="H47" s="51"/>
    </row>
    <row r="48" spans="1:8" s="52" customFormat="1" ht="26.45" customHeight="1" x14ac:dyDescent="0.2">
      <c r="A48" s="30">
        <v>22012500</v>
      </c>
      <c r="B48" s="54" t="s">
        <v>66</v>
      </c>
      <c r="C48" s="49">
        <f>D48+E48</f>
        <v>-558900</v>
      </c>
      <c r="D48" s="55">
        <v>-558900</v>
      </c>
      <c r="E48" s="49"/>
      <c r="F48" s="49"/>
      <c r="G48" s="50"/>
      <c r="H48" s="51"/>
    </row>
    <row r="49" spans="1:8" s="52" customFormat="1" ht="26.45" customHeight="1" x14ac:dyDescent="0.2">
      <c r="A49" s="48">
        <v>22090000</v>
      </c>
      <c r="B49" s="53" t="s">
        <v>61</v>
      </c>
      <c r="C49" s="49">
        <f t="shared" si="0"/>
        <v>31600</v>
      </c>
      <c r="D49" s="49">
        <f>D50+D51+D52+D53</f>
        <v>31600</v>
      </c>
      <c r="E49" s="55"/>
      <c r="F49" s="55"/>
      <c r="G49" s="50">
        <f t="shared" si="1"/>
        <v>31600</v>
      </c>
      <c r="H49" s="56"/>
    </row>
    <row r="50" spans="1:8" s="52" customFormat="1" ht="46.5" x14ac:dyDescent="0.2">
      <c r="A50" s="30" t="s">
        <v>67</v>
      </c>
      <c r="B50" s="54" t="s">
        <v>68</v>
      </c>
      <c r="C50" s="49">
        <f t="shared" si="0"/>
        <v>38800</v>
      </c>
      <c r="D50" s="55">
        <v>38800</v>
      </c>
      <c r="E50" s="55"/>
      <c r="F50" s="55"/>
      <c r="G50" s="50"/>
      <c r="H50" s="56"/>
    </row>
    <row r="51" spans="1:8" s="52" customFormat="1" hidden="1" x14ac:dyDescent="0.2">
      <c r="A51" s="30">
        <v>22090200</v>
      </c>
      <c r="B51" s="54" t="s">
        <v>62</v>
      </c>
      <c r="C51" s="49">
        <f t="shared" si="0"/>
        <v>0</v>
      </c>
      <c r="D51" s="55"/>
      <c r="E51" s="55"/>
      <c r="F51" s="55"/>
      <c r="G51" s="50">
        <f t="shared" si="1"/>
        <v>0</v>
      </c>
      <c r="H51" s="56"/>
    </row>
    <row r="52" spans="1:8" s="52" customFormat="1" ht="46.5" hidden="1" x14ac:dyDescent="0.2">
      <c r="A52" s="30">
        <v>22090300</v>
      </c>
      <c r="B52" s="54" t="s">
        <v>63</v>
      </c>
      <c r="C52" s="49">
        <f t="shared" si="0"/>
        <v>0</v>
      </c>
      <c r="D52" s="55"/>
      <c r="E52" s="55"/>
      <c r="F52" s="55"/>
      <c r="G52" s="50">
        <f t="shared" si="1"/>
        <v>0</v>
      </c>
      <c r="H52" s="56"/>
    </row>
    <row r="53" spans="1:8" s="52" customFormat="1" ht="26.45" customHeight="1" x14ac:dyDescent="0.2">
      <c r="A53" s="30">
        <v>22090400</v>
      </c>
      <c r="B53" s="54" t="s">
        <v>64</v>
      </c>
      <c r="C53" s="49">
        <f t="shared" si="0"/>
        <v>-7200</v>
      </c>
      <c r="D53" s="55">
        <v>-7200</v>
      </c>
      <c r="E53" s="55"/>
      <c r="F53" s="55"/>
      <c r="G53" s="50">
        <f t="shared" si="1"/>
        <v>-7200</v>
      </c>
      <c r="H53" s="56"/>
    </row>
    <row r="54" spans="1:8" s="52" customFormat="1" ht="26.45" customHeight="1" x14ac:dyDescent="0.2">
      <c r="A54" s="48">
        <v>24000000</v>
      </c>
      <c r="B54" s="58" t="s">
        <v>7</v>
      </c>
      <c r="C54" s="49">
        <f t="shared" si="0"/>
        <v>3427500</v>
      </c>
      <c r="D54" s="49">
        <f>D55</f>
        <v>927500</v>
      </c>
      <c r="E54" s="49">
        <f>E55+E59</f>
        <v>2500000</v>
      </c>
      <c r="F54" s="49">
        <f>F55+F59</f>
        <v>2500000</v>
      </c>
      <c r="G54" s="50">
        <f t="shared" si="1"/>
        <v>3427500</v>
      </c>
      <c r="H54" s="51"/>
    </row>
    <row r="55" spans="1:8" s="52" customFormat="1" ht="26.45" customHeight="1" x14ac:dyDescent="0.2">
      <c r="A55" s="48">
        <v>24060000</v>
      </c>
      <c r="B55" s="53" t="s">
        <v>14</v>
      </c>
      <c r="C55" s="49">
        <f t="shared" si="0"/>
        <v>927500</v>
      </c>
      <c r="D55" s="49">
        <f>D56+D57+D58</f>
        <v>927500</v>
      </c>
      <c r="E55" s="49"/>
      <c r="F55" s="49"/>
      <c r="G55" s="50">
        <f t="shared" si="1"/>
        <v>927500</v>
      </c>
      <c r="H55" s="51"/>
    </row>
    <row r="56" spans="1:8" s="52" customFormat="1" ht="26.45" customHeight="1" x14ac:dyDescent="0.2">
      <c r="A56" s="30">
        <v>24060300</v>
      </c>
      <c r="B56" s="54" t="s">
        <v>95</v>
      </c>
      <c r="C56" s="49"/>
      <c r="D56" s="55">
        <v>877200</v>
      </c>
      <c r="E56" s="49"/>
      <c r="F56" s="49"/>
      <c r="G56" s="50"/>
      <c r="H56" s="51"/>
    </row>
    <row r="57" spans="1:8" s="52" customFormat="1" ht="46.5" x14ac:dyDescent="0.2">
      <c r="A57" s="30">
        <v>24061900</v>
      </c>
      <c r="B57" s="54" t="s">
        <v>96</v>
      </c>
      <c r="C57" s="49"/>
      <c r="D57" s="55">
        <v>26300</v>
      </c>
      <c r="E57" s="49"/>
      <c r="F57" s="49"/>
      <c r="G57" s="50"/>
      <c r="H57" s="51"/>
    </row>
    <row r="58" spans="1:8" s="52" customFormat="1" ht="100.5" customHeight="1" x14ac:dyDescent="0.2">
      <c r="A58" s="30">
        <v>24062200</v>
      </c>
      <c r="B58" s="54" t="s">
        <v>97</v>
      </c>
      <c r="C58" s="49"/>
      <c r="D58" s="55">
        <v>24000</v>
      </c>
      <c r="E58" s="55"/>
      <c r="F58" s="55"/>
      <c r="G58" s="51"/>
      <c r="H58" s="56"/>
    </row>
    <row r="59" spans="1:8" s="52" customFormat="1" ht="26.45" customHeight="1" x14ac:dyDescent="0.2">
      <c r="A59" s="48">
        <v>24170000</v>
      </c>
      <c r="B59" s="58" t="s">
        <v>46</v>
      </c>
      <c r="C59" s="49">
        <f t="shared" si="0"/>
        <v>2500000</v>
      </c>
      <c r="D59" s="49"/>
      <c r="E59" s="49">
        <f>F59</f>
        <v>2500000</v>
      </c>
      <c r="F59" s="55">
        <v>2500000</v>
      </c>
      <c r="G59" s="50">
        <f t="shared" si="1"/>
        <v>2500000</v>
      </c>
      <c r="H59" s="51"/>
    </row>
    <row r="60" spans="1:8" s="52" customFormat="1" ht="21" hidden="1" customHeight="1" x14ac:dyDescent="0.2">
      <c r="A60" s="48" t="s">
        <v>77</v>
      </c>
      <c r="B60" s="53" t="s">
        <v>78</v>
      </c>
      <c r="C60" s="49">
        <f>D60+E60</f>
        <v>0</v>
      </c>
      <c r="D60" s="49"/>
      <c r="E60" s="49">
        <f>E61</f>
        <v>0</v>
      </c>
      <c r="F60" s="49"/>
      <c r="G60" s="50">
        <f>D60+E60</f>
        <v>0</v>
      </c>
      <c r="H60" s="51"/>
    </row>
    <row r="61" spans="1:8" s="57" customFormat="1" hidden="1" x14ac:dyDescent="0.2">
      <c r="A61" s="30" t="s">
        <v>35</v>
      </c>
      <c r="B61" s="62" t="s">
        <v>36</v>
      </c>
      <c r="C61" s="49">
        <f>D61+E61</f>
        <v>0</v>
      </c>
      <c r="D61" s="49"/>
      <c r="E61" s="55"/>
      <c r="F61" s="49"/>
      <c r="G61" s="50">
        <f>D61+E61</f>
        <v>0</v>
      </c>
      <c r="H61" s="56"/>
    </row>
    <row r="62" spans="1:8" s="57" customFormat="1" ht="26.45" customHeight="1" x14ac:dyDescent="0.2">
      <c r="A62" s="48">
        <v>30000000</v>
      </c>
      <c r="B62" s="48" t="s">
        <v>8</v>
      </c>
      <c r="C62" s="49">
        <f>D62+E62</f>
        <v>8500</v>
      </c>
      <c r="D62" s="49">
        <f>D63</f>
        <v>8500</v>
      </c>
      <c r="E62" s="49"/>
      <c r="F62" s="49"/>
      <c r="G62" s="50">
        <f>D62+E62</f>
        <v>8500</v>
      </c>
      <c r="H62" s="51"/>
    </row>
    <row r="63" spans="1:8" s="57" customFormat="1" ht="26.45" customHeight="1" x14ac:dyDescent="0.2">
      <c r="A63" s="48">
        <v>31000000</v>
      </c>
      <c r="B63" s="53" t="s">
        <v>9</v>
      </c>
      <c r="C63" s="49">
        <f>D63+E63</f>
        <v>8500</v>
      </c>
      <c r="D63" s="49">
        <f>D64</f>
        <v>8500</v>
      </c>
      <c r="E63" s="49"/>
      <c r="F63" s="49"/>
      <c r="G63" s="50">
        <f>D63+E63</f>
        <v>8500</v>
      </c>
      <c r="H63" s="51"/>
    </row>
    <row r="64" spans="1:8" s="57" customFormat="1" ht="67.5" x14ac:dyDescent="0.2">
      <c r="A64" s="48" t="s">
        <v>98</v>
      </c>
      <c r="B64" s="53" t="s">
        <v>99</v>
      </c>
      <c r="C64" s="49">
        <f>D64</f>
        <v>8500</v>
      </c>
      <c r="D64" s="49">
        <f>D65</f>
        <v>8500</v>
      </c>
      <c r="E64" s="49"/>
      <c r="F64" s="49"/>
      <c r="G64" s="50"/>
      <c r="H64" s="51"/>
    </row>
    <row r="65" spans="1:8" s="57" customFormat="1" ht="48.75" customHeight="1" x14ac:dyDescent="0.2">
      <c r="A65" s="30">
        <v>31010200</v>
      </c>
      <c r="B65" s="54" t="s">
        <v>100</v>
      </c>
      <c r="C65" s="49">
        <f>D65</f>
        <v>8500</v>
      </c>
      <c r="D65" s="55">
        <v>8500</v>
      </c>
      <c r="E65" s="49"/>
      <c r="F65" s="49"/>
      <c r="G65" s="50"/>
      <c r="H65" s="51"/>
    </row>
    <row r="66" spans="1:8" s="57" customFormat="1" ht="29.45" customHeight="1" x14ac:dyDescent="0.2">
      <c r="A66" s="30"/>
      <c r="B66" s="53" t="s">
        <v>89</v>
      </c>
      <c r="C66" s="49">
        <f>C14+C40+C62</f>
        <v>35355200</v>
      </c>
      <c r="D66" s="49">
        <f>D14+D40+D62</f>
        <v>32855200</v>
      </c>
      <c r="E66" s="49">
        <f>E40</f>
        <v>2500000</v>
      </c>
      <c r="F66" s="49">
        <f>F40</f>
        <v>2500000</v>
      </c>
      <c r="G66" s="50"/>
      <c r="H66" s="56"/>
    </row>
    <row r="67" spans="1:8" s="52" customFormat="1" ht="22.5" x14ac:dyDescent="0.2">
      <c r="A67" s="48">
        <v>40000000</v>
      </c>
      <c r="B67" s="48" t="s">
        <v>16</v>
      </c>
      <c r="C67" s="49">
        <f>D67+E67</f>
        <v>-130328406.12</v>
      </c>
      <c r="D67" s="49">
        <f>D68</f>
        <v>-148328406.12</v>
      </c>
      <c r="E67" s="49">
        <f>E68</f>
        <v>18000000</v>
      </c>
      <c r="F67" s="49"/>
      <c r="G67" s="50">
        <f>D67+E67</f>
        <v>-130328406.12</v>
      </c>
      <c r="H67" s="51"/>
    </row>
    <row r="68" spans="1:8" s="63" customFormat="1" ht="22.5" x14ac:dyDescent="0.2">
      <c r="A68" s="48">
        <v>41000000</v>
      </c>
      <c r="B68" s="53" t="s">
        <v>10</v>
      </c>
      <c r="C68" s="49">
        <f>D68+E68</f>
        <v>-130328406.12</v>
      </c>
      <c r="D68" s="49">
        <f>D69+D71</f>
        <v>-148328406.12</v>
      </c>
      <c r="E68" s="49">
        <f>E71</f>
        <v>18000000</v>
      </c>
      <c r="F68" s="49"/>
      <c r="G68" s="50">
        <f>D68+E68</f>
        <v>-130328406.12</v>
      </c>
      <c r="H68" s="51"/>
    </row>
    <row r="69" spans="1:8" s="65" customFormat="1" x14ac:dyDescent="0.2">
      <c r="A69" s="48">
        <v>41030000</v>
      </c>
      <c r="B69" s="53" t="s">
        <v>84</v>
      </c>
      <c r="C69" s="49">
        <f>D69+E69</f>
        <v>630000</v>
      </c>
      <c r="D69" s="49">
        <f>SUM(D70:D70)</f>
        <v>630000</v>
      </c>
      <c r="E69" s="49"/>
      <c r="F69" s="64"/>
      <c r="G69" s="50">
        <f>D69+E69</f>
        <v>630000</v>
      </c>
      <c r="H69" s="51"/>
    </row>
    <row r="70" spans="1:8" s="65" customFormat="1" ht="46.5" x14ac:dyDescent="0.2">
      <c r="A70" s="30">
        <v>41033800</v>
      </c>
      <c r="B70" s="54" t="s">
        <v>101</v>
      </c>
      <c r="C70" s="49">
        <f>D70+E70</f>
        <v>630000</v>
      </c>
      <c r="D70" s="55">
        <v>630000</v>
      </c>
      <c r="E70" s="55"/>
      <c r="F70" s="66"/>
      <c r="G70" s="67">
        <f>D70+E70</f>
        <v>630000</v>
      </c>
      <c r="H70" s="56"/>
    </row>
    <row r="71" spans="1:8" s="65" customFormat="1" ht="26.25" customHeight="1" x14ac:dyDescent="0.2">
      <c r="A71" s="48">
        <v>41050000</v>
      </c>
      <c r="B71" s="53" t="s">
        <v>85</v>
      </c>
      <c r="C71" s="49">
        <f>D71+E71</f>
        <v>-130958406.12</v>
      </c>
      <c r="D71" s="49">
        <f>SUM(D72:D76)</f>
        <v>-148958406.12</v>
      </c>
      <c r="E71" s="49">
        <f>E75</f>
        <v>18000000</v>
      </c>
      <c r="F71" s="66"/>
      <c r="G71" s="67"/>
      <c r="H71" s="56"/>
    </row>
    <row r="72" spans="1:8" s="65" customFormat="1" ht="140.25" customHeight="1" x14ac:dyDescent="0.2">
      <c r="A72" s="30">
        <v>41050100</v>
      </c>
      <c r="B72" s="54" t="s">
        <v>107</v>
      </c>
      <c r="C72" s="49">
        <f>D72</f>
        <v>-150299949.12</v>
      </c>
      <c r="D72" s="55">
        <v>-150299949.12</v>
      </c>
      <c r="E72" s="55"/>
      <c r="F72" s="66"/>
      <c r="G72" s="67"/>
      <c r="H72" s="56"/>
    </row>
    <row r="73" spans="1:8" s="65" customFormat="1" ht="46.5" x14ac:dyDescent="0.2">
      <c r="A73" s="30">
        <v>41051100</v>
      </c>
      <c r="B73" s="54" t="s">
        <v>102</v>
      </c>
      <c r="C73" s="49">
        <f>D73</f>
        <v>44790</v>
      </c>
      <c r="D73" s="55">
        <v>44790</v>
      </c>
      <c r="E73" s="55"/>
      <c r="F73" s="66"/>
      <c r="G73" s="67"/>
      <c r="H73" s="56"/>
    </row>
    <row r="74" spans="1:8" s="65" customFormat="1" ht="44.25" customHeight="1" x14ac:dyDescent="0.2">
      <c r="A74" s="30">
        <v>41051500</v>
      </c>
      <c r="B74" s="54" t="s">
        <v>103</v>
      </c>
      <c r="C74" s="49">
        <f>D74</f>
        <v>489753</v>
      </c>
      <c r="D74" s="55">
        <v>489753</v>
      </c>
      <c r="E74" s="55"/>
      <c r="F74" s="66"/>
      <c r="G74" s="67"/>
      <c r="H74" s="56"/>
    </row>
    <row r="75" spans="1:8" s="65" customFormat="1" x14ac:dyDescent="0.2">
      <c r="A75" s="30">
        <v>41053900</v>
      </c>
      <c r="B75" s="54" t="s">
        <v>104</v>
      </c>
      <c r="C75" s="49">
        <f>D75+E75</f>
        <v>18007000</v>
      </c>
      <c r="D75" s="55">
        <v>7000</v>
      </c>
      <c r="E75" s="55">
        <v>18000000</v>
      </c>
      <c r="F75" s="66"/>
      <c r="G75" s="67"/>
      <c r="H75" s="56"/>
    </row>
    <row r="76" spans="1:8" s="65" customFormat="1" ht="52.5" customHeight="1" x14ac:dyDescent="0.2">
      <c r="A76" s="30">
        <v>41054300</v>
      </c>
      <c r="B76" s="54" t="s">
        <v>105</v>
      </c>
      <c r="C76" s="49">
        <f>D76</f>
        <v>800000</v>
      </c>
      <c r="D76" s="55">
        <v>800000</v>
      </c>
      <c r="E76" s="55"/>
      <c r="F76" s="66"/>
      <c r="G76" s="67"/>
      <c r="H76" s="56"/>
    </row>
    <row r="77" spans="1:8" s="57" customFormat="1" ht="28.5" customHeight="1" x14ac:dyDescent="0.2">
      <c r="A77" s="48"/>
      <c r="B77" s="53" t="s">
        <v>83</v>
      </c>
      <c r="C77" s="49">
        <f>C66+C67</f>
        <v>-94973206.120000005</v>
      </c>
      <c r="D77" s="49">
        <f>D66+D67</f>
        <v>-115473206.12</v>
      </c>
      <c r="E77" s="49">
        <f>E66+E67</f>
        <v>20500000</v>
      </c>
      <c r="F77" s="49">
        <f>F66+F67</f>
        <v>2500000</v>
      </c>
      <c r="G77" s="50">
        <f>D77+E77</f>
        <v>-94973206.120000005</v>
      </c>
      <c r="H77" s="51"/>
    </row>
    <row r="78" spans="1:8" ht="57.75" customHeight="1" x14ac:dyDescent="0.35"/>
    <row r="79" spans="1:8" ht="27.75" customHeight="1" x14ac:dyDescent="0.35">
      <c r="B79" s="69" t="s">
        <v>106</v>
      </c>
      <c r="C79" s="69"/>
      <c r="D79" s="69"/>
      <c r="E79" s="69"/>
    </row>
    <row r="80" spans="1:8" ht="27.75" customHeight="1" x14ac:dyDescent="0.35">
      <c r="B80" s="33"/>
      <c r="C80" s="33"/>
      <c r="D80" s="33"/>
      <c r="E80" s="33"/>
    </row>
    <row r="81" spans="1:8" ht="21.75" hidden="1" customHeight="1" x14ac:dyDescent="0.35">
      <c r="B81" s="33"/>
      <c r="C81" s="33"/>
      <c r="D81" s="33"/>
      <c r="E81" s="33"/>
    </row>
    <row r="82" spans="1:8" ht="23.25" hidden="1" customHeight="1" thickBot="1" x14ac:dyDescent="0.4">
      <c r="A82" s="36"/>
      <c r="B82" s="40" t="s">
        <v>25</v>
      </c>
      <c r="C82" s="38">
        <f>C77-C67</f>
        <v>35355200</v>
      </c>
      <c r="D82" s="38">
        <f>D77-D67</f>
        <v>32855200</v>
      </c>
      <c r="E82" s="38">
        <f>E77-E67</f>
        <v>2500000</v>
      </c>
      <c r="F82" s="39">
        <f>F77-F67</f>
        <v>2500000</v>
      </c>
      <c r="G82" s="34"/>
      <c r="H82" s="34"/>
    </row>
    <row r="83" spans="1:8" ht="39.75" hidden="1" customHeight="1" thickBot="1" x14ac:dyDescent="0.4">
      <c r="C83" s="34"/>
      <c r="E83" s="34"/>
      <c r="F83" s="34"/>
      <c r="G83" s="34"/>
      <c r="H83" s="34"/>
    </row>
    <row r="84" spans="1:8" ht="33" hidden="1" customHeight="1" x14ac:dyDescent="0.35">
      <c r="A84" s="41"/>
      <c r="B84" s="42" t="s">
        <v>86</v>
      </c>
      <c r="C84" s="43"/>
      <c r="D84" s="47">
        <v>5867200</v>
      </c>
      <c r="E84" s="43"/>
      <c r="F84" s="44"/>
      <c r="G84" s="34"/>
      <c r="H84" s="34"/>
    </row>
    <row r="85" spans="1:8" ht="18.75" hidden="1" customHeight="1" thickBot="1" x14ac:dyDescent="0.4">
      <c r="A85" s="45"/>
      <c r="B85" s="35"/>
      <c r="C85" s="35"/>
      <c r="D85" s="35"/>
      <c r="E85" s="35"/>
      <c r="F85" s="46"/>
    </row>
    <row r="86" spans="1:8" ht="36.75" hidden="1" customHeight="1" thickBot="1" x14ac:dyDescent="0.4">
      <c r="A86" s="36"/>
      <c r="B86" s="37" t="s">
        <v>87</v>
      </c>
      <c r="C86" s="38">
        <f>D86+E86</f>
        <v>-100840406.12</v>
      </c>
      <c r="D86" s="38">
        <f>D77-D84</f>
        <v>-121340406.12</v>
      </c>
      <c r="E86" s="38">
        <f>E77</f>
        <v>20500000</v>
      </c>
      <c r="F86" s="39">
        <f>F77</f>
        <v>2500000</v>
      </c>
    </row>
    <row r="87" spans="1:8" hidden="1" x14ac:dyDescent="0.35"/>
  </sheetData>
  <mergeCells count="14">
    <mergeCell ref="E2:F2"/>
    <mergeCell ref="E1:F1"/>
    <mergeCell ref="E9:F9"/>
    <mergeCell ref="E4:F4"/>
    <mergeCell ref="E3:F3"/>
    <mergeCell ref="A6:G6"/>
    <mergeCell ref="A9:A12"/>
    <mergeCell ref="C9:C12"/>
    <mergeCell ref="B9:B12"/>
    <mergeCell ref="D9:D12"/>
    <mergeCell ref="B79:E79"/>
    <mergeCell ref="G9:G12"/>
    <mergeCell ref="F10:F12"/>
    <mergeCell ref="E10:E12"/>
  </mergeCells>
  <phoneticPr fontId="2" type="noConversion"/>
  <printOptions horizontalCentered="1"/>
  <pageMargins left="0.19685039370078741" right="0.19685039370078741" top="0.6692913385826772" bottom="0.27559055118110237" header="0.31496062992125984" footer="0.19685039370078741"/>
  <pageSetup paperSize="9" scale="52" fitToHeight="3" orientation="landscape" r:id="rId1"/>
  <headerFooter alignWithMargins="0"/>
  <rowBreaks count="1" manualBreakCount="1">
    <brk id="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18"/>
      <c r="B3" s="19" t="s">
        <v>48</v>
      </c>
      <c r="C3" s="18" t="s">
        <v>49</v>
      </c>
      <c r="D3" s="18" t="s">
        <v>50</v>
      </c>
      <c r="E3" s="18"/>
      <c r="F3" s="18"/>
    </row>
    <row r="4" spans="1:7" ht="15.75" x14ac:dyDescent="0.2">
      <c r="A4" s="1" t="s">
        <v>37</v>
      </c>
      <c r="B4" s="17">
        <v>206339.851</v>
      </c>
      <c r="C4" s="20">
        <f>B4/B8*100</f>
        <v>86.798697702258792</v>
      </c>
      <c r="D4" s="18"/>
      <c r="E4" s="21">
        <f>D8*C4/100</f>
        <v>262498.01037033426</v>
      </c>
      <c r="F4" s="21">
        <v>262400.8</v>
      </c>
    </row>
    <row r="5" spans="1:7" ht="15.75" x14ac:dyDescent="0.2">
      <c r="A5" s="1" t="s">
        <v>39</v>
      </c>
      <c r="B5" s="18">
        <v>17621.59</v>
      </c>
      <c r="C5" s="20">
        <f>B5/B8*100</f>
        <v>7.4126789179621273</v>
      </c>
      <c r="D5" s="18"/>
      <c r="E5" s="21">
        <f>D8*C5/100</f>
        <v>22417.542186563751</v>
      </c>
      <c r="F5" s="18">
        <v>22514.799999999999</v>
      </c>
      <c r="G5" s="23">
        <f>E5-F5</f>
        <v>-97.257813436248398</v>
      </c>
    </row>
    <row r="6" spans="1:7" ht="15.75" x14ac:dyDescent="0.2">
      <c r="A6" s="1" t="s">
        <v>41</v>
      </c>
      <c r="B6" s="18">
        <v>3905.0720000000001</v>
      </c>
      <c r="C6" s="20">
        <f>B6/B8*100</f>
        <v>1.6427033478547737</v>
      </c>
      <c r="D6" s="18"/>
      <c r="E6" s="21">
        <f>D8*C6/100</f>
        <v>4967.8897478359713</v>
      </c>
      <c r="F6" s="18">
        <v>4968</v>
      </c>
    </row>
    <row r="7" spans="1:7" ht="15.75" x14ac:dyDescent="0.2">
      <c r="A7" s="1" t="s">
        <v>43</v>
      </c>
      <c r="B7" s="18">
        <v>9855.7759999999998</v>
      </c>
      <c r="C7" s="20">
        <f>B7/B8*100</f>
        <v>4.1459200319243097</v>
      </c>
      <c r="D7" s="18"/>
      <c r="E7" s="21">
        <f>D8*C7/100</f>
        <v>12538.157695266005</v>
      </c>
      <c r="F7" s="18">
        <v>12538</v>
      </c>
    </row>
    <row r="8" spans="1:7" ht="15.75" x14ac:dyDescent="0.2">
      <c r="A8" s="22" t="s">
        <v>47</v>
      </c>
      <c r="B8" s="17">
        <f>SUM(B4:B7)</f>
        <v>237722.28899999999</v>
      </c>
      <c r="C8" s="20">
        <f>SUM(C4:C7)</f>
        <v>100</v>
      </c>
      <c r="D8" s="18">
        <v>302421.59999999998</v>
      </c>
      <c r="E8" s="21">
        <f>SUM(E4:E7)</f>
        <v>302421.60000000003</v>
      </c>
      <c r="F8" s="21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2"/>
      <c r="C1" s="3"/>
      <c r="D1" s="4"/>
      <c r="E1" s="4"/>
      <c r="F1" s="4"/>
    </row>
    <row r="2" spans="1:12" ht="18.75" x14ac:dyDescent="0.3">
      <c r="A2" s="5"/>
      <c r="B2" s="5"/>
      <c r="C2" s="75"/>
      <c r="D2" s="75"/>
      <c r="E2" s="75"/>
      <c r="F2" s="75"/>
    </row>
    <row r="3" spans="1:12" ht="18.75" x14ac:dyDescent="0.3">
      <c r="A3" s="5"/>
      <c r="B3" s="5"/>
      <c r="C3" s="7"/>
      <c r="D3" s="7"/>
      <c r="E3" s="7"/>
      <c r="F3" s="7"/>
    </row>
    <row r="4" spans="1:12" ht="18.75" x14ac:dyDescent="0.3">
      <c r="A4" s="5"/>
      <c r="B4" s="5"/>
      <c r="C4" s="6"/>
      <c r="D4" s="6"/>
      <c r="E4" s="6"/>
      <c r="F4" s="6"/>
    </row>
    <row r="5" spans="1:12" x14ac:dyDescent="0.2">
      <c r="A5" s="2"/>
    </row>
    <row r="6" spans="1:12" x14ac:dyDescent="0.2">
      <c r="A6" s="2"/>
    </row>
    <row r="7" spans="1:12" x14ac:dyDescent="0.2">
      <c r="A7" s="2"/>
    </row>
    <row r="8" spans="1:12" ht="48" customHeight="1" x14ac:dyDescent="0.2">
      <c r="A8" s="76" t="s">
        <v>26</v>
      </c>
      <c r="B8" s="76"/>
      <c r="C8" s="76"/>
      <c r="D8" s="8"/>
      <c r="E8" s="9"/>
      <c r="F8" s="9"/>
    </row>
    <row r="9" spans="1:12" ht="30" customHeight="1" x14ac:dyDescent="0.3">
      <c r="C9" s="10"/>
    </row>
    <row r="11" spans="1:12" ht="132.75" customHeight="1" x14ac:dyDescent="0.2">
      <c r="A11" s="11" t="s">
        <v>17</v>
      </c>
      <c r="B11" s="12" t="s">
        <v>18</v>
      </c>
      <c r="C11" s="12" t="s">
        <v>19</v>
      </c>
    </row>
    <row r="12" spans="1:12" ht="19.5" customHeight="1" x14ac:dyDescent="0.2">
      <c r="A12" s="13" t="s">
        <v>20</v>
      </c>
      <c r="B12" s="13">
        <v>16836000</v>
      </c>
      <c r="C12" s="14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3" t="s">
        <v>21</v>
      </c>
      <c r="B13" s="13">
        <v>5991100</v>
      </c>
      <c r="C13" s="14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3" t="s">
        <v>22</v>
      </c>
      <c r="B14" s="13">
        <v>19957500</v>
      </c>
      <c r="C14" s="13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3" t="s">
        <v>23</v>
      </c>
      <c r="B15" s="13">
        <f>SUM(B12:B14)</f>
        <v>42784600</v>
      </c>
      <c r="C15" s="15" t="s">
        <v>24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6"/>
      <c r="B16" s="16"/>
      <c r="C16" s="16"/>
    </row>
    <row r="17" spans="1:3" hidden="1" x14ac:dyDescent="0.2"/>
    <row r="18" spans="1:3" ht="26.25" customHeight="1" x14ac:dyDescent="0.2"/>
    <row r="20" spans="1:3" ht="18.75" x14ac:dyDescent="0.3">
      <c r="A20" s="77"/>
      <c r="B20" s="77"/>
      <c r="C20" s="77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 1</vt:lpstr>
      <vt:lpstr>Лист1</vt:lpstr>
      <vt:lpstr>розрах дотації</vt:lpstr>
      <vt:lpstr>'дод 1'!Заголовки_для_печати</vt:lpstr>
      <vt:lpstr>'дод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2019-06-25T15:38:21Z</cp:lastPrinted>
  <dcterms:created xsi:type="dcterms:W3CDTF">2009-01-05T08:10:25Z</dcterms:created>
  <dcterms:modified xsi:type="dcterms:W3CDTF">2019-08-02T14:17:36Z</dcterms:modified>
</cp:coreProperties>
</file>