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5" yWindow="0" windowWidth="19275" windowHeight="7020" tabRatio="596"/>
  </bookViews>
  <sheets>
    <sheet name="2017" sheetId="22" r:id="rId1"/>
    <sheet name="Лист1" sheetId="23" r:id="rId2"/>
  </sheets>
  <definedNames>
    <definedName name="_xlnm.Print_Titles" localSheetId="0">'2017'!$15:$16</definedName>
    <definedName name="_xlnm.Print_Area" localSheetId="0">'2017'!$A$1:$Q$393</definedName>
  </definedNames>
  <calcPr calcId="162913" fullCalcOnLoad="1"/>
</workbook>
</file>

<file path=xl/calcChain.xml><?xml version="1.0" encoding="utf-8"?>
<calcChain xmlns="http://schemas.openxmlformats.org/spreadsheetml/2006/main">
  <c r="O375" i="22" l="1"/>
  <c r="N366" i="22"/>
  <c r="O366" i="22"/>
  <c r="P366" i="22"/>
  <c r="Q366" i="22"/>
  <c r="M366" i="22"/>
  <c r="M342" i="22"/>
  <c r="M307" i="22"/>
  <c r="M293" i="22"/>
  <c r="M273" i="22"/>
  <c r="M259" i="22"/>
  <c r="M209" i="22"/>
  <c r="M21" i="22"/>
  <c r="M18" i="22"/>
  <c r="M368" i="22" s="1"/>
  <c r="P342" i="22"/>
  <c r="Q342" i="22"/>
  <c r="P307" i="22"/>
  <c r="N307" i="22"/>
  <c r="P293" i="22"/>
  <c r="N293" i="22"/>
  <c r="O273" i="22"/>
  <c r="P273" i="22"/>
  <c r="Q273" i="22"/>
  <c r="P259" i="22"/>
  <c r="Q259" i="22"/>
  <c r="N259" i="22"/>
  <c r="P209" i="22"/>
  <c r="N209" i="22"/>
  <c r="P21" i="22"/>
  <c r="O18" i="22"/>
  <c r="P18" i="22"/>
  <c r="P368" i="22" s="1"/>
  <c r="N18" i="22"/>
  <c r="L199" i="22"/>
  <c r="F200" i="22"/>
  <c r="L200" i="22" s="1"/>
  <c r="F199" i="22"/>
  <c r="L202" i="22"/>
  <c r="F202" i="22"/>
  <c r="F196" i="22"/>
  <c r="L196" i="22" s="1"/>
  <c r="L335" i="22"/>
  <c r="F335" i="22"/>
  <c r="L332" i="22"/>
  <c r="Q332" i="22" s="1"/>
  <c r="L327" i="22"/>
  <c r="Q327" i="22" s="1"/>
  <c r="L295" i="22"/>
  <c r="N350" i="22"/>
  <c r="Q239" i="22"/>
  <c r="F221" i="22"/>
  <c r="L221" i="22" s="1"/>
  <c r="O46" i="22"/>
  <c r="O357" i="22"/>
  <c r="O356" i="22"/>
  <c r="L279" i="22"/>
  <c r="F58" i="22"/>
  <c r="O58" i="22" s="1"/>
  <c r="L378" i="22"/>
  <c r="O378" i="22"/>
  <c r="L364" i="22"/>
  <c r="O364" i="22" s="1"/>
  <c r="L363" i="22"/>
  <c r="O363" i="22"/>
  <c r="O362" i="22"/>
  <c r="L361" i="22"/>
  <c r="O361" i="22"/>
  <c r="L360" i="22"/>
  <c r="O360" i="22" s="1"/>
  <c r="F319" i="22"/>
  <c r="L319" i="22"/>
  <c r="L306" i="22"/>
  <c r="O306" i="22" s="1"/>
  <c r="Q241" i="22"/>
  <c r="O227" i="22"/>
  <c r="L58" i="22"/>
  <c r="L57" i="22"/>
  <c r="L56" i="22"/>
  <c r="L46" i="22"/>
  <c r="L54" i="22"/>
  <c r="Q297" i="22"/>
  <c r="Q293" i="22" s="1"/>
  <c r="O244" i="22"/>
  <c r="O53" i="22"/>
  <c r="L53" i="22"/>
  <c r="L40" i="22"/>
  <c r="O40" i="22"/>
  <c r="O21" i="22" s="1"/>
  <c r="L237" i="22"/>
  <c r="L238" i="22"/>
  <c r="L304" i="22"/>
  <c r="L246" i="22"/>
  <c r="Q246" i="22" s="1"/>
  <c r="L248" i="22"/>
  <c r="L244" i="22"/>
  <c r="L247" i="22"/>
  <c r="N32" i="22"/>
  <c r="N21" i="22" s="1"/>
  <c r="L42" i="22"/>
  <c r="L41" i="22"/>
  <c r="L328" i="22"/>
  <c r="Q328" i="22" s="1"/>
  <c r="N349" i="22"/>
  <c r="N342" i="22" s="1"/>
  <c r="L277" i="22"/>
  <c r="L283" i="22"/>
  <c r="N282" i="22"/>
  <c r="N273" i="22" s="1"/>
  <c r="L282" i="22"/>
  <c r="L275" i="22"/>
  <c r="L217" i="22"/>
  <c r="L33" i="22"/>
  <c r="L236" i="22"/>
  <c r="L211" i="22"/>
  <c r="L30" i="22"/>
  <c r="L29" i="22"/>
  <c r="L28" i="22"/>
  <c r="L27" i="22"/>
  <c r="L377" i="22"/>
  <c r="O377" i="22" s="1"/>
  <c r="N380" i="22"/>
  <c r="L379" i="22"/>
  <c r="O379" i="22" s="1"/>
  <c r="N375" i="22"/>
  <c r="L329" i="22"/>
  <c r="O329" i="22" s="1"/>
  <c r="O307" i="22" s="1"/>
  <c r="L311" i="22"/>
  <c r="L308" i="22"/>
  <c r="L305" i="22"/>
  <c r="O305" i="22" s="1"/>
  <c r="L260" i="22"/>
  <c r="L261" i="22"/>
  <c r="L262" i="22"/>
  <c r="L251" i="22"/>
  <c r="Q251" i="22" s="1"/>
  <c r="L240" i="22"/>
  <c r="L239" i="22"/>
  <c r="L36" i="22"/>
  <c r="L99" i="22"/>
  <c r="L98" i="22"/>
  <c r="L97" i="22"/>
  <c r="L96" i="22"/>
  <c r="Q96" i="22"/>
  <c r="Q21" i="22" s="1"/>
  <c r="L39" i="22"/>
  <c r="L38" i="22"/>
  <c r="L24" i="22"/>
  <c r="L19" i="22"/>
  <c r="O269" i="22"/>
  <c r="O259" i="22" s="1"/>
  <c r="L302" i="22"/>
  <c r="L233" i="22"/>
  <c r="L234" i="22"/>
  <c r="O233" i="22"/>
  <c r="L231" i="22"/>
  <c r="L232" i="22" s="1"/>
  <c r="L229" i="22"/>
  <c r="O229" i="22" s="1"/>
  <c r="L230" i="22"/>
  <c r="L245" i="22"/>
  <c r="O245" i="22"/>
  <c r="L268" i="22"/>
  <c r="L225" i="22"/>
  <c r="L226" i="22"/>
  <c r="L227" i="22"/>
  <c r="L210" i="22"/>
  <c r="L219" i="22"/>
  <c r="L223" i="22"/>
  <c r="L224" i="22"/>
  <c r="L242" i="22"/>
  <c r="O242" i="22"/>
  <c r="L243" i="22"/>
  <c r="L263" i="22"/>
  <c r="L294" i="22"/>
  <c r="L298" i="22"/>
  <c r="O298" i="22"/>
  <c r="O293" i="22" s="1"/>
  <c r="L299" i="22"/>
  <c r="L52" i="22"/>
  <c r="L314" i="22"/>
  <c r="L23" i="22"/>
  <c r="L48" i="22"/>
  <c r="L22" i="22"/>
  <c r="L20" i="22"/>
  <c r="Q20" i="22"/>
  <c r="Q18" i="22" s="1"/>
  <c r="L380" i="22"/>
  <c r="N368" i="22" l="1"/>
  <c r="O380" i="22"/>
  <c r="Q307" i="22"/>
  <c r="O209" i="22"/>
  <c r="O368" i="22" s="1"/>
  <c r="O342" i="22"/>
  <c r="Q209" i="22"/>
  <c r="Q368" i="22" s="1"/>
  <c r="O231" i="22"/>
</calcChain>
</file>

<file path=xl/sharedStrings.xml><?xml version="1.0" encoding="utf-8"?>
<sst xmlns="http://schemas.openxmlformats.org/spreadsheetml/2006/main" count="1019" uniqueCount="752">
  <si>
    <t xml:space="preserve">Будівництво каналізаційних, водопровідних мереж, дренажу, влаштування водовідведення житлових масивів міста </t>
  </si>
  <si>
    <t>Додаток 10</t>
  </si>
  <si>
    <t>до рішення 36 сесії міської ради</t>
  </si>
  <si>
    <t>V скликання</t>
  </si>
  <si>
    <t xml:space="preserve">.2010  № ________ </t>
  </si>
  <si>
    <t>(грн.)</t>
  </si>
  <si>
    <t>Департамент містобудівного комплексу та земельних відносин міської ради</t>
  </si>
  <si>
    <t>Назва головного розпорядника коштів; Назва об'єкта відповідно до проектно-кошторисної документації; тощо</t>
  </si>
  <si>
    <t>3122</t>
  </si>
  <si>
    <t>КЕКВ</t>
  </si>
  <si>
    <t>№ п/п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</si>
  <si>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</si>
  <si>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</si>
  <si>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</si>
  <si>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2016-2017</t>
  </si>
  <si>
    <t>2015-2017</t>
  </si>
  <si>
    <t xml:space="preserve">Будівництво будівлі комунальної бюджетної установи "Клуб мікрорайону "Рогізна" </t>
  </si>
  <si>
    <t>Реконструкція будівлі на вул.Авангардній,17 під дошкільний навчальний заклад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</si>
  <si>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</si>
  <si>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 xml:space="preserve">Реконструкція кінотеатру   ім. І. Миколайчука  під кіномистецький центр   на  вул. Головній,140  </t>
  </si>
  <si>
    <t>2016-2018</t>
  </si>
  <si>
    <t>Реконструкція освітлення стадіону "Буковина" на вул.О.Гузар,1</t>
  </si>
  <si>
    <t>2017-2018</t>
  </si>
  <si>
    <t>Розроблення ІІ етапу програми впорядкування території та історичної забудови в межах буферної зони Всесвітньої спадщини ЮНЕСКО</t>
  </si>
  <si>
    <t>ВСЬОГО :</t>
  </si>
  <si>
    <t>Реконструкція будівлі на вул.Вірменській,17-А під дошкільний навчальний заклад</t>
  </si>
  <si>
    <t>1. Житлове будівництво</t>
  </si>
  <si>
    <t>2017-2020</t>
  </si>
  <si>
    <t>2. Освіта</t>
  </si>
  <si>
    <t>Реконструкція приміщень 2-го поверху під приміщення 4-х груп НВК "Берегиня" на вул.Карбулицького Іларія,2</t>
  </si>
  <si>
    <t xml:space="preserve">3. Комунальне господарство </t>
  </si>
  <si>
    <t>Будівництво зливово-каналізаційних та водопровідних мереж по вул. Заставнянській мікрорайону "Роша" (перша черга )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</si>
  <si>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</si>
  <si>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4. Культура</t>
  </si>
  <si>
    <t>Житловий мікрорайон по вул.Д.Лукіяновича (зовнішні інженерні мережі) - будівництво</t>
  </si>
  <si>
    <t>5. Фізична культура та спорт</t>
  </si>
  <si>
    <t>Капітальний ремонт лікувального  корпусу КМУ "Міська лікарня №1" на вул.Героїв  Майдану, 226 (операційний блок)</t>
  </si>
  <si>
    <t xml:space="preserve">Капітальний ремот даху поліклініки(будівля літера А) на вул.Героїв  Майдану, 226 </t>
  </si>
  <si>
    <t xml:space="preserve">7.Інші об"єкти будівництва </t>
  </si>
  <si>
    <t>Капітальний ремонт підвальних приміщень будівлі на вул.Садовського,8</t>
  </si>
  <si>
    <t>Капітальний ремонт приміщень закладів  дошкільної освіти (співфінансування міської ради з реалізації інвестиційного проекту "Енергоефективність в будівлях бюджетної сфери в м.Чернівцях")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</si>
  <si>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</si>
  <si>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</si>
  <si>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 xml:space="preserve">Будівництво водопровідної мережі по вул.Вашківській </t>
  </si>
  <si>
    <t>2017-2019</t>
  </si>
  <si>
    <t>Реконструкція адмінприміщення КБУ "Центр дозвілля дітей та юнацтва парку ім.Ю.Федьковича" на вул.Й.Главки,20</t>
  </si>
  <si>
    <t>3132</t>
  </si>
  <si>
    <t>2018-2020</t>
  </si>
  <si>
    <t>Капітальний ремонт конструктивних елементівКСОП "Буковина" на вул.О.Гузар,1</t>
  </si>
  <si>
    <t xml:space="preserve">Реконструкція котельні КМУ "Міська поліклініка №1" на вул.Шкільній,6 </t>
  </si>
  <si>
    <t>Капітальний ремонт приміщень в КБУ "Музична школа №2" на вул. Кобилянської Ольги,36</t>
  </si>
  <si>
    <t>Капітальний ремонт приміщень літнього театру в Центральному парку культури і відпочинку ім. Т.Г.Шевченка</t>
  </si>
  <si>
    <t>Капітальний ремонт підвального приміщення в КБУ "Центральний палац культури"на пл.Театральній,5</t>
  </si>
  <si>
    <t>Капітальний ремонт фасаду по КБУ "Музична школа №3" на вул.Юнацькій,1</t>
  </si>
  <si>
    <t>Капітальний ремонт фасаду КБУ "Будинок культури "Роша"" на вул. Горіхівській,1</t>
  </si>
  <si>
    <t>Капітальний ремонт будівлі КМУ "Міська дитяча поліклініка" на проспекті Незалежності,109-А</t>
  </si>
  <si>
    <t>Будівництво житлового кварталу по проспекту Незалежності (інженерні забезпечення). Газопостачання ІІІ черга.</t>
  </si>
  <si>
    <t>Будівництво житлового кварталу по проспекту Незалежності (інженерні забезпечення). Електроопостачання ІУ черга.</t>
  </si>
  <si>
    <t>2016-2022</t>
  </si>
  <si>
    <t>Придбання обладнання і предметів довгострокового користування (Памятник жертвам голодомору та геноциду українського народу 1932-1933 та 1946-1947 р.р. з встановленням  на розі вул.Руської та Шевченка Тараса )</t>
  </si>
  <si>
    <t xml:space="preserve">Будівництво дошкільного дитячого закладу на 160 місць на вул.Вересневій,10 </t>
  </si>
  <si>
    <t xml:space="preserve">Будівництво (добудова) третьго поверху у Чернівецькому багатопрофільному ліцеї №4 на вул.Небесної Сотні,18-А </t>
  </si>
  <si>
    <t xml:space="preserve">Будівництво закритого плавального басейну ДНЗ №24 ЦРД "Джерело" на вул Мусоргського,13 </t>
  </si>
  <si>
    <t xml:space="preserve">Будівництво (добудова) корпусу ДНЗ№24 ЦРД "Джерело" на вул. Мусоргського,13 </t>
  </si>
  <si>
    <t>2018-2019</t>
  </si>
  <si>
    <t xml:space="preserve">Будівництво (добудова) корпусу СДНЗ №31 на вул. Руданського Степана,10 </t>
  </si>
  <si>
    <t>2017-2025</t>
  </si>
  <si>
    <t>Реконструкція котельні для гімназії №2 на вул.Головній,73</t>
  </si>
  <si>
    <t>Капітальний ремонт будівлі медичної амбулаторії №1 КМУ "Центр первинної медико-санітарної допомоги "Садгора" на вул.М.Тореза,2</t>
  </si>
  <si>
    <t>Житловий квартал по проспекту Незалежності  (інженерні забезпечення)</t>
  </si>
  <si>
    <t>2008-2022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</si>
  <si>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</si>
  <si>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</si>
  <si>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Виконання на об"єкті станом на 01.01.2017 р., грн.</t>
  </si>
  <si>
    <t>Будівництво каналізаційного колектора ДУ 1000мм на вул.Роменській на ділянці від вул.Руської до вул.Високої</t>
  </si>
  <si>
    <t>Будівництво дитячої дошкільної установи на 160 місць в мікрорайоні Ленківці на IV провул Вільшини, 13</t>
  </si>
  <si>
    <t>Реконструкція гуртожитку в житловий будинок відселенського фонду міської ради на вул. Чехова Антона, 23</t>
  </si>
  <si>
    <t>Реконструкція з надбудовою 2-го поверху будівлі ДНЗ № 30 на бульварі Героїв Крут,7</t>
  </si>
  <si>
    <t>Будівництво зливово-каналізаційних та водопровідних мереж по вул. Заставнянській мікрорайону "Роша" (друга черга )</t>
  </si>
  <si>
    <t>Будівництво водопровідних та каналізаційних  мереж по вул Селятинській</t>
  </si>
  <si>
    <t>Будівництво водопроводу від вул.Підкови до вул.Чорнівської (перша черга)</t>
  </si>
  <si>
    <t>Будівництво каналізаційної мережі з приєднанням ЗНЗ №25 на вул.Благоєва та ЗНЗ №8 на вул.Дзержика,22</t>
  </si>
  <si>
    <t>КПК</t>
  </si>
  <si>
    <t>Капітальний ремонт тротуарів КП "Парк Жовтневий" по вул. Пилипа Орлика,4</t>
  </si>
  <si>
    <t>Будівництво спортивного майданчика на вул.Гуцульській (навпроти житлового будинку №34)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</si>
  <si>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</si>
  <si>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</si>
  <si>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Реставрація скульптур (архітектурного декору) на будівлі на вул. О.Кобилянської ,26</t>
  </si>
  <si>
    <t>Будівництво транспортної а/магістралі по вул.П.-Кільцевій з автодорожнім тунелем через територію злітно-посадкової смуги аеропорту (техніко-економічне обгрунтування)</t>
  </si>
  <si>
    <t>Будівництво багатоквартирного житлового будинку  на провул. Смотрицькому,5, 5-А, 5-Б</t>
  </si>
  <si>
    <t>Будівництво водопровідної насосної станції ІІІ-го підйому з резервуарами чистої води для забезпечення водопостачанням мікрорайону "Роша"</t>
  </si>
  <si>
    <t>в т.ч. кошти товариства</t>
  </si>
  <si>
    <t xml:space="preserve">Будівництво мереж водопостачання індивідуальних житлових будинків по вул. Марморозька, Хрещатинська, Путильська, Романця, Олекси, Будного Степана, провул. Марморозький </t>
  </si>
  <si>
    <t>Перелік об'єктів, фінансування яких буде здійснюватися в 2017-2020 роках</t>
  </si>
  <si>
    <t>Капітальний ремонт огорожі ЗОШ №6 на вул.В.Комарова,26</t>
  </si>
  <si>
    <t>Будівництво каналізаційної мережі по вул.З.Космодем'янської</t>
  </si>
  <si>
    <t xml:space="preserve">Будівництво спортивного комплексу на вул. Учительській,1 (на місці колишнього кінотеатру "Буковина") </t>
  </si>
  <si>
    <t>Будівництво універсального спортивного майданчика на вул.Квітковського,2</t>
  </si>
  <si>
    <t>Реконструкція будівлі з подальшим її використанням для спортивнотехнічних клубів на вул.Руській,226-г (міжнародний спортивний центр "Суперкрос")</t>
  </si>
  <si>
    <t>Капітальний ремонт приміщень загально-освітніх навчальних закладів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</si>
  <si>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(грантові кошти  на реалізацію інвестиційного проекту "Енергоефективність в будівлях бюджетної сфери в м.Чернівцях")</t>
  </si>
  <si>
    <t>1.1</t>
  </si>
  <si>
    <t>1.2</t>
  </si>
  <si>
    <t>2.2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</si>
  <si>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</si>
  <si>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</si>
  <si>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</si>
  <si>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</si>
  <si>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</si>
  <si>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</si>
  <si>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</si>
  <si>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</si>
  <si>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</si>
  <si>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</si>
  <si>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</si>
  <si>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</si>
  <si>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</si>
  <si>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</si>
  <si>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</si>
  <si>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</si>
  <si>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</si>
  <si>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</si>
  <si>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</si>
  <si>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</si>
  <si>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</si>
  <si>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</si>
  <si>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</si>
  <si>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</si>
  <si>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Реконструкція будівлі на вул.Героїв Майдану,152 під ДНЗ</t>
  </si>
  <si>
    <t>Капітальний ремонт харчоблоку спеціалізоаної школи І ступеню №9 на вул.Л.Українки,29</t>
  </si>
  <si>
    <t>Капітальний ремонт даху ЗНЗ №8 на вул.Дзержика,22</t>
  </si>
  <si>
    <t>Капітальний ремонт огорожі ЗНЗ №22 на вул.Південно-Кільцевій,17</t>
  </si>
  <si>
    <t>Капітальний ремонт огорожі НВК "Берегиня" на вул.Карбулицького,2</t>
  </si>
  <si>
    <t>Капітальний ремонт (заміна) вікон у ДНЗ, які передбачені Програмою розвитку освіти</t>
  </si>
  <si>
    <t>Будівництво спортивного майданчика ЗНЗ №30 на вул.Щербанюка,4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</si>
  <si>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</si>
  <si>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</si>
  <si>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</si>
  <si>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</si>
  <si>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</si>
  <si>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</si>
  <si>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</si>
  <si>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</si>
  <si>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</si>
  <si>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</si>
  <si>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</si>
  <si>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</si>
  <si>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</si>
  <si>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</si>
  <si>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</si>
  <si>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</si>
  <si>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</si>
  <si>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</si>
  <si>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</si>
  <si>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Капітальний ремонт приміщення пральні, харчоблоку та системи опалення НВК "Берегиня" на вул.Карбулицького Іларія,2</t>
  </si>
  <si>
    <t>3.11</t>
  </si>
  <si>
    <t>3.12</t>
  </si>
  <si>
    <t>3.13</t>
  </si>
  <si>
    <t>4.1</t>
  </si>
  <si>
    <t>4.2</t>
  </si>
  <si>
    <t>4.3</t>
  </si>
  <si>
    <t>4.4</t>
  </si>
  <si>
    <t>4.5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</si>
  <si>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</si>
  <si>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</si>
  <si>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</si>
  <si>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</si>
  <si>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</si>
  <si>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</si>
  <si>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</si>
  <si>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</si>
  <si>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</si>
  <si>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</si>
  <si>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</si>
  <si>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</si>
  <si>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r>
      <t>Будівництво спортивного майданчика з синтетичним покриттям на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вул.Піщана-Бойка</t>
    </r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</si>
  <si>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</si>
  <si>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</si>
  <si>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</si>
  <si>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</si>
  <si>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</si>
  <si>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</si>
  <si>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</si>
  <si>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</si>
  <si>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</si>
  <si>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</si>
  <si>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</si>
  <si>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</si>
  <si>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</si>
  <si>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</si>
  <si>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</si>
  <si>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</si>
  <si>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</si>
  <si>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</si>
  <si>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</si>
  <si>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</si>
  <si>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</si>
  <si>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</si>
  <si>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</si>
  <si>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</si>
  <si>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8. Бюджет ініціатив чернівчан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</si>
  <si>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</si>
  <si>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</si>
  <si>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</si>
  <si>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</si>
  <si>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</si>
  <si>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</si>
  <si>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</si>
  <si>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</si>
  <si>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</si>
  <si>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Будівництво дитячого майданчика на вул.Хотинській,4-Д</t>
  </si>
  <si>
    <t>9. Будівництво дитячих майданчиків</t>
  </si>
  <si>
    <t>9.1</t>
  </si>
  <si>
    <t>7.15</t>
  </si>
  <si>
    <t>2.37</t>
  </si>
  <si>
    <t>Будівництво багатофункціонального спортивного майданчика з штучною травою в Чернівецькій гімназії №1 за адресою: м.Чернівці, проспект Незалежності,68</t>
  </si>
  <si>
    <t>2.38</t>
  </si>
  <si>
    <t>Капітальний ремонт системи опалення, мереж каналізації та перехідної галереї гімназії № 2 на вул. Головній 73</t>
  </si>
  <si>
    <t>5.9</t>
  </si>
  <si>
    <t>Капітальний ремонт площі Театральної м.Чернівці</t>
  </si>
  <si>
    <t>7.16</t>
  </si>
  <si>
    <t>Капітальний ремонт ДНЗ №1</t>
  </si>
  <si>
    <t>Капітальний ремонт ДНЗ №2</t>
  </si>
  <si>
    <t>Капітальний ремонт ДНЗ №3</t>
  </si>
  <si>
    <t>Капітальний ремонт ДНЗ №4</t>
  </si>
  <si>
    <t>Капітальний ремонт ДНЗ №5</t>
  </si>
  <si>
    <t>Капітальний ремонт ДНЗ №6</t>
  </si>
  <si>
    <t>Капітальний ремонт ДНЗ №7</t>
  </si>
  <si>
    <t>Капітальний ремонт ДНЗ №8</t>
  </si>
  <si>
    <t>Капітальний ремонт ДНЗ №9</t>
  </si>
  <si>
    <t>Капітальний ремонт ДНЗ №10</t>
  </si>
  <si>
    <t>Капітальний ремонт ДНЗ №11</t>
  </si>
  <si>
    <t>Капітальний ремонт ДНЗ №12</t>
  </si>
  <si>
    <t>Капітальний ремонт ДНЗ №14</t>
  </si>
  <si>
    <t>Капітальний ремонт ДНЗ №15</t>
  </si>
  <si>
    <t>Капітальний ремонт ДНЗ №16</t>
  </si>
  <si>
    <t>Капітальний ремонт ДНЗ №17</t>
  </si>
  <si>
    <t>Капітальний ремонт ДНЗ №18</t>
  </si>
  <si>
    <t>Капітальний ремонт ДНЗ №19</t>
  </si>
  <si>
    <t>2.39</t>
  </si>
  <si>
    <t>2.40</t>
  </si>
  <si>
    <t>2.41</t>
  </si>
  <si>
    <t>2.42</t>
  </si>
  <si>
    <t>2.44</t>
  </si>
  <si>
    <t>2.43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</si>
  <si>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</si>
  <si>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</si>
  <si>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</si>
  <si>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</si>
  <si>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</si>
  <si>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</si>
  <si>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</si>
  <si>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</si>
  <si>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</si>
  <si>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</si>
  <si>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</si>
  <si>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</si>
  <si>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</si>
  <si>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Капітальний ремонт ДНЗ №20</t>
  </si>
  <si>
    <t>Капітальний ремонт ДНЗ №21</t>
  </si>
  <si>
    <t>Капітальний ремонт ДНЗ №22</t>
  </si>
  <si>
    <t>Капітальний ремонт ДНЗ №23</t>
  </si>
  <si>
    <t>Капітальний ремонт ДНЗ №24</t>
  </si>
  <si>
    <t>Капітальний ремонт ДНЗ №25</t>
  </si>
  <si>
    <t>Капітальний ремонт ДНЗ №26</t>
  </si>
  <si>
    <t>Капітальний ремонт ДНЗ №27</t>
  </si>
  <si>
    <t>Капітальний ремонт ДНЗ №28</t>
  </si>
  <si>
    <t>Капітальний ремонт ДНЗ №29</t>
  </si>
  <si>
    <t>Капітальний ремонт ДНЗ №30</t>
  </si>
  <si>
    <t>Капітальний ремонт ДНЗ №31</t>
  </si>
  <si>
    <t>Капітальний ремонт ДНЗ №32</t>
  </si>
  <si>
    <t>Капітальний ремонт ДНЗ №33</t>
  </si>
  <si>
    <t>Капітальний ремонт ДНЗ №34</t>
  </si>
  <si>
    <t>Капітальний ремонт ДНЗ №35</t>
  </si>
  <si>
    <t>Капітальний ремонт ДНЗ №36</t>
  </si>
  <si>
    <t>Капітальний ремонт ДНЗ №37</t>
  </si>
  <si>
    <t>Капітальний ремонт ДНЗ №38</t>
  </si>
  <si>
    <t>Капітальний ремонт ДНЗ №39</t>
  </si>
  <si>
    <t>Капітальний ремонт ДНЗ №40</t>
  </si>
  <si>
    <t>Капітальний ремонт ДНЗ №41</t>
  </si>
  <si>
    <t>Капітальний ремонт ДНЗ №43</t>
  </si>
  <si>
    <t>Капітальний ремонт ДНЗ №44</t>
  </si>
  <si>
    <t>Капітальний ремонт ДНЗ №45</t>
  </si>
  <si>
    <t>Капітальний ремонт ДНЗ №46</t>
  </si>
  <si>
    <t>Капітальний ремонт ДНЗ №47</t>
  </si>
  <si>
    <t>Капітальний ремонт ДНЗ №48</t>
  </si>
  <si>
    <t>Капітальний ремонт ДНЗ №49</t>
  </si>
  <si>
    <t>Капітальний ремонт ДНЗ №50</t>
  </si>
  <si>
    <t>Капітальний ремонт ДНЗ №53</t>
  </si>
  <si>
    <t>Капітальний ремонт Д/С №4</t>
  </si>
  <si>
    <t>Капітальний ремонт ліцею №1</t>
  </si>
  <si>
    <t>Капітальний ремонт ліцею №2</t>
  </si>
  <si>
    <t>Капітальний ремонт ліцею №3</t>
  </si>
  <si>
    <t>Капітальний ремонт ліцею №4</t>
  </si>
  <si>
    <t>Капітальний ремонт СШ №7/гімназії №1</t>
  </si>
  <si>
    <t>Капітальний ремонт СШ №35/гімназії №2</t>
  </si>
  <si>
    <t>Капітальний ремонт СШ №26/гімназії №3</t>
  </si>
  <si>
    <t>Капітальний ремонт СШ №9/гімназії №4</t>
  </si>
  <si>
    <t>Капітальний ремонт СШ №23/гімназії №5</t>
  </si>
  <si>
    <t>Капітальний ремонт СШ №29/гімназії №6</t>
  </si>
  <si>
    <t>Капітальний ремонт СЗОШ №6</t>
  </si>
  <si>
    <t>Капітальний ремонт СЗОШ №22</t>
  </si>
  <si>
    <t>Капітальний ремонт СЗОШ №41</t>
  </si>
  <si>
    <t>Капітальний ремонт ЗОШ №13</t>
  </si>
  <si>
    <t>Капітальний ремонт ЗОШ №17</t>
  </si>
  <si>
    <t>Капітальний ремонт ЗОШ №19</t>
  </si>
  <si>
    <t>Капітальний ремонт ЗОШ №1</t>
  </si>
  <si>
    <t>Капітальний ремонт ЗОШ №2</t>
  </si>
  <si>
    <t>Капітальний ремонт ЗОШ №3</t>
  </si>
  <si>
    <t>Капітальний ремонт ЗОШ №4</t>
  </si>
  <si>
    <t>Капітальний ремонт ЗОШ №5</t>
  </si>
  <si>
    <t>Капітальний ремонт ЗОШ №8</t>
  </si>
  <si>
    <t>Капітальний ремонт ЗОШ №10</t>
  </si>
  <si>
    <t>Капітальний ремонт ЗОШ №11</t>
  </si>
  <si>
    <t>Капітальний ремонт ЗОШ №14</t>
  </si>
  <si>
    <t>Капітальний ремонт ЗОШ №16</t>
  </si>
  <si>
    <t>Капітальний ремонт ЗОШ №20</t>
  </si>
  <si>
    <t>Капітальний ремонт ЗОШ №24</t>
  </si>
  <si>
    <t>Капітальний ремонт ЗОШ №25</t>
  </si>
  <si>
    <t>Капітальний ремонт ЗОШ №27</t>
  </si>
  <si>
    <t>Капітальний ремонт ЗОШ №28</t>
  </si>
  <si>
    <t>Капітальний ремонт ЗОШ №30</t>
  </si>
  <si>
    <t>Капітальний ремонт ЗОШ №31</t>
  </si>
  <si>
    <t xml:space="preserve">Капітальний ремонт ЗОШ №33 </t>
  </si>
  <si>
    <t>Капітальний ремонт ЗОШ №40</t>
  </si>
  <si>
    <t>Капітальний ремонт НВК "Берегиня"</t>
  </si>
  <si>
    <t>Капітальний ремонт НВК "Лідер"</t>
  </si>
  <si>
    <t>Капітальний ремонт НВК "Любисток"</t>
  </si>
  <si>
    <t>Капітальний ремонт  ВСЛІ</t>
  </si>
  <si>
    <t>Капітальний ремонт МПДЮ</t>
  </si>
  <si>
    <t>Капітальний ремонт ЦДЮТ</t>
  </si>
  <si>
    <t>Капітальний ремонт БТДЮ</t>
  </si>
  <si>
    <t>Капітальний ремонт КЮТ "КВАРЦ"</t>
  </si>
  <si>
    <t>Капітальний ремонт ДЮСШ №1</t>
  </si>
  <si>
    <t>Капітальний ремонт дворового покриття ЗОШ №2</t>
  </si>
  <si>
    <t>Капітальний ремонт дворового покриття ЗОШ №3</t>
  </si>
  <si>
    <t>Капітальний ремонт дворового покриття ЗОШ №6</t>
  </si>
  <si>
    <t>Капітальний ремонт дворового покриття ЗОШ №10</t>
  </si>
  <si>
    <t>Капітальний ремонт дворового покриття НВК "Лідер"</t>
  </si>
  <si>
    <t>Капітальний ремонт дворового покриття ЗОШ №13</t>
  </si>
  <si>
    <t>Капітальний ремонт дворового покриття ЗОШ №16</t>
  </si>
  <si>
    <t>Капітальний ремонт дворового покриття ЗОШ №17</t>
  </si>
  <si>
    <t>Капітальний ремонт дворового покриття ЗОШ №19</t>
  </si>
  <si>
    <t>Капітальний ремонт дворового покриття ЗОШ №20</t>
  </si>
  <si>
    <t>Капітальний ремонт дворового покриття ЗОШ №22</t>
  </si>
  <si>
    <t>Капітальний ремонт дворового покриття ЗОШ №24</t>
  </si>
  <si>
    <t>Капітальний ремонт дворового покриття ЗОШ №25</t>
  </si>
  <si>
    <t>Капітальний ремонт дворового покриття ЗОШ №27</t>
  </si>
  <si>
    <t>Капітальний ремонт дворового покриття ЗОШ №28</t>
  </si>
  <si>
    <t>Капітальний ремонт дворового покриття ЗОШ №30</t>
  </si>
  <si>
    <t>Капітальний ремонт дворового покриття ЗОШ №33</t>
  </si>
  <si>
    <t>Капітальний ремонт дворового покриття НВК "Берегиня"</t>
  </si>
  <si>
    <t>Капітальний ремонт дворового покриття ЗОШ №37</t>
  </si>
  <si>
    <t>Капітальний ремонт дворового покриття ЗОШ №39</t>
  </si>
  <si>
    <t>Капітальний ремонт дворового покриття НВК "Любисток"</t>
  </si>
  <si>
    <t>Капітальний ремонт дворового покриття гімназії №1</t>
  </si>
  <si>
    <t>Капітальний ремонт дворового покриття гімназії №3</t>
  </si>
  <si>
    <t>Капітальний ремонт дворового покриття гімназії №4</t>
  </si>
  <si>
    <t>Капітальний ремонт дворового покриття гімназії №5</t>
  </si>
  <si>
    <t>Капітальний ремонт дворового покриття гімназії №7</t>
  </si>
  <si>
    <t>Капітальний ремонт дворового покриття ліцею №1</t>
  </si>
  <si>
    <t>Капітальний ремонт дворового покриття ліцею №2</t>
  </si>
  <si>
    <t>Капітальний ремонт дворового покриття ліцею №4</t>
  </si>
  <si>
    <t>Капітальний ремонт дворового покриття ВСЛІ</t>
  </si>
  <si>
    <t>2.58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</si>
  <si>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</si>
  <si>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</si>
  <si>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</si>
  <si>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</si>
  <si>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</si>
  <si>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</si>
  <si>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</si>
  <si>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</si>
  <si>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</si>
  <si>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</si>
  <si>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</si>
  <si>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</si>
  <si>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</si>
  <si>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</si>
  <si>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</si>
  <si>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</si>
  <si>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</si>
  <si>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</si>
  <si>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</si>
  <si>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</si>
  <si>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</si>
  <si>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</si>
  <si>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</si>
  <si>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</si>
  <si>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</si>
  <si>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</si>
  <si>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</si>
  <si>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</si>
  <si>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</si>
  <si>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</si>
  <si>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</si>
  <si>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</si>
  <si>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</si>
  <si>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</si>
  <si>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</si>
  <si>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</si>
  <si>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</si>
  <si>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</si>
  <si>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</si>
  <si>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</si>
  <si>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</si>
  <si>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</si>
  <si>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</si>
  <si>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</si>
  <si>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</si>
  <si>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</si>
  <si>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</si>
  <si>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</si>
  <si>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</si>
  <si>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</si>
  <si>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</si>
  <si>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</si>
  <si>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</si>
  <si>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</si>
  <si>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</si>
  <si>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</si>
  <si>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</si>
  <si>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</si>
  <si>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</si>
  <si>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</si>
  <si>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</si>
  <si>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</si>
  <si>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</si>
  <si>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</si>
  <si>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</si>
  <si>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</si>
  <si>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</si>
  <si>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</si>
  <si>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</si>
  <si>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</si>
  <si>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</si>
  <si>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</si>
  <si>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</si>
  <si>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</si>
  <si>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</si>
  <si>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</si>
  <si>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</si>
  <si>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</si>
  <si>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</si>
  <si>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</si>
  <si>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</si>
  <si>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</si>
  <si>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</si>
  <si>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</si>
  <si>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</si>
  <si>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</si>
  <si>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</si>
  <si>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</si>
  <si>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</si>
  <si>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</si>
  <si>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</si>
  <si>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</si>
  <si>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</si>
  <si>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</si>
  <si>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</si>
  <si>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2.167</t>
  </si>
  <si>
    <t>2.168</t>
  </si>
  <si>
    <t>2.169</t>
  </si>
  <si>
    <t>2.170</t>
  </si>
  <si>
    <t>Капітальний ремонт харчоблоку ЗОШ №40 на вул. Осінній,48</t>
  </si>
  <si>
    <t>Капітальний ремонт даху ЗОШ №16 на вул.Білоруській,77</t>
  </si>
  <si>
    <t>Капітальний ремонт огорожі ЗОШ №8 на вул.К.Дзержика,22</t>
  </si>
  <si>
    <t>Капітальний ремонт огорожі ДНЗ №2 на вул.Узбецькій,29</t>
  </si>
  <si>
    <t xml:space="preserve">Будівництво мереж водопостачання та каналізації індивідуальних житлових будинків по вул.Ставропольській 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</si>
  <si>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</si>
  <si>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мереж водопостачання та каналізації  по вул.Александрі</t>
  </si>
  <si>
    <t>5.10</t>
  </si>
  <si>
    <t>Будівництво багатофункціонального водно-спортивного комплексу на розі вул.Руська-Пчілки</t>
  </si>
  <si>
    <t>Придбання обладнання і предметів довгострокового користування (придбання пам'ятників загиблим воїнам АТО)</t>
  </si>
  <si>
    <t>7.17</t>
  </si>
  <si>
    <t>7.18</t>
  </si>
  <si>
    <t>Капітальний ремонт (благоустрій) скверу на розі вул.Руської та Шевченка Тараса з встановленням  пам’ятника жертвам голодомору та геноциду українського народу 1932-1933 та 1946-1947 р.р</t>
  </si>
  <si>
    <t>Будівництво спортивного майданчика  загальноосвітньої школи І-ІІІ ступенів №2  ім. Ю.Федьковича на вул. Головній,87</t>
  </si>
  <si>
    <t>Будівництво спортивного майданчика на вул.Гуцульській (навпроти житлового будинку №34), (влаштування покриття зі штучної трави)</t>
  </si>
  <si>
    <t>7.19</t>
  </si>
  <si>
    <t>Будівництво типових спортивних майданчиків</t>
  </si>
  <si>
    <t>Реконструкція спортивного майданчику ЗОШ №25 на вул.І.Мазепи,8-А (облаштування  баскетбольного поля та гімнастичної зони,спортивного майданчика)</t>
  </si>
  <si>
    <t>7.20</t>
  </si>
  <si>
    <t>Капітальний ремонт будівлі на вул.Університетській, 18 (проектні роботи)</t>
  </si>
  <si>
    <t xml:space="preserve">Відновлення дорожнього покриття після прокладання інженерних мереж </t>
  </si>
  <si>
    <t>Капітальний ремонт КМУ "Міська поліклініка" на вул.Шептицького,20 (співфінансування міської ради з реалізації інвестиційного проекту "Енергоефективність в будівлях бюджетної сфери в м.Чернівцях")</t>
  </si>
  <si>
    <t>6.10</t>
  </si>
  <si>
    <t>Капітальний ремонт лікувального  корпусу КМУ "Міська лікарня №1" на вул.Героїв  Майдану, 226 (відділення невідкладної допомоги та приміщення травмпункту, котельня)</t>
  </si>
  <si>
    <t>Капітальний ремонт лікувального  корпусу КМУ "Міська лікарня №1" на вул.Героїв  Майдану, 226 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</si>
  <si>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кисневих мереж та систем пожежного захисту лікувального корпусу КМУ "Міська лікарня №1" на вул.Г.Майдану,226</t>
  </si>
  <si>
    <t xml:space="preserve">Капітальний ремонт даху лікувального корпусу КМУ "Міська лікарня №1" на вул.Г.Майдану,226 </t>
  </si>
  <si>
    <t>Капітальний ремонт будівлі літ"Б"  КМУ "Міська лікарня №1" на вул.Г.Майдану,226</t>
  </si>
  <si>
    <t>6.11</t>
  </si>
  <si>
    <t xml:space="preserve">Будівництво спортивного майданчика на вул. Бережанській </t>
  </si>
  <si>
    <t>2015-2018</t>
  </si>
  <si>
    <t>Будівництво водопровідної насосної станції ІІ-го підйому для забезпечення водопостачанням мікрорайону "Роша"</t>
  </si>
  <si>
    <t>2019-2020</t>
  </si>
  <si>
    <t xml:space="preserve">Будівництво каналізаційних мереж по вул.Лемківській, вул.Жванецькій, пров.Жванецькому, вул.Ясинуватській  </t>
  </si>
  <si>
    <t xml:space="preserve">Будівництво водопровідних мереж по вул.Лемківській, вул.Жванецькій, пров.Жванецькому, вул.Ясинуватській </t>
  </si>
  <si>
    <t>Реконструкція з прибудовою на 4 класи ЗОШ № 38 на вул. Яна Налепки,3</t>
  </si>
  <si>
    <t>7.22</t>
  </si>
  <si>
    <t>5.11</t>
  </si>
  <si>
    <t>Капітальний ремонт доріжок стадіону ДЮСШ №4 на вул.І.Підкови,18А</t>
  </si>
  <si>
    <t>Будівництво корпусу КБУ "Музична школа №4" на вул. Панаса Мирного,6  (проектні роботи)</t>
  </si>
  <si>
    <t>Капітальний ремонт (заміна вікон та дверей) ЗНЗ №38 на вул. Яна Налепки,3</t>
  </si>
  <si>
    <t>Капітальний ремонт підлоги ЗНЗ №39 на вул.Іларія Карбулицького,4</t>
  </si>
  <si>
    <t>Будівництво дошкільного навчального закладу в районі мікрорайону «Гравітон» (проектні роботи)</t>
  </si>
  <si>
    <t>Будівництво дошкільного навчального закладу на вул.Глибоцькій,7 (проектні роботи)</t>
  </si>
  <si>
    <t>Будівництво стадіону із штучним покриттям на вул. Головній,265</t>
  </si>
  <si>
    <t>Реконструкція клубу в мікрорайоні Клокучка (проектні роботи)</t>
  </si>
  <si>
    <t>КРЕДИТНІ КОШТИ</t>
  </si>
  <si>
    <t>Капітальний ремонт приміщень закладів  дошкільної освіти (капітальні видатки на реалізацію інвестиційного проекту "Енергоефективність в будівлях бюджетної сфери в м.Чернівцях") (кредитні кошти)</t>
  </si>
  <si>
    <t>1611010</t>
  </si>
  <si>
    <t>Капітальний ремонт  лікувального корпусу КМУ "Міська лікарня №1" на вул.Г.Майдану,226 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</si>
  <si>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Капітальний ремонт  КМУ "Міська поліклініка №1" на вул.Шептицького, 20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</si>
  <si>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ВСЬОГО - КРЕДИТНІ КОШТИ</t>
  </si>
  <si>
    <t>Капітальний ремонт приміщень загально-освітніх навчальних закладів (капітальні видатки на реалізацію інвестиційного проекту "Енергоефективність в будівлях бюджетної сфери в м.Чернівцях")               (кредитні кошти)</t>
  </si>
  <si>
    <t>Будівництво  скверу  "Sport Family Garden "на  бульварі  Героїв  Крут (навпроти бювету)</t>
  </si>
  <si>
    <t>8.10</t>
  </si>
  <si>
    <t>8.11</t>
  </si>
  <si>
    <t>Реконструкція дитячого майданчику під  дитячо-спортивний майданчик  для будинків №№ 229-Б, 229 та 231 на  вул. Руській</t>
  </si>
  <si>
    <t>8.12</t>
  </si>
  <si>
    <t>8.13</t>
  </si>
  <si>
    <t>Реконструкція дитячо-спортивного майданчику на вул.Дунайській</t>
  </si>
  <si>
    <t>8.14</t>
  </si>
  <si>
    <t>8.15</t>
  </si>
  <si>
    <t>1611020</t>
  </si>
  <si>
    <t>1612010</t>
  </si>
  <si>
    <t>1612080</t>
  </si>
  <si>
    <t>2.1</t>
  </si>
  <si>
    <t>2.5</t>
  </si>
  <si>
    <t>2.59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</si>
  <si>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</si>
  <si>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</si>
  <si>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</si>
  <si>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</si>
  <si>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</si>
  <si>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</si>
  <si>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</si>
  <si>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</si>
  <si>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</si>
  <si>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</si>
  <si>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3.14</t>
  </si>
  <si>
    <t>3.15</t>
  </si>
  <si>
    <t>3.16</t>
  </si>
  <si>
    <t>3.17</t>
  </si>
  <si>
    <t>3.18</t>
  </si>
  <si>
    <t>3.19</t>
  </si>
  <si>
    <t>3.20</t>
  </si>
  <si>
    <t>3.21</t>
  </si>
  <si>
    <t>Улаштування дитячих майданчиків:
- вул. Ф. Полетаєва,4а-4;
- проспект Незалежності,50;
- проспект Незалежності,107</t>
  </si>
  <si>
    <t>7.23</t>
  </si>
  <si>
    <t>С.Шиляєв</t>
  </si>
  <si>
    <t>ВСЬОГО - ГРАНТОВІ КОШТИ</t>
  </si>
  <si>
    <t>ГРАНТОВІ КОШТИ</t>
  </si>
  <si>
    <t>7.24</t>
  </si>
  <si>
    <t>Реставрація 4-х скульптур на фронтоні житлового будинку-пам"ятки архітектури на  пл. Театральній,2</t>
  </si>
  <si>
    <t>Капітальний ремонт адміністративних приміщень на вул.Університетській, 1 (проектні роботи)</t>
  </si>
  <si>
    <t>Будівництво спортивного майданчика з штучним покриттям на вул.Надрічній в м.Чернівці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</si>
  <si>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</si>
  <si>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</si>
  <si>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</si>
  <si>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</si>
  <si>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</si>
  <si>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</si>
  <si>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</si>
  <si>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</si>
  <si>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</si>
  <si>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2.111</t>
  </si>
  <si>
    <t>Будівництво магістральних мереж водопостачання мікрорайону "Роша" (проектні роботи)</t>
  </si>
  <si>
    <t>2.110</t>
  </si>
  <si>
    <t>2.166</t>
  </si>
  <si>
    <t>4.6</t>
  </si>
  <si>
    <t>5.12</t>
  </si>
  <si>
    <t>в т.ч. кошти товариства (рішення МВК 25%)</t>
  </si>
  <si>
    <t>6. Об'єкти управління охорони здоров'я</t>
  </si>
  <si>
    <t>Інвентарізація об"єктів культурної спадщини м.Чернівців</t>
  </si>
  <si>
    <t>Житловий мікрорайон по вул.Коломийській (зовнішні інженерні мережі) - будівництво</t>
  </si>
  <si>
    <t>3.22</t>
  </si>
  <si>
    <t>2016-2019</t>
  </si>
  <si>
    <t>1617310</t>
  </si>
  <si>
    <t>1617321</t>
  </si>
  <si>
    <t>1611080</t>
  </si>
  <si>
    <t>1611090</t>
  </si>
  <si>
    <t>1615031</t>
  </si>
  <si>
    <t>1617324</t>
  </si>
  <si>
    <t>1616030</t>
  </si>
  <si>
    <t>1614060</t>
  </si>
  <si>
    <t>1615041</t>
  </si>
  <si>
    <t>1617325</t>
  </si>
  <si>
    <t>1617330</t>
  </si>
  <si>
    <t>1617340</t>
  </si>
  <si>
    <t>1613104</t>
  </si>
  <si>
    <t>1611100</t>
  </si>
  <si>
    <t>1614080</t>
  </si>
  <si>
    <t xml:space="preserve">Будівництво багатофункціонального  спортивного майданчика з синтетичним покриттям на території  КСОП "Буковина" на вул. О.Гузар,1 </t>
  </si>
  <si>
    <t>1617322</t>
  </si>
  <si>
    <t>1617461</t>
  </si>
  <si>
    <t>1610160</t>
  </si>
  <si>
    <t>6.12</t>
  </si>
  <si>
    <t xml:space="preserve">Реконструкція РКНС-8 та напірних трубопроводів від      РКНС-8 до каналізаційного дюкера через річку Прут </t>
  </si>
  <si>
    <t>Капітальний ремонт приміщень та даху будівлі на вул. Руській,226-г (на трасі "Суперкрос")</t>
  </si>
  <si>
    <t>Капітальний ремонт адміністративних приміщень на  вул Героїв Майдану, 7</t>
  </si>
  <si>
    <t>Будівництво дитячого ігрового майданчику ЗОШ №37 на вул. В. Александрі,24</t>
  </si>
  <si>
    <t>Будівництво спортивного майданчику на розі вул.Будівельників та вул.Текстильників</t>
  </si>
  <si>
    <t>Будівництво зовнішнього водопроводу та каналізації по вул.Марморозькій</t>
  </si>
  <si>
    <t>3.9.11</t>
  </si>
  <si>
    <t xml:space="preserve">Капітальний ремонт покрівлі, фасаду та дворового покриття СДНЗ №31 на вул.С.Руданського,10 </t>
  </si>
  <si>
    <t>Реконструкція басейну КСОП "Буковина" на вул. О.Гузар,1 (проектні роботи)</t>
  </si>
  <si>
    <t>Реконструкція приміщень хірургічного корпусу міської дитячої клінічної лікарні з прибудовою термобоксу для створення відділення невідкладних станів на вул.Буковинській, 4 в м.Чернівці (проектні роботи)</t>
  </si>
  <si>
    <t>Будівництво мостового переходу через р.Шубранець з підїзними дорогами в районі  3-ого пров.Ярослава Мудрого та вул.Хотинська,43 (проектні роботи)</t>
  </si>
  <si>
    <t>Будівництво спортивного майданчика на території                     ЗОШ №38 на вул. Я.Налепки,3</t>
  </si>
  <si>
    <t>Уточнена потреба в коштах на        2017 рік, грн.</t>
  </si>
  <si>
    <t>Капітальний ремонт огорожі та дворового покриття                    ЗОШ №40</t>
  </si>
  <si>
    <t>Будівництво загальноосвітньої школи в районі вулиць Рівненської, Сторожинецької та Героїв Майдану                              (проектні роботи)</t>
  </si>
  <si>
    <t>Капітальний ремонт будівлі на вул.Руській, 183                               (проектні роботи)</t>
  </si>
  <si>
    <t>В.Продан</t>
  </si>
  <si>
    <t>2019</t>
  </si>
  <si>
    <t>Капітальний ремонт приміщень закладів  дошкільної освіти (грантові кошти нареалізацію інвестиційного проекту "Енергоефективність в будівлях бюджетної сфери в м.Чернівцях)</t>
  </si>
  <si>
    <t>Будівництво водовідведення в масиві новобудови по вул. Дібровецькій, Тернівській, І.Виговського</t>
  </si>
  <si>
    <t>Будівництво мереж водопостачання та водовідведення по вул. Дунайській</t>
  </si>
  <si>
    <t>Реставрація будівлі на вул. Українській, 22</t>
  </si>
  <si>
    <t>4.12</t>
  </si>
  <si>
    <t>Будівництво дитячо-спортивного майданчика на вул. Залозецького, 93</t>
  </si>
  <si>
    <t>7.25</t>
  </si>
  <si>
    <t>7.27</t>
  </si>
  <si>
    <t>3.23</t>
  </si>
  <si>
    <t>3.24</t>
  </si>
  <si>
    <t>Реконструкція дитячого майданчика ЗОШ №5 на вул. Л.Українки,18</t>
  </si>
  <si>
    <t>Капітальний ремонт покрівлі та фасаду ЗОШ №19 на вул.Хотинській,23</t>
  </si>
  <si>
    <t>Будівництво спортивного майданчика зі штучним покриттям на території гімназії № 5 по вул.Д.Загула, 8</t>
  </si>
  <si>
    <t>Будівництво (улаштування) спортивного майданчика ЗОШ №24 на вул.Фізкультурній, 5</t>
  </si>
  <si>
    <t>Реконструкція автономної котельні МКМУ «Клінічний пологовий будинок №2» по вул.Рівненській, 8</t>
  </si>
  <si>
    <t>6.13</t>
  </si>
  <si>
    <t>Капітальний ремонт будівлі на    вул.Головній, 41 для створення Молодіжного центру</t>
  </si>
  <si>
    <t>Реставрація будівлі Ратуші на  пл.Центральній, 1</t>
  </si>
  <si>
    <t>7.28</t>
  </si>
  <si>
    <t>7.29</t>
  </si>
  <si>
    <t>7.30</t>
  </si>
  <si>
    <t>2.171</t>
  </si>
  <si>
    <t>2.172</t>
  </si>
  <si>
    <t>2.173</t>
  </si>
  <si>
    <t>Реставрація (реставраційний ремонт) приміщення інклюзивно-ресурсного центру на вул. А.Міцкевича, 5</t>
  </si>
  <si>
    <t>Капітальний ремонт приміщення басейну  ДНЗ №41 на вул. Полєтаєва, 19</t>
  </si>
  <si>
    <t>2.174</t>
  </si>
  <si>
    <t>Реконструкція приміщення під ДНЗ №40 на                              вул. Шкільній, 25</t>
  </si>
  <si>
    <t>2.175</t>
  </si>
  <si>
    <t>Капітальний ремонт (заміна водостічних труб та карнизів) будівлі департаменту містобудівного комплексу та земельних відносин міської ради на вул. Б. Хмельницького, 64-А</t>
  </si>
  <si>
    <t>7.31</t>
  </si>
  <si>
    <t>Реконструкція спортивного майданчику ЗОШ № 25 на                               вул. І.Мазепи, 8-А  (облаштування баскетбольного поля, гімнастичної зони, спортивного майданчика), (другий пусковий комплекс)</t>
  </si>
  <si>
    <t>Реконструкція спортивного майданчику ЗОШ № 25 на вул. І.Мазепи, 8-А (облаштування баскетбольного поля, гімнастичної зони, спортивного майданчика),(третій пусковий комплекс)</t>
  </si>
  <si>
    <t>Капітальний ремонт спортивного майданчика ЗОШ № 38</t>
  </si>
  <si>
    <t>Реставрація (реставраційний ремонт) даху будівлі на  пл. Центральній, 10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</si>
  <si>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</si>
  <si>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>2.176</t>
  </si>
  <si>
    <t>2.177</t>
  </si>
  <si>
    <t>2.178</t>
  </si>
  <si>
    <t>Капітальний ремонт приміщень департаменту містобудівного комплексу та земельних відносин на вул.Б.Хмельницького,64-А (заміна вікон та протипожежні заходи)</t>
  </si>
  <si>
    <t xml:space="preserve">Реконструкція приміщень під дошкільний навчальний заклад на  вул.Ольжича Олега,12 </t>
  </si>
  <si>
    <t>Реконструкція будівлі гімназії №7 на проспекті Незалежності,88-Д</t>
  </si>
  <si>
    <t xml:space="preserve">Реконструкція приміщень харчоблоків першого та другого поверхів НВК "Любисток" на вул.Руській,228-А </t>
  </si>
  <si>
    <t xml:space="preserve">Реконструкція будівлі ЗОШ №13 на вул.Немирівській,3 </t>
  </si>
  <si>
    <t>Будівництво каналізаційної мережі по вул.Ярослава Мудрого (колишня вул.Тореза Моріса) та І провулку Ярослава Мудрого (колишній І пров.Тореза Моріса)</t>
  </si>
  <si>
    <t>Секретар Чернівецької міської ради</t>
  </si>
  <si>
    <t>Реставрація (ремонт реставраційний) приміщень закладів дошкільної освіти та загальноосвітніх навчальних закладів (капітальні видатки на реалізацію інвестиційного проекту "Енергоефективність в будівлях бюджетної сфери в м.Чернівцях")  (кредитні кошти)</t>
  </si>
  <si>
    <t>Уточнена потреба в коштах на 2018 рік, грн.</t>
  </si>
  <si>
    <t>Капітальний ремонт дворового покриття ДНЗ №52</t>
  </si>
  <si>
    <t>Будівництво водопровідної мережі по вулицях Ромаданівська, Архангельська, Гайова, Геніченська, Дебальцевська</t>
  </si>
  <si>
    <t>2020</t>
  </si>
  <si>
    <t>Улаштування дитячого майданчика "Буковинський" на вул.Горобинова, 9</t>
  </si>
  <si>
    <t>Улаштування дитячого спортивного майданчика на вул.Небесної Сотні, 19</t>
  </si>
  <si>
    <t>Улаштування дитячого майданчика "Мрія" на пр.Незалежності, 114</t>
  </si>
  <si>
    <t>Улаштування дитячого майданчика "Бебібум" на вул.Достоєвського</t>
  </si>
  <si>
    <t>Капітальний ремонт спортивного майданчика ЗОШ №4 на вул.Шевченка, 14</t>
  </si>
  <si>
    <t>8.16</t>
  </si>
  <si>
    <t>8.17</t>
  </si>
  <si>
    <t>8.18</t>
  </si>
  <si>
    <t>8.19</t>
  </si>
  <si>
    <t>8.20</t>
  </si>
  <si>
    <t>8.21</t>
  </si>
  <si>
    <t>8.22</t>
  </si>
  <si>
    <t>Реставрація (ремонт реставраційний) приміщень закладів дошкільної освіти та загальноосвітніх навчальних закладів (грантові кошти нареалізацію інвестиційного проекту "Енергоефективність в будівлях бюджетної сфери в м.Чернівцях)</t>
  </si>
  <si>
    <t>7.21</t>
  </si>
  <si>
    <t>7.26</t>
  </si>
  <si>
    <t>2.179</t>
  </si>
  <si>
    <t xml:space="preserve">Капітальний ремонт даху гімназії №7 </t>
  </si>
  <si>
    <t>Капітальний ремонт харчоблоку ЗНЗ №37</t>
  </si>
  <si>
    <t>2017, 2020</t>
  </si>
  <si>
    <t>2.180</t>
  </si>
  <si>
    <t>Капітальний ремонт харчоблоку ЗНЗ №19</t>
  </si>
  <si>
    <t>Капітальний ремонт огорожі ЗНЗ №27</t>
  </si>
  <si>
    <t>Капітальний ремонт огорожі ЗНЗ №3 на вул.Герцена, 36</t>
  </si>
  <si>
    <t>Потреба в коштах на 2019 рік, грн.</t>
  </si>
  <si>
    <t>Потреба в коштах на 2020 рік, грн.</t>
  </si>
  <si>
    <t>Реставрація (ремонт реставраційний) фасаду будівлі ЗОШ № 4 на вул.Шевченка, 14-16</t>
  </si>
  <si>
    <t>2.181</t>
  </si>
  <si>
    <t>Капітальний ремонт частини приміщень ЗНЗ № 39 на вул.І.Карбулицького, 4 для розміщення інклюзивно-ресурсного центру №2</t>
  </si>
  <si>
    <t>2.182</t>
  </si>
  <si>
    <t>Будівництво мереж водовідведення по вул.Ясській</t>
  </si>
  <si>
    <t>Будівництво мереж водовідведення по вул.Заводській</t>
  </si>
  <si>
    <t>Будівництво мереж водовідведення по вул.Заставнянській від вул.І.Мазепи до вул.С.Ковалевської</t>
  </si>
  <si>
    <t>3.25</t>
  </si>
  <si>
    <t>3.26</t>
  </si>
  <si>
    <t>3.27</t>
  </si>
  <si>
    <t>Реконструкція будівлі навчального блоку  КБУ «Музична школа № 1» на вул.Шевченка, 20-22 (проектні роботи)</t>
  </si>
  <si>
    <t>4.13</t>
  </si>
  <si>
    <t>Будівництво підземних переходів на вул.Головній (навпроти центрального автовокзалу)</t>
  </si>
  <si>
    <t>7.32</t>
  </si>
  <si>
    <t>Капітальний ремонт скверу зі встановленням пам’ятника Небесної Сотні на вул.Щербанюка, 12</t>
  </si>
  <si>
    <t>Будівництво спортивного майданчику на розі вул.Будівельників та вул.Текстильників (встановлення обладнання спортивної зони та будівництво тротуару)</t>
  </si>
  <si>
    <t>7.33</t>
  </si>
  <si>
    <t>7.34</t>
  </si>
  <si>
    <t>Капітальний ремонт (благоустрій території) дитячого спортивного майданчика біля житлового будинку на                вул.Південно-Кільцевій,6</t>
  </si>
  <si>
    <t>8.23</t>
  </si>
  <si>
    <t>Улаштування дитячого спортивного майданчика "Сонечко" по вул. Заводській,58-З</t>
  </si>
  <si>
    <t>Улаштування дитячого спортивного майданчика на вул.Руській, 223-Д</t>
  </si>
  <si>
    <t>3.28</t>
  </si>
  <si>
    <t>Будівництво мереж водовідведення по вул.Зеленій на ділянці від вул.Лубенської до входу на Єврейське кладовище</t>
  </si>
  <si>
    <t>Капітальний ремонт фасаду будівлі архівного відділу міської ради та благоустрій прилеглої території на вул.О.Кобилянської, 29</t>
  </si>
  <si>
    <t>Капітальний ремонт покрівлі гімназії № 1 на пр.Незалежності, 68</t>
  </si>
  <si>
    <t>Капітальний ремонт покрівлі ЗОШ № 11 на вул.Південно-Кільцевій, 7-Б</t>
  </si>
  <si>
    <t>2.183</t>
  </si>
  <si>
    <t>2.184</t>
  </si>
  <si>
    <t>2.185</t>
  </si>
  <si>
    <t>Реставрація (ремонт реставраційний) харчоблоку ЗОШ № 4 на вул.Шевченка, 14-16</t>
  </si>
  <si>
    <t>Реставрація (ремонт реставраційний) харчоблоку ЗОШ № 5 на вул.Л.Українки, 1</t>
  </si>
  <si>
    <t>2.186</t>
  </si>
  <si>
    <t>Реставрація (ремонт реставраційний) покрівлі та фасаду гімназії № 2 на вул.Головній, 73</t>
  </si>
  <si>
    <t>2.187</t>
  </si>
  <si>
    <t>5.13</t>
  </si>
  <si>
    <t>5.14</t>
  </si>
  <si>
    <t>5.16</t>
  </si>
  <si>
    <t>Капітальний ремонт спортивного залу ДЮСШ на вул.Комарова, 40</t>
  </si>
  <si>
    <t>Капітальний ремонт спортивного залу ДЮСШ на пр.Незалежності, 86-Г</t>
  </si>
  <si>
    <t>Капітальний ремонт спортивного залу ДЮСШ на вул.Південно-Кільцевій, 9</t>
  </si>
  <si>
    <t>Капітальний ремонт спортивного залу (відділення пауерліфтингу) ДЮСШ  на вул.Руській,39-Сагайдачного, 82</t>
  </si>
  <si>
    <t>Будівництво спортивного комплексу на проїзді Парковому, 12</t>
  </si>
  <si>
    <t>Капітальний ремонт адміністративної будівлі управління по фізичній культурі та спорту міської ради на вул.А.Шептицького, 23</t>
  </si>
  <si>
    <t>Будівництво футбольних майданчиків та роздягалень на території ФОК "Олімпія" на вул.С.Воробкевича, 6</t>
  </si>
  <si>
    <t>Будівництво футбольних майданчиків та приміщень на території стадіону "Мальва" на вул.Галицький Шлях, 1</t>
  </si>
  <si>
    <t>Будівництво мереж водовідведення по вул.Сторожинецькій від вул.Каспрука до вул.Ковельської</t>
  </si>
  <si>
    <t>3.29</t>
  </si>
  <si>
    <t>Капітальний ремонт огорожі ЗНЗ №25 на вул.Мазепи,8-А</t>
  </si>
  <si>
    <t xml:space="preserve">Реконструкція басейну ЗОШ №27 на вул. С.Воробкевича,19 </t>
  </si>
  <si>
    <t>Будівництво проспекту Незалежності на ділянці вул.Сторожинецької-Героїв Майдану (влаштування підземних переходів), (проектні роботи)</t>
  </si>
  <si>
    <t>Будівництво проспекту Незалежності на ділянці вул. Сторожинецької- Героїв Майдану</t>
  </si>
  <si>
    <t>Реконструкція дитячо-спортивного майданчика на 2 провулку Кармелюка Устима, 4 для дітей різного віку (в тому числі для дітей з інвалідністю)</t>
  </si>
  <si>
    <t>Примітка: По об’єктах, виконання яких здійснювалось протягом  поточного року та не завершено, потребу в коштах на наступний рік збільшити на суму, необхідну для завершення робіт по таких об’єктах в межах загальної кошторисної вартості робіт, зазначеної в Програмі.</t>
  </si>
  <si>
    <t>2016-2020</t>
  </si>
  <si>
    <t xml:space="preserve"> 2018-2020</t>
  </si>
  <si>
    <t>Додаток</t>
  </si>
  <si>
    <t xml:space="preserve">
до рішення міської ради "Про внесення змін до  цільової Програми з будівництва об’єктів житла 
і соціальної сфери  в місті Чернівцях на 2017-2020 роки 
«Сучасне місто», затвердженої рішенням міської ради 
VIІ скликання 13.03.2017 р. №626, зі змінами"
25.07.2019   № 1805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</si>
</sst>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9" formatCode="_-* #,##0.00\ _г_р_н_._-;\-* #,##0.00\ _г_р_н_._-;_-* &quot;-&quot;??\ _г_р_н_._-;_-@_-"/>
    <numFmt numFmtId="180" formatCode="_-* #,##0.00_₴_-;\-* #,##0.00_₴_-;_-* &quot;-&quot;??_₴_-;_-@_-"/>
    <numFmt numFmtId="181" formatCode="0.0"/>
    <numFmt numFmtId="182" formatCode="#,##0.00\ _г_р_н_."/>
    <numFmt numFmtId="183" formatCode="#,##0.00_р_."/>
    <numFmt numFmtId="184" formatCode="#,##0.0"/>
    <numFmt numFmtId="185" formatCode="#,##0.000"/>
    <numFmt numFmtId="186" formatCode="#,##0.0\ _г_р_н_."/>
    <numFmt numFmtId="187" formatCode="#,##0.00_ ;\-#,##0.00\ 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 Cyr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179" fontId="1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</cellStyleXfs>
  <cellXfs count="650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79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81" fontId="7" fillId="2" borderId="3" xfId="0" applyNumberFormat="1" applyFont="1" applyFill="1" applyBorder="1" applyAlignment="1">
      <alignment horizontal="center" wrapText="1"/>
    </xf>
    <xf numFmtId="181" fontId="7" fillId="2" borderId="5" xfId="0" applyNumberFormat="1" applyFont="1" applyFill="1" applyBorder="1" applyAlignment="1">
      <alignment horizontal="center" wrapText="1"/>
    </xf>
    <xf numFmtId="2" fontId="7" fillId="2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6" fillId="2" borderId="5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7" fillId="0" borderId="9" xfId="0" applyFont="1" applyBorder="1" applyAlignment="1">
      <alignment wrapText="1"/>
    </xf>
    <xf numFmtId="2" fontId="7" fillId="2" borderId="3" xfId="0" applyNumberFormat="1" applyFont="1" applyFill="1" applyBorder="1" applyAlignment="1">
      <alignment horizontal="center" wrapText="1"/>
    </xf>
    <xf numFmtId="4" fontId="4" fillId="0" borderId="10" xfId="0" applyNumberFormat="1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6" fillId="2" borderId="11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79" fontId="4" fillId="0" borderId="10" xfId="0" applyNumberFormat="1" applyFont="1" applyBorder="1" applyAlignment="1">
      <alignment wrapText="1"/>
    </xf>
    <xf numFmtId="0" fontId="4" fillId="2" borderId="10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left" wrapText="1"/>
    </xf>
    <xf numFmtId="0" fontId="9" fillId="2" borderId="10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4" fontId="4" fillId="2" borderId="1" xfId="4" applyNumberFormat="1" applyFont="1" applyFill="1" applyBorder="1" applyAlignment="1">
      <alignment horizontal="center" wrapText="1"/>
    </xf>
    <xf numFmtId="4" fontId="4" fillId="2" borderId="10" xfId="4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182" fontId="4" fillId="2" borderId="15" xfId="0" applyNumberFormat="1" applyFont="1" applyFill="1" applyBorder="1"/>
    <xf numFmtId="0" fontId="5" fillId="0" borderId="16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wrapText="1"/>
    </xf>
    <xf numFmtId="4" fontId="4" fillId="0" borderId="13" xfId="0" applyNumberFormat="1" applyFont="1" applyFill="1" applyBorder="1" applyAlignment="1">
      <alignment horizontal="center" wrapText="1"/>
    </xf>
    <xf numFmtId="4" fontId="4" fillId="0" borderId="1" xfId="4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4" fontId="13" fillId="0" borderId="1" xfId="4" applyNumberFormat="1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4" fontId="14" fillId="0" borderId="10" xfId="4" applyNumberFormat="1" applyFont="1" applyBorder="1" applyAlignment="1">
      <alignment horizontal="center" wrapText="1"/>
    </xf>
    <xf numFmtId="4" fontId="14" fillId="0" borderId="13" xfId="4" applyNumberFormat="1" applyFont="1" applyBorder="1" applyAlignment="1">
      <alignment horizontal="center" wrapText="1"/>
    </xf>
    <xf numFmtId="182" fontId="4" fillId="0" borderId="12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3" xfId="4" applyNumberFormat="1" applyFont="1" applyBorder="1" applyAlignment="1">
      <alignment horizontal="center" wrapText="1"/>
    </xf>
    <xf numFmtId="179" fontId="4" fillId="0" borderId="0" xfId="0" applyNumberFormat="1" applyFont="1" applyBorder="1" applyAlignment="1">
      <alignment wrapText="1"/>
    </xf>
    <xf numFmtId="4" fontId="4" fillId="0" borderId="10" xfId="4" applyNumberFormat="1" applyFont="1" applyFill="1" applyBorder="1" applyAlignment="1">
      <alignment horizontal="center" wrapText="1"/>
    </xf>
    <xf numFmtId="4" fontId="4" fillId="0" borderId="13" xfId="4" applyNumberFormat="1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4" fontId="4" fillId="0" borderId="17" xfId="4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4" fontId="4" fillId="0" borderId="18" xfId="4" applyNumberFormat="1" applyFont="1" applyFill="1" applyBorder="1" applyAlignment="1">
      <alignment horizontal="center" wrapText="1"/>
    </xf>
    <xf numFmtId="4" fontId="4" fillId="0" borderId="19" xfId="4" applyNumberFormat="1" applyFont="1" applyBorder="1" applyAlignment="1">
      <alignment horizontal="center" wrapText="1"/>
    </xf>
    <xf numFmtId="182" fontId="4" fillId="0" borderId="1" xfId="0" applyNumberFormat="1" applyFont="1" applyBorder="1" applyAlignment="1">
      <alignment horizontal="center" wrapText="1"/>
    </xf>
    <xf numFmtId="0" fontId="4" fillId="0" borderId="19" xfId="0" applyFont="1" applyBorder="1" applyAlignment="1">
      <alignment wrapText="1"/>
    </xf>
    <xf numFmtId="182" fontId="4" fillId="2" borderId="10" xfId="4" applyNumberFormat="1" applyFont="1" applyFill="1" applyBorder="1" applyAlignment="1">
      <alignment horizontal="center" wrapText="1"/>
    </xf>
    <xf numFmtId="0" fontId="4" fillId="2" borderId="13" xfId="0" applyFont="1" applyFill="1" applyBorder="1" applyAlignment="1">
      <alignment wrapText="1"/>
    </xf>
    <xf numFmtId="0" fontId="4" fillId="0" borderId="20" xfId="0" applyFont="1" applyFill="1" applyBorder="1" applyAlignment="1">
      <alignment horizontal="center" wrapText="1"/>
    </xf>
    <xf numFmtId="183" fontId="4" fillId="0" borderId="19" xfId="4" applyNumberFormat="1" applyFont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center" wrapText="1"/>
    </xf>
    <xf numFmtId="4" fontId="4" fillId="0" borderId="19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5" fillId="0" borderId="18" xfId="0" applyFont="1" applyBorder="1" applyAlignment="1">
      <alignment horizontal="left" wrapText="1"/>
    </xf>
    <xf numFmtId="0" fontId="6" fillId="0" borderId="11" xfId="0" applyFont="1" applyFill="1" applyBorder="1" applyAlignment="1">
      <alignment horizontal="center" wrapText="1"/>
    </xf>
    <xf numFmtId="49" fontId="11" fillId="0" borderId="17" xfId="0" applyNumberFormat="1" applyFont="1" applyBorder="1" applyAlignment="1">
      <alignment wrapText="1"/>
    </xf>
    <xf numFmtId="0" fontId="4" fillId="0" borderId="17" xfId="0" applyFont="1" applyBorder="1" applyAlignment="1">
      <alignment horizontal="left" wrapText="1"/>
    </xf>
    <xf numFmtId="0" fontId="4" fillId="0" borderId="17" xfId="0" applyFont="1" applyBorder="1" applyAlignment="1">
      <alignment horizontal="center" wrapText="1"/>
    </xf>
    <xf numFmtId="0" fontId="5" fillId="0" borderId="16" xfId="0" applyFont="1" applyBorder="1" applyAlignment="1">
      <alignment vertical="center" wrapText="1"/>
    </xf>
    <xf numFmtId="49" fontId="11" fillId="0" borderId="5" xfId="0" applyNumberFormat="1" applyFont="1" applyBorder="1" applyAlignment="1">
      <alignment wrapText="1"/>
    </xf>
    <xf numFmtId="4" fontId="4" fillId="0" borderId="19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84" fontId="4" fillId="0" borderId="1" xfId="0" applyNumberFormat="1" applyFont="1" applyBorder="1" applyAlignment="1">
      <alignment horizontal="center"/>
    </xf>
    <xf numFmtId="0" fontId="4" fillId="0" borderId="17" xfId="0" applyFont="1" applyFill="1" applyBorder="1" applyAlignment="1">
      <alignment wrapText="1"/>
    </xf>
    <xf numFmtId="184" fontId="4" fillId="0" borderId="19" xfId="0" applyNumberFormat="1" applyFont="1" applyBorder="1" applyAlignment="1">
      <alignment horizontal="center"/>
    </xf>
    <xf numFmtId="184" fontId="4" fillId="0" borderId="17" xfId="0" applyNumberFormat="1" applyFont="1" applyBorder="1" applyAlignment="1">
      <alignment horizontal="center"/>
    </xf>
    <xf numFmtId="0" fontId="6" fillId="2" borderId="13" xfId="0" applyFont="1" applyFill="1" applyBorder="1" applyAlignment="1">
      <alignment horizontal="center" wrapText="1"/>
    </xf>
    <xf numFmtId="182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4" fontId="4" fillId="0" borderId="5" xfId="4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179" fontId="4" fillId="0" borderId="3" xfId="0" applyNumberFormat="1" applyFont="1" applyBorder="1" applyAlignment="1">
      <alignment wrapText="1"/>
    </xf>
    <xf numFmtId="0" fontId="4" fillId="0" borderId="17" xfId="0" applyFont="1" applyBorder="1" applyAlignment="1">
      <alignment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4" fontId="4" fillId="3" borderId="5" xfId="0" applyNumberFormat="1" applyFont="1" applyFill="1" applyBorder="1" applyAlignment="1">
      <alignment horizontal="center"/>
    </xf>
    <xf numFmtId="4" fontId="4" fillId="3" borderId="12" xfId="0" applyNumberFormat="1" applyFont="1" applyFill="1" applyBorder="1" applyAlignment="1">
      <alignment horizontal="center" wrapText="1"/>
    </xf>
    <xf numFmtId="4" fontId="4" fillId="3" borderId="19" xfId="0" applyNumberFormat="1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9" fontId="7" fillId="4" borderId="5" xfId="0" applyNumberFormat="1" applyFont="1" applyFill="1" applyBorder="1" applyAlignment="1">
      <alignment wrapText="1"/>
    </xf>
    <xf numFmtId="0" fontId="5" fillId="4" borderId="13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181" fontId="7" fillId="4" borderId="5" xfId="0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81" fontId="7" fillId="4" borderId="3" xfId="0" applyNumberFormat="1" applyFont="1" applyFill="1" applyBorder="1" applyAlignment="1">
      <alignment horizontal="center" wrapText="1"/>
    </xf>
    <xf numFmtId="2" fontId="7" fillId="4" borderId="5" xfId="0" applyNumberFormat="1" applyFont="1" applyFill="1" applyBorder="1" applyAlignment="1">
      <alignment horizontal="center" wrapText="1"/>
    </xf>
    <xf numFmtId="4" fontId="13" fillId="0" borderId="5" xfId="4" applyNumberFormat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182" fontId="4" fillId="0" borderId="5" xfId="0" applyNumberFormat="1" applyFont="1" applyBorder="1" applyAlignment="1">
      <alignment horizontal="center" wrapText="1"/>
    </xf>
    <xf numFmtId="182" fontId="4" fillId="3" borderId="4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wrapText="1"/>
    </xf>
    <xf numFmtId="0" fontId="4" fillId="3" borderId="13" xfId="0" applyFont="1" applyFill="1" applyBorder="1" applyAlignment="1">
      <alignment horizontal="left" wrapText="1"/>
    </xf>
    <xf numFmtId="4" fontId="4" fillId="3" borderId="1" xfId="0" applyNumberFormat="1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4" fontId="4" fillId="3" borderId="10" xfId="4" applyNumberFormat="1" applyFont="1" applyFill="1" applyBorder="1" applyAlignment="1">
      <alignment horizontal="center" wrapText="1"/>
    </xf>
    <xf numFmtId="4" fontId="4" fillId="3" borderId="13" xfId="0" applyNumberFormat="1" applyFont="1" applyFill="1" applyBorder="1" applyAlignment="1">
      <alignment horizontal="center" wrapText="1"/>
    </xf>
    <xf numFmtId="182" fontId="4" fillId="3" borderId="12" xfId="0" applyNumberFormat="1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4" fontId="4" fillId="0" borderId="3" xfId="4" applyNumberFormat="1" applyFont="1" applyFill="1" applyBorder="1" applyAlignment="1">
      <alignment horizontal="center" wrapText="1"/>
    </xf>
    <xf numFmtId="4" fontId="4" fillId="0" borderId="0" xfId="4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wrapText="1"/>
    </xf>
    <xf numFmtId="0" fontId="5" fillId="4" borderId="19" xfId="0" applyFont="1" applyFill="1" applyBorder="1" applyAlignment="1">
      <alignment horizontal="left" wrapText="1"/>
    </xf>
    <xf numFmtId="4" fontId="4" fillId="4" borderId="1" xfId="4" applyNumberFormat="1" applyFont="1" applyFill="1" applyBorder="1" applyAlignment="1">
      <alignment horizontal="center" wrapText="1"/>
    </xf>
    <xf numFmtId="0" fontId="9" fillId="4" borderId="10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4" fontId="4" fillId="4" borderId="10" xfId="4" applyNumberFormat="1" applyFont="1" applyFill="1" applyBorder="1" applyAlignment="1">
      <alignment horizontal="center" wrapText="1"/>
    </xf>
    <xf numFmtId="4" fontId="4" fillId="4" borderId="13" xfId="4" applyNumberFormat="1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9" fontId="11" fillId="4" borderId="17" xfId="0" applyNumberFormat="1" applyFont="1" applyFill="1" applyBorder="1" applyAlignment="1">
      <alignment wrapText="1"/>
    </xf>
    <xf numFmtId="4" fontId="4" fillId="4" borderId="17" xfId="4" applyNumberFormat="1" applyFont="1" applyFill="1" applyBorder="1" applyAlignment="1">
      <alignment horizontal="center" wrapText="1"/>
    </xf>
    <xf numFmtId="0" fontId="9" fillId="4" borderId="18" xfId="0" applyFont="1" applyFill="1" applyBorder="1" applyAlignment="1">
      <alignment horizontal="center" wrapText="1"/>
    </xf>
    <xf numFmtId="0" fontId="9" fillId="4" borderId="20" xfId="0" applyFont="1" applyFill="1" applyBorder="1" applyAlignment="1">
      <alignment horizontal="center" wrapText="1"/>
    </xf>
    <xf numFmtId="4" fontId="4" fillId="4" borderId="18" xfId="4" applyNumberFormat="1" applyFont="1" applyFill="1" applyBorder="1" applyAlignment="1">
      <alignment horizontal="center" wrapText="1"/>
    </xf>
    <xf numFmtId="4" fontId="4" fillId="4" borderId="19" xfId="4" applyNumberFormat="1" applyFont="1" applyFill="1" applyBorder="1" applyAlignment="1">
      <alignment horizontal="center" wrapText="1"/>
    </xf>
    <xf numFmtId="4" fontId="5" fillId="4" borderId="19" xfId="0" applyNumberFormat="1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 wrapText="1"/>
    </xf>
    <xf numFmtId="4" fontId="4" fillId="0" borderId="11" xfId="4" applyNumberFormat="1" applyFont="1" applyFill="1" applyBorder="1" applyAlignment="1">
      <alignment horizontal="center" wrapText="1"/>
    </xf>
    <xf numFmtId="4" fontId="4" fillId="3" borderId="17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4" fontId="13" fillId="4" borderId="1" xfId="4" applyNumberFormat="1" applyFont="1" applyFill="1" applyBorder="1" applyAlignment="1">
      <alignment horizontal="center" wrapText="1"/>
    </xf>
    <xf numFmtId="4" fontId="5" fillId="4" borderId="12" xfId="0" applyNumberFormat="1" applyFont="1" applyFill="1" applyBorder="1" applyAlignment="1">
      <alignment horizontal="center" wrapText="1"/>
    </xf>
    <xf numFmtId="4" fontId="14" fillId="4" borderId="10" xfId="4" applyNumberFormat="1" applyFont="1" applyFill="1" applyBorder="1" applyAlignment="1">
      <alignment horizontal="center" wrapText="1"/>
    </xf>
    <xf numFmtId="4" fontId="13" fillId="4" borderId="13" xfId="4" applyNumberFormat="1" applyFont="1" applyFill="1" applyBorder="1" applyAlignment="1">
      <alignment horizontal="center" wrapText="1"/>
    </xf>
    <xf numFmtId="0" fontId="16" fillId="0" borderId="22" xfId="0" applyFont="1" applyBorder="1" applyAlignment="1">
      <alignment wrapText="1"/>
    </xf>
    <xf numFmtId="49" fontId="11" fillId="0" borderId="22" xfId="0" applyNumberFormat="1" applyFont="1" applyBorder="1" applyAlignment="1">
      <alignment wrapText="1"/>
    </xf>
    <xf numFmtId="0" fontId="16" fillId="0" borderId="18" xfId="0" applyFont="1" applyBorder="1" applyAlignment="1">
      <alignment vertical="center" wrapText="1"/>
    </xf>
    <xf numFmtId="0" fontId="18" fillId="0" borderId="3" xfId="0" applyFont="1" applyBorder="1" applyAlignment="1">
      <alignment wrapText="1"/>
    </xf>
    <xf numFmtId="4" fontId="4" fillId="3" borderId="1" xfId="4" applyNumberFormat="1" applyFont="1" applyFill="1" applyBorder="1" applyAlignment="1">
      <alignment horizontal="center" wrapText="1"/>
    </xf>
    <xf numFmtId="0" fontId="4" fillId="4" borderId="14" xfId="0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4" fontId="13" fillId="3" borderId="10" xfId="4" applyNumberFormat="1" applyFont="1" applyFill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4" fontId="4" fillId="0" borderId="5" xfId="0" applyNumberFormat="1" applyFont="1" applyBorder="1" applyAlignment="1">
      <alignment horizontal="center"/>
    </xf>
    <xf numFmtId="0" fontId="6" fillId="2" borderId="10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4" fontId="4" fillId="0" borderId="5" xfId="0" applyNumberFormat="1" applyFont="1" applyBorder="1" applyAlignment="1">
      <alignment horizontal="right" vertical="center"/>
    </xf>
    <xf numFmtId="49" fontId="5" fillId="0" borderId="13" xfId="0" applyNumberFormat="1" applyFont="1" applyFill="1" applyBorder="1" applyAlignment="1">
      <alignment horizontal="center" wrapText="1"/>
    </xf>
    <xf numFmtId="49" fontId="5" fillId="0" borderId="19" xfId="0" applyNumberFormat="1" applyFont="1" applyFill="1" applyBorder="1" applyAlignment="1">
      <alignment horizontal="center" wrapText="1"/>
    </xf>
    <xf numFmtId="49" fontId="7" fillId="4" borderId="13" xfId="0" applyNumberFormat="1" applyFont="1" applyFill="1" applyBorder="1" applyAlignment="1">
      <alignment horizontal="center" wrapText="1"/>
    </xf>
    <xf numFmtId="49" fontId="11" fillId="0" borderId="10" xfId="0" applyNumberFormat="1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4" fontId="29" fillId="3" borderId="13" xfId="4" applyNumberFormat="1" applyFont="1" applyFill="1" applyBorder="1" applyAlignment="1">
      <alignment horizontal="center" wrapText="1"/>
    </xf>
    <xf numFmtId="4" fontId="13" fillId="3" borderId="1" xfId="4" applyNumberFormat="1" applyFont="1" applyFill="1" applyBorder="1" applyAlignment="1">
      <alignment horizontal="center" wrapText="1"/>
    </xf>
    <xf numFmtId="4" fontId="5" fillId="4" borderId="9" xfId="0" applyNumberFormat="1" applyFont="1" applyFill="1" applyBorder="1" applyAlignment="1">
      <alignment horizontal="center" wrapText="1"/>
    </xf>
    <xf numFmtId="4" fontId="16" fillId="0" borderId="1" xfId="0" applyNumberFormat="1" applyFont="1" applyBorder="1" applyAlignment="1">
      <alignment horizontal="center"/>
    </xf>
    <xf numFmtId="4" fontId="16" fillId="0" borderId="5" xfId="0" applyNumberFormat="1" applyFont="1" applyBorder="1" applyAlignment="1">
      <alignment horizontal="center"/>
    </xf>
    <xf numFmtId="49" fontId="11" fillId="3" borderId="22" xfId="0" applyNumberFormat="1" applyFont="1" applyFill="1" applyBorder="1" applyAlignment="1">
      <alignment wrapText="1"/>
    </xf>
    <xf numFmtId="0" fontId="16" fillId="3" borderId="22" xfId="0" applyFont="1" applyFill="1" applyBorder="1" applyAlignment="1">
      <alignment wrapText="1"/>
    </xf>
    <xf numFmtId="0" fontId="5" fillId="3" borderId="14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 wrapText="1"/>
    </xf>
    <xf numFmtId="0" fontId="4" fillId="3" borderId="19" xfId="0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center" wrapText="1"/>
    </xf>
    <xf numFmtId="182" fontId="4" fillId="3" borderId="20" xfId="0" applyNumberFormat="1" applyFont="1" applyFill="1" applyBorder="1" applyAlignment="1">
      <alignment horizontal="center" wrapText="1"/>
    </xf>
    <xf numFmtId="4" fontId="4" fillId="3" borderId="10" xfId="0" applyNumberFormat="1" applyFont="1" applyFill="1" applyBorder="1" applyAlignment="1">
      <alignment horizontal="center" wrapText="1"/>
    </xf>
    <xf numFmtId="49" fontId="11" fillId="3" borderId="2" xfId="0" applyNumberFormat="1" applyFont="1" applyFill="1" applyBorder="1" applyAlignment="1">
      <alignment wrapText="1"/>
    </xf>
    <xf numFmtId="0" fontId="18" fillId="3" borderId="2" xfId="0" applyFont="1" applyFill="1" applyBorder="1" applyAlignment="1">
      <alignment wrapText="1"/>
    </xf>
    <xf numFmtId="4" fontId="16" fillId="3" borderId="1" xfId="0" applyNumberFormat="1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84" fontId="4" fillId="3" borderId="1" xfId="0" applyNumberFormat="1" applyFont="1" applyFill="1" applyBorder="1" applyAlignment="1">
      <alignment horizontal="center"/>
    </xf>
    <xf numFmtId="49" fontId="11" fillId="3" borderId="23" xfId="0" applyNumberFormat="1" applyFont="1" applyFill="1" applyBorder="1" applyAlignment="1">
      <alignment wrapText="1"/>
    </xf>
    <xf numFmtId="0" fontId="4" fillId="3" borderId="21" xfId="0" applyFont="1" applyFill="1" applyBorder="1" applyAlignment="1">
      <alignment horizontal="left" wrapText="1"/>
    </xf>
    <xf numFmtId="4" fontId="4" fillId="3" borderId="23" xfId="4" applyNumberFormat="1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 wrapText="1"/>
    </xf>
    <xf numFmtId="4" fontId="4" fillId="3" borderId="0" xfId="4" applyNumberFormat="1" applyFont="1" applyFill="1" applyBorder="1" applyAlignment="1">
      <alignment horizontal="center" wrapText="1"/>
    </xf>
    <xf numFmtId="4" fontId="4" fillId="3" borderId="21" xfId="4" applyNumberFormat="1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/>
    </xf>
    <xf numFmtId="182" fontId="4" fillId="3" borderId="24" xfId="0" applyNumberFormat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 wrapText="1"/>
    </xf>
    <xf numFmtId="49" fontId="11" fillId="3" borderId="13" xfId="0" applyNumberFormat="1" applyFont="1" applyFill="1" applyBorder="1" applyAlignment="1">
      <alignment wrapText="1"/>
    </xf>
    <xf numFmtId="2" fontId="9" fillId="3" borderId="15" xfId="6" applyNumberFormat="1" applyFont="1" applyFill="1" applyBorder="1" applyAlignment="1">
      <alignment horizontal="center" wrapText="1"/>
    </xf>
    <xf numFmtId="2" fontId="9" fillId="3" borderId="12" xfId="6" applyNumberFormat="1" applyFont="1" applyFill="1" applyBorder="1" applyAlignment="1" applyProtection="1">
      <alignment horizontal="center" wrapText="1"/>
      <protection locked="0"/>
    </xf>
    <xf numFmtId="4" fontId="14" fillId="3" borderId="10" xfId="4" applyNumberFormat="1" applyFont="1" applyFill="1" applyBorder="1" applyAlignment="1">
      <alignment horizontal="center" wrapText="1"/>
    </xf>
    <xf numFmtId="182" fontId="4" fillId="3" borderId="15" xfId="0" applyNumberFormat="1" applyFont="1" applyFill="1" applyBorder="1" applyAlignment="1"/>
    <xf numFmtId="0" fontId="4" fillId="3" borderId="1" xfId="0" applyFont="1" applyFill="1" applyBorder="1" applyAlignment="1">
      <alignment vertical="center" wrapText="1"/>
    </xf>
    <xf numFmtId="4" fontId="4" fillId="3" borderId="17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0" fontId="5" fillId="3" borderId="24" xfId="0" applyFont="1" applyFill="1" applyBorder="1" applyAlignment="1">
      <alignment horizontal="center" wrapText="1"/>
    </xf>
    <xf numFmtId="0" fontId="5" fillId="3" borderId="21" xfId="0" applyFont="1" applyFill="1" applyBorder="1" applyAlignment="1">
      <alignment horizontal="center" wrapText="1"/>
    </xf>
    <xf numFmtId="4" fontId="4" fillId="3" borderId="18" xfId="4" applyNumberFormat="1" applyFont="1" applyFill="1" applyBorder="1" applyAlignment="1">
      <alignment horizontal="center" wrapText="1"/>
    </xf>
    <xf numFmtId="179" fontId="4" fillId="3" borderId="0" xfId="0" applyNumberFormat="1" applyFont="1" applyFill="1" applyBorder="1" applyAlignment="1">
      <alignment wrapText="1"/>
    </xf>
    <xf numFmtId="182" fontId="4" fillId="3" borderId="17" xfId="0" applyNumberFormat="1" applyFont="1" applyFill="1" applyBorder="1" applyAlignment="1">
      <alignment horizontal="center" wrapText="1"/>
    </xf>
    <xf numFmtId="179" fontId="4" fillId="3" borderId="10" xfId="0" applyNumberFormat="1" applyFont="1" applyFill="1" applyBorder="1" applyAlignment="1">
      <alignment wrapText="1"/>
    </xf>
    <xf numFmtId="182" fontId="4" fillId="3" borderId="1" xfId="0" applyNumberFormat="1" applyFont="1" applyFill="1" applyBorder="1" applyAlignment="1">
      <alignment horizontal="center" wrapText="1"/>
    </xf>
    <xf numFmtId="0" fontId="17" fillId="3" borderId="1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182" fontId="4" fillId="3" borderId="5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wrapText="1"/>
    </xf>
    <xf numFmtId="0" fontId="5" fillId="5" borderId="23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185" fontId="4" fillId="3" borderId="1" xfId="4" applyNumberFormat="1" applyFont="1" applyFill="1" applyBorder="1" applyAlignment="1">
      <alignment horizontal="center" wrapText="1"/>
    </xf>
    <xf numFmtId="182" fontId="4" fillId="3" borderId="10" xfId="4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182" fontId="4" fillId="3" borderId="1" xfId="4" applyNumberFormat="1" applyFont="1" applyFill="1" applyBorder="1" applyAlignment="1">
      <alignment horizontal="center" wrapText="1"/>
    </xf>
    <xf numFmtId="4" fontId="4" fillId="3" borderId="11" xfId="0" applyNumberFormat="1" applyFont="1" applyFill="1" applyBorder="1" applyAlignment="1">
      <alignment horizontal="center" wrapText="1"/>
    </xf>
    <xf numFmtId="0" fontId="4" fillId="3" borderId="11" xfId="0" applyFont="1" applyFill="1" applyBorder="1" applyAlignment="1">
      <alignment wrapText="1"/>
    </xf>
    <xf numFmtId="4" fontId="4" fillId="3" borderId="5" xfId="4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182" fontId="4" fillId="3" borderId="3" xfId="4" applyNumberFormat="1" applyFont="1" applyFill="1" applyBorder="1" applyAlignment="1">
      <alignment horizontal="center" wrapText="1"/>
    </xf>
    <xf numFmtId="4" fontId="4" fillId="3" borderId="3" xfId="0" applyNumberFormat="1" applyFont="1" applyFill="1" applyBorder="1" applyAlignment="1">
      <alignment horizontal="center" wrapText="1"/>
    </xf>
    <xf numFmtId="0" fontId="4" fillId="3" borderId="13" xfId="0" applyFont="1" applyFill="1" applyBorder="1" applyAlignment="1">
      <alignment wrapText="1"/>
    </xf>
    <xf numFmtId="0" fontId="4" fillId="3" borderId="19" xfId="0" applyFont="1" applyFill="1" applyBorder="1" applyAlignment="1">
      <alignment wrapText="1"/>
    </xf>
    <xf numFmtId="0" fontId="5" fillId="3" borderId="13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182" fontId="4" fillId="3" borderId="13" xfId="0" applyNumberFormat="1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left" wrapText="1"/>
    </xf>
    <xf numFmtId="4" fontId="13" fillId="3" borderId="13" xfId="4" applyNumberFormat="1" applyFont="1" applyFill="1" applyBorder="1" applyAlignment="1">
      <alignment horizontal="center" wrapText="1"/>
    </xf>
    <xf numFmtId="4" fontId="14" fillId="3" borderId="13" xfId="4" applyNumberFormat="1" applyFont="1" applyFill="1" applyBorder="1" applyAlignment="1">
      <alignment horizontal="center" wrapText="1"/>
    </xf>
    <xf numFmtId="0" fontId="4" fillId="3" borderId="17" xfId="0" applyFont="1" applyFill="1" applyBorder="1" applyAlignment="1">
      <alignment wrapText="1"/>
    </xf>
    <xf numFmtId="184" fontId="4" fillId="3" borderId="18" xfId="0" applyNumberFormat="1" applyFont="1" applyFill="1" applyBorder="1" applyAlignment="1">
      <alignment horizontal="center"/>
    </xf>
    <xf numFmtId="184" fontId="4" fillId="3" borderId="19" xfId="0" applyNumberFormat="1" applyFont="1" applyFill="1" applyBorder="1" applyAlignment="1">
      <alignment horizontal="center"/>
    </xf>
    <xf numFmtId="184" fontId="4" fillId="3" borderId="10" xfId="0" applyNumberFormat="1" applyFont="1" applyFill="1" applyBorder="1" applyAlignment="1">
      <alignment horizontal="center"/>
    </xf>
    <xf numFmtId="184" fontId="4" fillId="3" borderId="13" xfId="0" applyNumberFormat="1" applyFont="1" applyFill="1" applyBorder="1" applyAlignment="1">
      <alignment horizontal="center"/>
    </xf>
    <xf numFmtId="4" fontId="4" fillId="3" borderId="3" xfId="4" applyNumberFormat="1" applyFont="1" applyFill="1" applyBorder="1" applyAlignment="1">
      <alignment horizontal="center" wrapText="1"/>
    </xf>
    <xf numFmtId="4" fontId="13" fillId="3" borderId="23" xfId="4" applyNumberFormat="1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3" borderId="24" xfId="0" applyFont="1" applyFill="1" applyBorder="1" applyAlignment="1">
      <alignment horizontal="center" wrapText="1"/>
    </xf>
    <xf numFmtId="4" fontId="4" fillId="3" borderId="21" xfId="0" applyNumberFormat="1" applyFont="1" applyFill="1" applyBorder="1" applyAlignment="1">
      <alignment horizontal="center" wrapText="1"/>
    </xf>
    <xf numFmtId="49" fontId="11" fillId="3" borderId="17" xfId="0" applyNumberFormat="1" applyFont="1" applyFill="1" applyBorder="1" applyAlignment="1">
      <alignment wrapText="1"/>
    </xf>
    <xf numFmtId="0" fontId="4" fillId="3" borderId="18" xfId="0" applyFont="1" applyFill="1" applyBorder="1" applyAlignment="1">
      <alignment horizontal="left" wrapText="1"/>
    </xf>
    <xf numFmtId="4" fontId="13" fillId="3" borderId="17" xfId="4" applyNumberFormat="1" applyFont="1" applyFill="1" applyBorder="1" applyAlignment="1">
      <alignment horizontal="center" wrapText="1"/>
    </xf>
    <xf numFmtId="0" fontId="9" fillId="3" borderId="18" xfId="0" applyFont="1" applyFill="1" applyBorder="1" applyAlignment="1">
      <alignment horizontal="center" wrapText="1"/>
    </xf>
    <xf numFmtId="4" fontId="4" fillId="3" borderId="17" xfId="4" applyNumberFormat="1" applyFont="1" applyFill="1" applyBorder="1" applyAlignment="1">
      <alignment horizontal="center" wrapText="1"/>
    </xf>
    <xf numFmtId="4" fontId="4" fillId="3" borderId="18" xfId="0" applyNumberFormat="1" applyFont="1" applyFill="1" applyBorder="1" applyAlignment="1">
      <alignment horizontal="center" wrapText="1"/>
    </xf>
    <xf numFmtId="182" fontId="4" fillId="3" borderId="23" xfId="0" applyNumberFormat="1" applyFont="1" applyFill="1" applyBorder="1" applyAlignment="1">
      <alignment horizontal="center" wrapText="1"/>
    </xf>
    <xf numFmtId="49" fontId="11" fillId="3" borderId="21" xfId="0" applyNumberFormat="1" applyFont="1" applyFill="1" applyBorder="1" applyAlignment="1">
      <alignment wrapText="1"/>
    </xf>
    <xf numFmtId="0" fontId="4" fillId="3" borderId="23" xfId="0" applyFont="1" applyFill="1" applyBorder="1" applyAlignment="1">
      <alignment horizontal="left" wrapText="1"/>
    </xf>
    <xf numFmtId="0" fontId="9" fillId="3" borderId="20" xfId="0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182" fontId="4" fillId="3" borderId="1" xfId="0" applyNumberFormat="1" applyFont="1" applyFill="1" applyBorder="1" applyAlignment="1">
      <alignment horizontal="right"/>
    </xf>
    <xf numFmtId="4" fontId="4" fillId="3" borderId="14" xfId="4" applyNumberFormat="1" applyFont="1" applyFill="1" applyBorder="1" applyAlignment="1">
      <alignment horizontal="center" wrapText="1"/>
    </xf>
    <xf numFmtId="183" fontId="4" fillId="3" borderId="1" xfId="0" applyNumberFormat="1" applyFont="1" applyFill="1" applyBorder="1" applyAlignment="1">
      <alignment horizontal="center" wrapText="1"/>
    </xf>
    <xf numFmtId="4" fontId="4" fillId="3" borderId="11" xfId="4" applyNumberFormat="1" applyFont="1" applyFill="1" applyBorder="1" applyAlignment="1">
      <alignment horizontal="center" wrapText="1"/>
    </xf>
    <xf numFmtId="0" fontId="4" fillId="3" borderId="19" xfId="0" applyFont="1" applyFill="1" applyBorder="1" applyAlignment="1">
      <alignment horizontal="left" wrapText="1"/>
    </xf>
    <xf numFmtId="182" fontId="21" fillId="3" borderId="1" xfId="0" applyNumberFormat="1" applyFont="1" applyFill="1" applyBorder="1" applyAlignment="1">
      <alignment horizontal="center" wrapText="1"/>
    </xf>
    <xf numFmtId="0" fontId="21" fillId="3" borderId="1" xfId="0" applyFont="1" applyFill="1" applyBorder="1" applyAlignment="1">
      <alignment horizontal="left" wrapText="1"/>
    </xf>
    <xf numFmtId="0" fontId="21" fillId="3" borderId="1" xfId="0" applyFont="1" applyFill="1" applyBorder="1" applyAlignment="1">
      <alignment horizontal="center" wrapText="1"/>
    </xf>
    <xf numFmtId="4" fontId="21" fillId="3" borderId="1" xfId="4" applyNumberFormat="1" applyFont="1" applyFill="1" applyBorder="1" applyAlignment="1">
      <alignment horizontal="center" wrapText="1"/>
    </xf>
    <xf numFmtId="182" fontId="22" fillId="3" borderId="1" xfId="0" applyNumberFormat="1" applyFont="1" applyFill="1" applyBorder="1" applyAlignment="1">
      <alignment horizontal="center" wrapText="1"/>
    </xf>
    <xf numFmtId="4" fontId="21" fillId="3" borderId="1" xfId="0" applyNumberFormat="1" applyFont="1" applyFill="1" applyBorder="1" applyAlignment="1">
      <alignment horizontal="center" wrapText="1"/>
    </xf>
    <xf numFmtId="182" fontId="21" fillId="3" borderId="1" xfId="0" applyNumberFormat="1" applyFont="1" applyFill="1" applyBorder="1" applyAlignment="1">
      <alignment horizontal="center"/>
    </xf>
    <xf numFmtId="182" fontId="21" fillId="3" borderId="17" xfId="0" applyNumberFormat="1" applyFont="1" applyFill="1" applyBorder="1" applyAlignment="1">
      <alignment horizontal="center" wrapText="1"/>
    </xf>
    <xf numFmtId="182" fontId="21" fillId="3" borderId="5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79" fontId="4" fillId="3" borderId="1" xfId="6" applyFont="1" applyFill="1" applyBorder="1" applyAlignment="1">
      <alignment horizontal="center" wrapText="1"/>
    </xf>
    <xf numFmtId="49" fontId="21" fillId="3" borderId="1" xfId="0" applyNumberFormat="1" applyFont="1" applyFill="1" applyBorder="1" applyAlignment="1">
      <alignment wrapText="1"/>
    </xf>
    <xf numFmtId="0" fontId="6" fillId="3" borderId="0" xfId="0" applyFont="1" applyFill="1" applyBorder="1" applyAlignment="1">
      <alignment horizontal="center" wrapText="1"/>
    </xf>
    <xf numFmtId="0" fontId="6" fillId="3" borderId="24" xfId="0" applyFont="1" applyFill="1" applyBorder="1" applyAlignment="1">
      <alignment horizontal="center" wrapText="1"/>
    </xf>
    <xf numFmtId="0" fontId="6" fillId="3" borderId="21" xfId="0" applyFont="1" applyFill="1" applyBorder="1" applyAlignment="1">
      <alignment horizontal="center" wrapText="1"/>
    </xf>
    <xf numFmtId="4" fontId="14" fillId="3" borderId="17" xfId="4" applyNumberFormat="1" applyFont="1" applyFill="1" applyBorder="1" applyAlignment="1">
      <alignment horizontal="center" wrapText="1"/>
    </xf>
    <xf numFmtId="4" fontId="13" fillId="3" borderId="19" xfId="4" applyNumberFormat="1" applyFont="1" applyFill="1" applyBorder="1" applyAlignment="1">
      <alignment horizontal="center" wrapText="1"/>
    </xf>
    <xf numFmtId="2" fontId="7" fillId="3" borderId="0" xfId="0" applyNumberFormat="1" applyFont="1" applyFill="1" applyBorder="1" applyAlignment="1">
      <alignment horizontal="center" wrapText="1"/>
    </xf>
    <xf numFmtId="0" fontId="6" fillId="3" borderId="18" xfId="0" applyFont="1" applyFill="1" applyBorder="1" applyAlignment="1">
      <alignment horizontal="center" wrapText="1"/>
    </xf>
    <xf numFmtId="2" fontId="7" fillId="3" borderId="18" xfId="0" applyNumberFormat="1" applyFont="1" applyFill="1" applyBorder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  <xf numFmtId="4" fontId="4" fillId="3" borderId="22" xfId="4" applyNumberFormat="1" applyFont="1" applyFill="1" applyBorder="1" applyAlignment="1">
      <alignment horizontal="center" wrapText="1"/>
    </xf>
    <xf numFmtId="4" fontId="4" fillId="3" borderId="25" xfId="4" applyNumberFormat="1" applyFont="1" applyFill="1" applyBorder="1" applyAlignment="1">
      <alignment horizontal="center" wrapText="1"/>
    </xf>
    <xf numFmtId="186" fontId="21" fillId="3" borderId="1" xfId="0" applyNumberFormat="1" applyFont="1" applyFill="1" applyBorder="1" applyAlignment="1">
      <alignment horizontal="center" wrapText="1"/>
    </xf>
    <xf numFmtId="4" fontId="4" fillId="0" borderId="14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3" fillId="3" borderId="1" xfId="1" applyFont="1" applyFill="1" applyBorder="1" applyAlignment="1">
      <alignment wrapText="1"/>
    </xf>
    <xf numFmtId="0" fontId="24" fillId="3" borderId="1" xfId="1" applyFont="1" applyFill="1" applyBorder="1" applyAlignment="1">
      <alignment vertical="center" wrapText="1"/>
    </xf>
    <xf numFmtId="180" fontId="9" fillId="3" borderId="1" xfId="7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4" fontId="5" fillId="3" borderId="1" xfId="1" applyNumberFormat="1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left" wrapText="1"/>
    </xf>
    <xf numFmtId="180" fontId="9" fillId="3" borderId="1" xfId="8" applyFont="1" applyFill="1" applyBorder="1" applyAlignment="1">
      <alignment horizontal="center" wrapText="1"/>
    </xf>
    <xf numFmtId="49" fontId="25" fillId="3" borderId="1" xfId="8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wrapText="1"/>
    </xf>
    <xf numFmtId="49" fontId="25" fillId="3" borderId="10" xfId="7" applyNumberFormat="1" applyFont="1" applyFill="1" applyBorder="1" applyAlignment="1">
      <alignment horizontal="center" wrapText="1"/>
    </xf>
    <xf numFmtId="180" fontId="9" fillId="3" borderId="10" xfId="7" applyFont="1" applyFill="1" applyBorder="1" applyAlignment="1">
      <alignment horizontal="center" wrapText="1"/>
    </xf>
    <xf numFmtId="0" fontId="4" fillId="3" borderId="1" xfId="2" applyFont="1" applyFill="1" applyBorder="1" applyAlignment="1">
      <alignment wrapText="1"/>
    </xf>
    <xf numFmtId="0" fontId="4" fillId="0" borderId="10" xfId="0" applyFont="1" applyFill="1" applyBorder="1" applyAlignment="1">
      <alignment horizontal="left" wrapText="1"/>
    </xf>
    <xf numFmtId="184" fontId="4" fillId="0" borderId="13" xfId="0" applyNumberFormat="1" applyFont="1" applyBorder="1" applyAlignment="1">
      <alignment horizontal="center"/>
    </xf>
    <xf numFmtId="0" fontId="4" fillId="3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49" fontId="10" fillId="6" borderId="1" xfId="0" applyNumberFormat="1" applyFont="1" applyFill="1" applyBorder="1" applyAlignment="1">
      <alignment wrapText="1"/>
    </xf>
    <xf numFmtId="49" fontId="12" fillId="6" borderId="1" xfId="0" applyNumberFormat="1" applyFont="1" applyFill="1" applyBorder="1" applyAlignment="1">
      <alignment wrapText="1"/>
    </xf>
    <xf numFmtId="0" fontId="5" fillId="6" borderId="10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center" wrapText="1"/>
    </xf>
    <xf numFmtId="4" fontId="5" fillId="6" borderId="1" xfId="0" applyNumberFormat="1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wrapText="1"/>
    </xf>
    <xf numFmtId="182" fontId="5" fillId="6" borderId="1" xfId="0" applyNumberFormat="1" applyFont="1" applyFill="1" applyBorder="1" applyAlignment="1">
      <alignment wrapText="1"/>
    </xf>
    <xf numFmtId="0" fontId="9" fillId="6" borderId="0" xfId="0" applyFont="1" applyFill="1" applyAlignment="1">
      <alignment wrapText="1"/>
    </xf>
    <xf numFmtId="0" fontId="5" fillId="3" borderId="1" xfId="1" applyFont="1" applyFill="1" applyBorder="1" applyAlignment="1">
      <alignment wrapText="1"/>
    </xf>
    <xf numFmtId="0" fontId="9" fillId="3" borderId="1" xfId="1" applyFont="1" applyFill="1" applyBorder="1" applyAlignment="1">
      <alignment wrapText="1"/>
    </xf>
    <xf numFmtId="49" fontId="25" fillId="3" borderId="1" xfId="7" applyNumberFormat="1" applyFont="1" applyFill="1" applyBorder="1" applyAlignment="1">
      <alignment horizontal="center" wrapText="1"/>
    </xf>
    <xf numFmtId="0" fontId="23" fillId="6" borderId="1" xfId="1" applyFont="1" applyFill="1" applyBorder="1" applyAlignment="1">
      <alignment wrapText="1"/>
    </xf>
    <xf numFmtId="0" fontId="24" fillId="6" borderId="1" xfId="1" applyFont="1" applyFill="1" applyBorder="1" applyAlignment="1">
      <alignment vertical="center" wrapText="1"/>
    </xf>
    <xf numFmtId="0" fontId="5" fillId="6" borderId="1" xfId="2" applyFont="1" applyFill="1" applyBorder="1" applyAlignment="1">
      <alignment wrapText="1"/>
    </xf>
    <xf numFmtId="0" fontId="5" fillId="6" borderId="1" xfId="2" applyFont="1" applyFill="1" applyBorder="1" applyAlignment="1">
      <alignment horizontal="center" wrapText="1"/>
    </xf>
    <xf numFmtId="180" fontId="9" fillId="6" borderId="1" xfId="7" applyFont="1" applyFill="1" applyBorder="1" applyAlignment="1">
      <alignment horizontal="center" wrapText="1"/>
    </xf>
    <xf numFmtId="49" fontId="25" fillId="6" borderId="10" xfId="7" applyNumberFormat="1" applyFont="1" applyFill="1" applyBorder="1" applyAlignment="1">
      <alignment horizontal="center" wrapText="1"/>
    </xf>
    <xf numFmtId="180" fontId="9" fillId="6" borderId="10" xfId="7" applyFont="1" applyFill="1" applyBorder="1" applyAlignment="1">
      <alignment horizontal="center" wrapText="1"/>
    </xf>
    <xf numFmtId="0" fontId="9" fillId="6" borderId="1" xfId="1" applyFont="1" applyFill="1" applyBorder="1" applyAlignment="1">
      <alignment horizontal="center" wrapText="1"/>
    </xf>
    <xf numFmtId="4" fontId="5" fillId="6" borderId="1" xfId="1" applyNumberFormat="1" applyFont="1" applyFill="1" applyBorder="1" applyAlignment="1">
      <alignment horizontal="center" wrapText="1"/>
    </xf>
    <xf numFmtId="179" fontId="4" fillId="6" borderId="0" xfId="0" applyNumberFormat="1" applyFont="1" applyFill="1" applyBorder="1" applyAlignment="1">
      <alignment wrapText="1"/>
    </xf>
    <xf numFmtId="4" fontId="4" fillId="6" borderId="1" xfId="0" applyNumberFormat="1" applyFont="1" applyFill="1" applyBorder="1" applyAlignment="1">
      <alignment horizontal="center"/>
    </xf>
    <xf numFmtId="179" fontId="4" fillId="6" borderId="3" xfId="0" applyNumberFormat="1" applyFont="1" applyFill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4" fillId="0" borderId="10" xfId="0" applyFont="1" applyBorder="1" applyAlignment="1">
      <alignment wrapText="1"/>
    </xf>
    <xf numFmtId="4" fontId="4" fillId="0" borderId="1" xfId="4" applyNumberFormat="1" applyFont="1" applyBorder="1" applyAlignment="1">
      <alignment horizontal="center" wrapText="1"/>
    </xf>
    <xf numFmtId="4" fontId="4" fillId="0" borderId="10" xfId="4" applyNumberFormat="1" applyFont="1" applyBorder="1" applyAlignment="1">
      <alignment horizontal="center" wrapText="1"/>
    </xf>
    <xf numFmtId="179" fontId="4" fillId="3" borderId="3" xfId="0" applyNumberFormat="1" applyFont="1" applyFill="1" applyBorder="1" applyAlignment="1">
      <alignment wrapText="1"/>
    </xf>
    <xf numFmtId="0" fontId="4" fillId="3" borderId="17" xfId="0" applyFont="1" applyFill="1" applyBorder="1" applyAlignment="1">
      <alignment horizontal="center" wrapText="1"/>
    </xf>
    <xf numFmtId="0" fontId="4" fillId="3" borderId="22" xfId="0" applyFont="1" applyFill="1" applyBorder="1" applyAlignment="1">
      <alignment horizontal="center" wrapText="1"/>
    </xf>
    <xf numFmtId="0" fontId="4" fillId="3" borderId="23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4" borderId="22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49" fontId="14" fillId="3" borderId="14" xfId="4" applyNumberFormat="1" applyFont="1" applyFill="1" applyBorder="1" applyAlignment="1">
      <alignment horizontal="center" wrapText="1"/>
    </xf>
    <xf numFmtId="49" fontId="14" fillId="3" borderId="1" xfId="4" applyNumberFormat="1" applyFont="1" applyFill="1" applyBorder="1" applyAlignment="1">
      <alignment horizontal="center" wrapText="1"/>
    </xf>
    <xf numFmtId="49" fontId="14" fillId="0" borderId="1" xfId="4" applyNumberFormat="1" applyFont="1" applyBorder="1" applyAlignment="1">
      <alignment horizontal="center" wrapText="1"/>
    </xf>
    <xf numFmtId="49" fontId="14" fillId="0" borderId="14" xfId="4" applyNumberFormat="1" applyFont="1" applyBorder="1" applyAlignment="1">
      <alignment horizontal="center" wrapText="1"/>
    </xf>
    <xf numFmtId="49" fontId="13" fillId="0" borderId="1" xfId="4" applyNumberFormat="1" applyFont="1" applyBorder="1" applyAlignment="1">
      <alignment horizontal="center" wrapText="1"/>
    </xf>
    <xf numFmtId="0" fontId="4" fillId="4" borderId="13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23" fillId="3" borderId="1" xfId="1" applyFont="1" applyFill="1" applyBorder="1" applyAlignment="1">
      <alignment vertical="center" wrapText="1"/>
    </xf>
    <xf numFmtId="0" fontId="4" fillId="0" borderId="1" xfId="2" applyFont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6" borderId="1" xfId="2" applyFont="1" applyFill="1" applyBorder="1" applyAlignment="1">
      <alignment horizontal="center" wrapText="1"/>
    </xf>
    <xf numFmtId="49" fontId="12" fillId="3" borderId="22" xfId="0" applyNumberFormat="1" applyFont="1" applyFill="1" applyBorder="1" applyAlignment="1">
      <alignment wrapText="1"/>
    </xf>
    <xf numFmtId="4" fontId="5" fillId="3" borderId="10" xfId="4" applyNumberFormat="1" applyFont="1" applyFill="1" applyBorder="1" applyAlignment="1">
      <alignment horizontal="center" wrapText="1"/>
    </xf>
    <xf numFmtId="182" fontId="5" fillId="3" borderId="12" xfId="0" applyNumberFormat="1" applyFont="1" applyFill="1" applyBorder="1" applyAlignment="1">
      <alignment horizontal="center" wrapText="1"/>
    </xf>
    <xf numFmtId="4" fontId="5" fillId="3" borderId="10" xfId="0" applyNumberFormat="1" applyFont="1" applyFill="1" applyBorder="1" applyAlignment="1">
      <alignment horizontal="center" wrapText="1"/>
    </xf>
    <xf numFmtId="49" fontId="12" fillId="3" borderId="2" xfId="0" applyNumberFormat="1" applyFont="1" applyFill="1" applyBorder="1" applyAlignment="1">
      <alignment wrapText="1"/>
    </xf>
    <xf numFmtId="184" fontId="18" fillId="3" borderId="1" xfId="0" applyNumberFormat="1" applyFont="1" applyFill="1" applyBorder="1" applyAlignment="1">
      <alignment horizontal="center"/>
    </xf>
    <xf numFmtId="49" fontId="12" fillId="3" borderId="25" xfId="0" applyNumberFormat="1" applyFont="1" applyFill="1" applyBorder="1" applyAlignment="1">
      <alignment wrapText="1"/>
    </xf>
    <xf numFmtId="4" fontId="5" fillId="0" borderId="23" xfId="4" applyNumberFormat="1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182" fontId="5" fillId="0" borderId="12" xfId="0" applyNumberFormat="1" applyFont="1" applyBorder="1" applyAlignment="1">
      <alignment horizontal="center" wrapText="1"/>
    </xf>
    <xf numFmtId="186" fontId="22" fillId="3" borderId="1" xfId="0" applyNumberFormat="1" applyFont="1" applyFill="1" applyBorder="1" applyAlignment="1">
      <alignment horizontal="center" wrapText="1"/>
    </xf>
    <xf numFmtId="49" fontId="11" fillId="3" borderId="14" xfId="0" applyNumberFormat="1" applyFont="1" applyFill="1" applyBorder="1" applyAlignment="1">
      <alignment wrapText="1"/>
    </xf>
    <xf numFmtId="49" fontId="25" fillId="3" borderId="1" xfId="6" applyNumberFormat="1" applyFont="1" applyFill="1" applyBorder="1" applyAlignment="1">
      <alignment horizontal="left" wrapText="1"/>
    </xf>
    <xf numFmtId="49" fontId="25" fillId="0" borderId="1" xfId="6" applyNumberFormat="1" applyFont="1" applyFill="1" applyBorder="1" applyAlignment="1">
      <alignment horizontal="left" wrapText="1"/>
    </xf>
    <xf numFmtId="4" fontId="4" fillId="0" borderId="21" xfId="4" applyNumberFormat="1" applyFont="1" applyBorder="1" applyAlignment="1">
      <alignment horizontal="center" wrapText="1"/>
    </xf>
    <xf numFmtId="4" fontId="4" fillId="0" borderId="21" xfId="0" applyNumberFormat="1" applyFont="1" applyFill="1" applyBorder="1" applyAlignment="1">
      <alignment horizontal="center" wrapText="1"/>
    </xf>
    <xf numFmtId="4" fontId="4" fillId="3" borderId="19" xfId="4" applyNumberFormat="1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right" wrapText="1"/>
    </xf>
    <xf numFmtId="184" fontId="16" fillId="3" borderId="1" xfId="0" applyNumberFormat="1" applyFont="1" applyFill="1" applyBorder="1" applyAlignment="1">
      <alignment horizontal="center"/>
    </xf>
    <xf numFmtId="182" fontId="4" fillId="0" borderId="5" xfId="0" applyNumberFormat="1" applyFont="1" applyBorder="1" applyAlignment="1">
      <alignment horizontal="right" wrapText="1"/>
    </xf>
    <xf numFmtId="0" fontId="4" fillId="0" borderId="23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4" fontId="5" fillId="2" borderId="1" xfId="4" applyNumberFormat="1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4" fontId="5" fillId="3" borderId="1" xfId="4" applyNumberFormat="1" applyFont="1" applyFill="1" applyBorder="1" applyAlignment="1">
      <alignment horizontal="center" wrapText="1"/>
    </xf>
    <xf numFmtId="0" fontId="18" fillId="3" borderId="2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9" fontId="11" fillId="0" borderId="3" xfId="0" applyNumberFormat="1" applyFont="1" applyBorder="1" applyAlignment="1">
      <alignment wrapText="1"/>
    </xf>
    <xf numFmtId="49" fontId="12" fillId="3" borderId="17" xfId="0" applyNumberFormat="1" applyFont="1" applyFill="1" applyBorder="1" applyAlignment="1">
      <alignment wrapText="1"/>
    </xf>
    <xf numFmtId="49" fontId="12" fillId="3" borderId="5" xfId="0" applyNumberFormat="1" applyFont="1" applyFill="1" applyBorder="1" applyAlignment="1">
      <alignment wrapText="1"/>
    </xf>
    <xf numFmtId="4" fontId="5" fillId="3" borderId="1" xfId="0" applyNumberFormat="1" applyFont="1" applyFill="1" applyBorder="1" applyAlignment="1">
      <alignment horizontal="center"/>
    </xf>
    <xf numFmtId="182" fontId="5" fillId="3" borderId="1" xfId="0" applyNumberFormat="1" applyFont="1" applyFill="1" applyBorder="1" applyAlignment="1">
      <alignment horizontal="center" wrapText="1"/>
    </xf>
    <xf numFmtId="183" fontId="5" fillId="3" borderId="1" xfId="0" applyNumberFormat="1" applyFont="1" applyFill="1" applyBorder="1" applyAlignment="1">
      <alignment horizontal="center" wrapText="1"/>
    </xf>
    <xf numFmtId="182" fontId="5" fillId="3" borderId="23" xfId="0" applyNumberFormat="1" applyFont="1" applyFill="1" applyBorder="1" applyAlignment="1">
      <alignment horizontal="center" wrapText="1"/>
    </xf>
    <xf numFmtId="182" fontId="5" fillId="3" borderId="1" xfId="0" applyNumberFormat="1" applyFont="1" applyFill="1" applyBorder="1" applyAlignment="1"/>
    <xf numFmtId="4" fontId="5" fillId="3" borderId="13" xfId="0" applyNumberFormat="1" applyFont="1" applyFill="1" applyBorder="1" applyAlignment="1">
      <alignment horizontal="center" wrapText="1"/>
    </xf>
    <xf numFmtId="182" fontId="5" fillId="3" borderId="20" xfId="0" applyNumberFormat="1" applyFont="1" applyFill="1" applyBorder="1" applyAlignment="1">
      <alignment horizontal="center" wrapText="1"/>
    </xf>
    <xf numFmtId="4" fontId="5" fillId="0" borderId="19" xfId="0" applyNumberFormat="1" applyFont="1" applyFill="1" applyBorder="1" applyAlignment="1">
      <alignment horizontal="center" wrapText="1"/>
    </xf>
    <xf numFmtId="4" fontId="5" fillId="0" borderId="12" xfId="0" applyNumberFormat="1" applyFont="1" applyFill="1" applyBorder="1" applyAlignment="1">
      <alignment horizontal="center" wrapText="1"/>
    </xf>
    <xf numFmtId="4" fontId="26" fillId="0" borderId="13" xfId="4" applyNumberFormat="1" applyFont="1" applyBorder="1" applyAlignment="1">
      <alignment horizontal="center" wrapText="1"/>
    </xf>
    <xf numFmtId="182" fontId="5" fillId="3" borderId="15" xfId="0" applyNumberFormat="1" applyFont="1" applyFill="1" applyBorder="1" applyAlignment="1">
      <alignment horizontal="center"/>
    </xf>
    <xf numFmtId="4" fontId="5" fillId="3" borderId="11" xfId="0" applyNumberFormat="1" applyFont="1" applyFill="1" applyBorder="1" applyAlignment="1">
      <alignment horizontal="center" wrapText="1"/>
    </xf>
    <xf numFmtId="182" fontId="5" fillId="3" borderId="15" xfId="0" applyNumberFormat="1" applyFont="1" applyFill="1" applyBorder="1" applyAlignment="1"/>
    <xf numFmtId="182" fontId="5" fillId="0" borderId="4" xfId="0" applyNumberFormat="1" applyFont="1" applyBorder="1" applyAlignment="1">
      <alignment horizontal="center" wrapText="1"/>
    </xf>
    <xf numFmtId="182" fontId="5" fillId="3" borderId="4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horizontal="center" wrapText="1"/>
    </xf>
    <xf numFmtId="182" fontId="5" fillId="3" borderId="1" xfId="0" applyNumberFormat="1" applyFont="1" applyFill="1" applyBorder="1" applyAlignment="1">
      <alignment horizontal="center"/>
    </xf>
    <xf numFmtId="182" fontId="4" fillId="3" borderId="10" xfId="0" applyNumberFormat="1" applyFont="1" applyFill="1" applyBorder="1" applyAlignment="1">
      <alignment horizontal="center" wrapText="1"/>
    </xf>
    <xf numFmtId="179" fontId="4" fillId="3" borderId="18" xfId="0" applyNumberFormat="1" applyFont="1" applyFill="1" applyBorder="1" applyAlignment="1">
      <alignment wrapText="1"/>
    </xf>
    <xf numFmtId="4" fontId="5" fillId="3" borderId="12" xfId="0" applyNumberFormat="1" applyFont="1" applyFill="1" applyBorder="1" applyAlignment="1">
      <alignment horizontal="center" wrapText="1"/>
    </xf>
    <xf numFmtId="4" fontId="5" fillId="3" borderId="19" xfId="0" applyNumberFormat="1" applyFont="1" applyFill="1" applyBorder="1" applyAlignment="1">
      <alignment horizontal="center" wrapText="1"/>
    </xf>
    <xf numFmtId="182" fontId="4" fillId="3" borderId="26" xfId="0" applyNumberFormat="1" applyFont="1" applyFill="1" applyBorder="1" applyAlignment="1">
      <alignment horizontal="center"/>
    </xf>
    <xf numFmtId="182" fontId="4" fillId="3" borderId="10" xfId="0" applyNumberFormat="1" applyFont="1" applyFill="1" applyBorder="1" applyAlignment="1">
      <alignment horizontal="center"/>
    </xf>
    <xf numFmtId="182" fontId="4" fillId="3" borderId="15" xfId="0" applyNumberFormat="1" applyFont="1" applyFill="1" applyBorder="1"/>
    <xf numFmtId="4" fontId="6" fillId="3" borderId="1" xfId="1" applyNumberFormat="1" applyFont="1" applyFill="1" applyBorder="1" applyAlignment="1">
      <alignment horizontal="center" wrapText="1"/>
    </xf>
    <xf numFmtId="0" fontId="17" fillId="0" borderId="25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11" fillId="3" borderId="17" xfId="0" applyFont="1" applyFill="1" applyBorder="1" applyAlignment="1">
      <alignment horizontal="left" wrapText="1"/>
    </xf>
    <xf numFmtId="0" fontId="4" fillId="0" borderId="21" xfId="0" applyFont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21" xfId="0" applyNumberFormat="1" applyFont="1" applyFill="1" applyBorder="1" applyAlignment="1">
      <alignment horizontal="center" wrapText="1"/>
    </xf>
    <xf numFmtId="49" fontId="4" fillId="3" borderId="23" xfId="0" applyNumberFormat="1" applyFont="1" applyFill="1" applyBorder="1" applyAlignment="1">
      <alignment horizontal="center" wrapText="1"/>
    </xf>
    <xf numFmtId="49" fontId="4" fillId="0" borderId="17" xfId="0" applyNumberFormat="1" applyFont="1" applyFill="1" applyBorder="1" applyAlignment="1">
      <alignment horizontal="center" wrapText="1"/>
    </xf>
    <xf numFmtId="49" fontId="4" fillId="3" borderId="13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 wrapText="1"/>
    </xf>
    <xf numFmtId="49" fontId="4" fillId="0" borderId="13" xfId="0" applyNumberFormat="1" applyFont="1" applyFill="1" applyBorder="1" applyAlignment="1">
      <alignment horizontal="center" wrapText="1"/>
    </xf>
    <xf numFmtId="49" fontId="4" fillId="3" borderId="17" xfId="0" applyNumberFormat="1" applyFont="1" applyFill="1" applyBorder="1" applyAlignment="1">
      <alignment horizontal="center" wrapText="1"/>
    </xf>
    <xf numFmtId="49" fontId="4" fillId="0" borderId="19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wrapText="1"/>
    </xf>
    <xf numFmtId="49" fontId="4" fillId="0" borderId="23" xfId="0" applyNumberFormat="1" applyFont="1" applyFill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wrapText="1"/>
    </xf>
    <xf numFmtId="49" fontId="4" fillId="3" borderId="19" xfId="0" applyNumberFormat="1" applyFont="1" applyFill="1" applyBorder="1" applyAlignment="1">
      <alignment horizontal="center" wrapText="1"/>
    </xf>
    <xf numFmtId="49" fontId="4" fillId="3" borderId="11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left" wrapText="1"/>
    </xf>
    <xf numFmtId="49" fontId="4" fillId="0" borderId="13" xfId="4" applyNumberFormat="1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left" wrapText="1"/>
    </xf>
    <xf numFmtId="49" fontId="11" fillId="0" borderId="2" xfId="0" applyNumberFormat="1" applyFont="1" applyBorder="1" applyAlignment="1">
      <alignment wrapText="1"/>
    </xf>
    <xf numFmtId="0" fontId="18" fillId="0" borderId="2" xfId="0" applyFont="1" applyBorder="1" applyAlignment="1">
      <alignment wrapText="1"/>
    </xf>
    <xf numFmtId="182" fontId="4" fillId="0" borderId="12" xfId="0" applyNumberFormat="1" applyFont="1" applyBorder="1" applyAlignment="1">
      <alignment horizontal="right" wrapText="1"/>
    </xf>
    <xf numFmtId="49" fontId="11" fillId="2" borderId="5" xfId="0" applyNumberFormat="1" applyFont="1" applyFill="1" applyBorder="1" applyAlignment="1">
      <alignment horizontal="left" wrapText="1"/>
    </xf>
    <xf numFmtId="0" fontId="4" fillId="0" borderId="23" xfId="0" applyFont="1" applyBorder="1" applyAlignment="1">
      <alignment vertical="center" wrapText="1"/>
    </xf>
    <xf numFmtId="0" fontId="23" fillId="3" borderId="5" xfId="1" applyFont="1" applyFill="1" applyBorder="1" applyAlignment="1">
      <alignment wrapText="1"/>
    </xf>
    <xf numFmtId="49" fontId="25" fillId="3" borderId="5" xfId="6" applyNumberFormat="1" applyFont="1" applyFill="1" applyBorder="1" applyAlignment="1">
      <alignment horizontal="left" wrapText="1"/>
    </xf>
    <xf numFmtId="0" fontId="4" fillId="2" borderId="5" xfId="2" applyFont="1" applyFill="1" applyBorder="1" applyAlignment="1">
      <alignment horizontal="left" wrapText="1"/>
    </xf>
    <xf numFmtId="0" fontId="4" fillId="0" borderId="5" xfId="2" applyFont="1" applyBorder="1" applyAlignment="1">
      <alignment horizontal="center" wrapText="1"/>
    </xf>
    <xf numFmtId="180" fontId="9" fillId="3" borderId="5" xfId="7" applyFont="1" applyFill="1" applyBorder="1" applyAlignment="1">
      <alignment horizontal="center" wrapText="1"/>
    </xf>
    <xf numFmtId="49" fontId="25" fillId="3" borderId="3" xfId="7" applyNumberFormat="1" applyFont="1" applyFill="1" applyBorder="1" applyAlignment="1">
      <alignment horizontal="center" wrapText="1"/>
    </xf>
    <xf numFmtId="180" fontId="9" fillId="3" borderId="3" xfId="7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center" wrapText="1"/>
    </xf>
    <xf numFmtId="4" fontId="4" fillId="0" borderId="23" xfId="4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182" fontId="4" fillId="0" borderId="2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182" fontId="9" fillId="0" borderId="0" xfId="0" applyNumberFormat="1" applyFont="1" applyBorder="1" applyAlignment="1">
      <alignment horizontal="center" wrapText="1"/>
    </xf>
    <xf numFmtId="49" fontId="4" fillId="3" borderId="17" xfId="0" applyNumberFormat="1" applyFont="1" applyFill="1" applyBorder="1" applyAlignment="1">
      <alignment wrapText="1"/>
    </xf>
    <xf numFmtId="4" fontId="21" fillId="3" borderId="17" xfId="4" applyNumberFormat="1" applyFont="1" applyFill="1" applyBorder="1" applyAlignment="1">
      <alignment horizontal="center" wrapText="1"/>
    </xf>
    <xf numFmtId="0" fontId="21" fillId="3" borderId="18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182" fontId="21" fillId="3" borderId="18" xfId="0" applyNumberFormat="1" applyFont="1" applyFill="1" applyBorder="1" applyAlignment="1">
      <alignment horizontal="center" wrapText="1"/>
    </xf>
    <xf numFmtId="182" fontId="21" fillId="3" borderId="19" xfId="0" applyNumberFormat="1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182" fontId="4" fillId="0" borderId="17" xfId="0" applyNumberFormat="1" applyFont="1" applyBorder="1" applyAlignment="1">
      <alignment horizontal="center" wrapText="1"/>
    </xf>
    <xf numFmtId="182" fontId="5" fillId="3" borderId="17" xfId="0" applyNumberFormat="1" applyFont="1" applyFill="1" applyBorder="1" applyAlignment="1">
      <alignment horizontal="center" wrapText="1"/>
    </xf>
    <xf numFmtId="4" fontId="21" fillId="3" borderId="18" xfId="0" applyNumberFormat="1" applyFont="1" applyFill="1" applyBorder="1" applyAlignment="1">
      <alignment horizontal="center" wrapText="1"/>
    </xf>
    <xf numFmtId="182" fontId="5" fillId="3" borderId="19" xfId="0" applyNumberFormat="1" applyFont="1" applyFill="1" applyBorder="1" applyAlignment="1">
      <alignment horizontal="center" wrapText="1"/>
    </xf>
    <xf numFmtId="182" fontId="5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82" fontId="4" fillId="0" borderId="12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/>
    </xf>
    <xf numFmtId="182" fontId="5" fillId="0" borderId="12" xfId="0" applyNumberFormat="1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wrapText="1"/>
    </xf>
    <xf numFmtId="182" fontId="4" fillId="0" borderId="10" xfId="0" applyNumberFormat="1" applyFont="1" applyFill="1" applyBorder="1"/>
    <xf numFmtId="182" fontId="21" fillId="0" borderId="1" xfId="0" applyNumberFormat="1" applyFont="1" applyFill="1" applyBorder="1" applyAlignment="1">
      <alignment horizontal="center" wrapText="1"/>
    </xf>
    <xf numFmtId="4" fontId="21" fillId="0" borderId="1" xfId="4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5" fillId="0" borderId="8" xfId="0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right" wrapText="1"/>
    </xf>
    <xf numFmtId="182" fontId="5" fillId="3" borderId="18" xfId="0" applyNumberFormat="1" applyFont="1" applyFill="1" applyBorder="1" applyAlignment="1">
      <alignment horizontal="center" wrapText="1"/>
    </xf>
    <xf numFmtId="182" fontId="18" fillId="3" borderId="1" xfId="0" applyNumberFormat="1" applyFont="1" applyFill="1" applyBorder="1" applyAlignment="1">
      <alignment horizontal="center" wrapText="1"/>
    </xf>
    <xf numFmtId="182" fontId="5" fillId="3" borderId="5" xfId="0" applyNumberFormat="1" applyFont="1" applyFill="1" applyBorder="1" applyAlignment="1">
      <alignment horizontal="center" wrapText="1"/>
    </xf>
    <xf numFmtId="182" fontId="5" fillId="3" borderId="1" xfId="0" applyNumberFormat="1" applyFont="1" applyFill="1" applyBorder="1" applyAlignment="1">
      <alignment horizontal="center" vertical="center"/>
    </xf>
    <xf numFmtId="182" fontId="18" fillId="3" borderId="17" xfId="0" applyNumberFormat="1" applyFont="1" applyFill="1" applyBorder="1" applyAlignment="1">
      <alignment horizontal="center" wrapText="1"/>
    </xf>
    <xf numFmtId="182" fontId="5" fillId="3" borderId="24" xfId="0" applyNumberFormat="1" applyFont="1" applyFill="1" applyBorder="1" applyAlignment="1">
      <alignment horizontal="center" wrapText="1"/>
    </xf>
    <xf numFmtId="182" fontId="5" fillId="0" borderId="10" xfId="0" applyNumberFormat="1" applyFont="1" applyBorder="1" applyAlignment="1">
      <alignment horizontal="center" wrapText="1"/>
    </xf>
    <xf numFmtId="184" fontId="5" fillId="3" borderId="1" xfId="0" applyNumberFormat="1" applyFont="1" applyFill="1" applyBorder="1" applyAlignment="1">
      <alignment horizontal="center"/>
    </xf>
    <xf numFmtId="182" fontId="5" fillId="0" borderId="20" xfId="0" applyNumberFormat="1" applyFont="1" applyBorder="1" applyAlignment="1">
      <alignment horizontal="center" wrapText="1"/>
    </xf>
    <xf numFmtId="182" fontId="5" fillId="0" borderId="1" xfId="0" applyNumberFormat="1" applyFont="1" applyBorder="1" applyAlignment="1">
      <alignment horizontal="center" wrapText="1"/>
    </xf>
    <xf numFmtId="49" fontId="25" fillId="0" borderId="5" xfId="6" applyNumberFormat="1" applyFont="1" applyFill="1" applyBorder="1" applyAlignment="1">
      <alignment horizontal="left" wrapText="1"/>
    </xf>
    <xf numFmtId="0" fontId="4" fillId="0" borderId="5" xfId="2" applyFont="1" applyFill="1" applyBorder="1" applyAlignment="1">
      <alignment horizontal="left" wrapText="1"/>
    </xf>
    <xf numFmtId="0" fontId="4" fillId="0" borderId="5" xfId="2" applyFont="1" applyFill="1" applyBorder="1" applyAlignment="1">
      <alignment horizontal="center" wrapText="1"/>
    </xf>
    <xf numFmtId="182" fontId="4" fillId="3" borderId="1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7" xfId="0" applyNumberFormat="1" applyFont="1" applyFill="1" applyBorder="1" applyAlignment="1">
      <alignment horizontal="center" wrapText="1"/>
    </xf>
    <xf numFmtId="182" fontId="4" fillId="3" borderId="1" xfId="0" applyNumberFormat="1" applyFont="1" applyFill="1" applyBorder="1" applyAlignment="1">
      <alignment horizontal="center"/>
    </xf>
    <xf numFmtId="179" fontId="4" fillId="3" borderId="1" xfId="6" applyFont="1" applyFill="1" applyBorder="1" applyAlignment="1">
      <alignment horizontal="center"/>
    </xf>
    <xf numFmtId="187" fontId="5" fillId="3" borderId="1" xfId="6" applyNumberFormat="1" applyFont="1" applyFill="1" applyBorder="1" applyAlignment="1">
      <alignment horizontal="center"/>
    </xf>
    <xf numFmtId="0" fontId="4" fillId="0" borderId="17" xfId="0" applyFont="1" applyBorder="1" applyAlignment="1">
      <alignment wrapText="1"/>
    </xf>
    <xf numFmtId="182" fontId="4" fillId="0" borderId="20" xfId="0" applyNumberFormat="1" applyFont="1" applyBorder="1" applyAlignment="1">
      <alignment horizontal="center" wrapText="1"/>
    </xf>
    <xf numFmtId="0" fontId="4" fillId="3" borderId="24" xfId="0" applyFont="1" applyFill="1" applyBorder="1" applyAlignment="1">
      <alignment horizontal="center" wrapText="1"/>
    </xf>
    <xf numFmtId="4" fontId="4" fillId="0" borderId="22" xfId="4" applyNumberFormat="1" applyFont="1" applyFill="1" applyBorder="1" applyAlignment="1">
      <alignment horizontal="center" wrapText="1"/>
    </xf>
    <xf numFmtId="4" fontId="4" fillId="0" borderId="17" xfId="0" applyNumberFormat="1" applyFont="1" applyBorder="1" applyAlignment="1">
      <alignment horizontal="center"/>
    </xf>
    <xf numFmtId="49" fontId="4" fillId="5" borderId="11" xfId="4" applyNumberFormat="1" applyFont="1" applyFill="1" applyBorder="1" applyAlignment="1">
      <alignment horizontal="center" wrapText="1"/>
    </xf>
    <xf numFmtId="49" fontId="11" fillId="5" borderId="5" xfId="0" applyNumberFormat="1" applyFont="1" applyFill="1" applyBorder="1" applyAlignment="1">
      <alignment wrapText="1"/>
    </xf>
    <xf numFmtId="0" fontId="4" fillId="5" borderId="2" xfId="0" applyFont="1" applyFill="1" applyBorder="1" applyAlignment="1">
      <alignment horizontal="center" wrapText="1"/>
    </xf>
    <xf numFmtId="4" fontId="4" fillId="5" borderId="5" xfId="4" applyNumberFormat="1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4" fillId="5" borderId="11" xfId="0" applyFont="1" applyFill="1" applyBorder="1" applyAlignment="1">
      <alignment horizontal="center" wrapText="1"/>
    </xf>
    <xf numFmtId="4" fontId="4" fillId="5" borderId="3" xfId="4" applyNumberFormat="1" applyFont="1" applyFill="1" applyBorder="1" applyAlignment="1">
      <alignment horizontal="center" wrapText="1"/>
    </xf>
    <xf numFmtId="185" fontId="5" fillId="5" borderId="5" xfId="4" applyNumberFormat="1" applyFont="1" applyFill="1" applyBorder="1" applyAlignment="1">
      <alignment horizontal="center" wrapText="1"/>
    </xf>
    <xf numFmtId="179" fontId="4" fillId="0" borderId="1" xfId="0" applyNumberFormat="1" applyFont="1" applyBorder="1" applyAlignment="1">
      <alignment wrapText="1"/>
    </xf>
    <xf numFmtId="4" fontId="5" fillId="3" borderId="0" xfId="1" applyNumberFormat="1" applyFont="1" applyFill="1" applyBorder="1" applyAlignment="1">
      <alignment horizontal="center" wrapText="1"/>
    </xf>
    <xf numFmtId="0" fontId="9" fillId="3" borderId="0" xfId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/>
    </xf>
    <xf numFmtId="0" fontId="24" fillId="3" borderId="18" xfId="1" applyFont="1" applyFill="1" applyBorder="1" applyAlignment="1">
      <alignment vertical="center" wrapText="1"/>
    </xf>
    <xf numFmtId="183" fontId="5" fillId="0" borderId="17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181" fontId="7" fillId="4" borderId="1" xfId="0" applyNumberFormat="1" applyFont="1" applyFill="1" applyBorder="1" applyAlignment="1">
      <alignment horizontal="center" wrapText="1"/>
    </xf>
    <xf numFmtId="182" fontId="5" fillId="4" borderId="1" xfId="0" applyNumberFormat="1" applyFont="1" applyFill="1" applyBorder="1" applyAlignment="1">
      <alignment horizontal="center" wrapText="1"/>
    </xf>
    <xf numFmtId="182" fontId="5" fillId="3" borderId="13" xfId="0" applyNumberFormat="1" applyFont="1" applyFill="1" applyBorder="1" applyAlignment="1">
      <alignment horizontal="center" wrapText="1"/>
    </xf>
    <xf numFmtId="4" fontId="5" fillId="3" borderId="13" xfId="4" applyNumberFormat="1" applyFont="1" applyFill="1" applyBorder="1" applyAlignment="1">
      <alignment horizontal="center" wrapText="1"/>
    </xf>
    <xf numFmtId="4" fontId="5" fillId="3" borderId="5" xfId="4" applyNumberFormat="1" applyFont="1" applyFill="1" applyBorder="1" applyAlignment="1">
      <alignment horizontal="center" wrapText="1"/>
    </xf>
    <xf numFmtId="4" fontId="5" fillId="3" borderId="1" xfId="2" applyNumberFormat="1" applyFont="1" applyFill="1" applyBorder="1" applyAlignment="1">
      <alignment horizontal="center" wrapText="1"/>
    </xf>
    <xf numFmtId="4" fontId="5" fillId="3" borderId="5" xfId="1" applyNumberFormat="1" applyFont="1" applyFill="1" applyBorder="1" applyAlignment="1">
      <alignment horizontal="center" wrapText="1"/>
    </xf>
    <xf numFmtId="4" fontId="15" fillId="3" borderId="10" xfId="4" applyNumberFormat="1" applyFont="1" applyFill="1" applyBorder="1" applyAlignment="1">
      <alignment horizontal="center" wrapText="1"/>
    </xf>
    <xf numFmtId="4" fontId="26" fillId="3" borderId="13" xfId="4" applyNumberFormat="1" applyFont="1" applyFill="1" applyBorder="1" applyAlignment="1">
      <alignment horizontal="center" wrapText="1"/>
    </xf>
    <xf numFmtId="182" fontId="5" fillId="3" borderId="3" xfId="0" applyNumberFormat="1" applyFont="1" applyFill="1" applyBorder="1" applyAlignment="1">
      <alignment horizontal="center" vertical="center"/>
    </xf>
    <xf numFmtId="4" fontId="30" fillId="3" borderId="1" xfId="0" applyNumberFormat="1" applyFont="1" applyFill="1" applyBorder="1" applyAlignment="1">
      <alignment horizontal="center" wrapText="1"/>
    </xf>
    <xf numFmtId="183" fontId="5" fillId="3" borderId="5" xfId="0" applyNumberFormat="1" applyFont="1" applyFill="1" applyBorder="1" applyAlignment="1">
      <alignment horizontal="center" wrapText="1"/>
    </xf>
    <xf numFmtId="179" fontId="5" fillId="3" borderId="5" xfId="6" applyFont="1" applyFill="1" applyBorder="1" applyAlignment="1">
      <alignment horizontal="center"/>
    </xf>
    <xf numFmtId="182" fontId="5" fillId="3" borderId="10" xfId="0" applyNumberFormat="1" applyFont="1" applyFill="1" applyBorder="1" applyAlignment="1">
      <alignment horizontal="center" wrapText="1"/>
    </xf>
    <xf numFmtId="182" fontId="5" fillId="3" borderId="3" xfId="0" applyNumberFormat="1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center"/>
    </xf>
    <xf numFmtId="179" fontId="5" fillId="3" borderId="1" xfId="6" applyFont="1" applyFill="1" applyBorder="1" applyAlignment="1">
      <alignment horizontal="center"/>
    </xf>
    <xf numFmtId="4" fontId="5" fillId="3" borderId="11" xfId="4" applyNumberFormat="1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center" wrapText="1"/>
    </xf>
    <xf numFmtId="182" fontId="4" fillId="0" borderId="23" xfId="0" applyNumberFormat="1" applyFont="1" applyFill="1" applyBorder="1" applyAlignment="1">
      <alignment horizontal="center" wrapText="1"/>
    </xf>
    <xf numFmtId="182" fontId="5" fillId="0" borderId="21" xfId="0" applyNumberFormat="1" applyFont="1" applyFill="1" applyBorder="1" applyAlignment="1">
      <alignment horizontal="center" wrapText="1"/>
    </xf>
    <xf numFmtId="4" fontId="5" fillId="3" borderId="21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182" fontId="4" fillId="0" borderId="23" xfId="0" applyNumberFormat="1" applyFont="1" applyBorder="1" applyAlignment="1">
      <alignment horizontal="center" wrapText="1"/>
    </xf>
    <xf numFmtId="0" fontId="11" fillId="3" borderId="5" xfId="0" applyFont="1" applyFill="1" applyBorder="1" applyAlignment="1">
      <alignment horizontal="left" wrapText="1"/>
    </xf>
    <xf numFmtId="0" fontId="4" fillId="0" borderId="23" xfId="0" applyFont="1" applyBorder="1" applyAlignment="1">
      <alignment wrapText="1"/>
    </xf>
    <xf numFmtId="182" fontId="5" fillId="0" borderId="5" xfId="0" applyNumberFormat="1" applyFont="1" applyBorder="1" applyAlignment="1">
      <alignment horizontal="center" wrapText="1"/>
    </xf>
    <xf numFmtId="182" fontId="5" fillId="3" borderId="11" xfId="0" applyNumberFormat="1" applyFont="1" applyFill="1" applyBorder="1" applyAlignment="1">
      <alignment horizontal="center" wrapText="1"/>
    </xf>
    <xf numFmtId="0" fontId="29" fillId="3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vertical="center" wrapText="1"/>
    </xf>
    <xf numFmtId="4" fontId="5" fillId="3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vertical="center"/>
    </xf>
    <xf numFmtId="182" fontId="5" fillId="3" borderId="12" xfId="0" applyNumberFormat="1" applyFont="1" applyFill="1" applyBorder="1" applyAlignment="1">
      <alignment horizontal="right" wrapText="1"/>
    </xf>
    <xf numFmtId="4" fontId="4" fillId="0" borderId="0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horizontal="right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4" fontId="27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28" fillId="0" borderId="0" xfId="0" applyNumberFormat="1" applyFont="1" applyAlignment="1">
      <alignment wrapText="1"/>
    </xf>
    <xf numFmtId="4" fontId="5" fillId="5" borderId="5" xfId="4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wrapText="1"/>
    </xf>
    <xf numFmtId="0" fontId="5" fillId="0" borderId="1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4" fillId="3" borderId="18" xfId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6" xfId="2"/>
    <cellStyle name="Обычный 8" xfId="3"/>
    <cellStyle name="Обычный_Лист1" xfId="4"/>
    <cellStyle name="Стиль 1" xfId="5"/>
    <cellStyle name="Финансовый" xfId="6" builtinId="3"/>
    <cellStyle name="Финансовый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2"/>
  <sheetViews>
    <sheetView tabSelected="1" view="pageBreakPreview" topLeftCell="A5" zoomScale="69" zoomScaleSheetLayoutView="69" workbookViewId="0">
      <selection activeCell="N11" sqref="N11"/>
    </sheetView>
  </sheetViews>
  <sheetFormatPr defaultRowHeight="15.75" x14ac:dyDescent="0.25"/>
  <cols>
    <col min="1" max="1" width="9" style="7" customWidth="1"/>
    <col min="2" max="2" width="11" style="4" customWidth="1"/>
    <col min="3" max="3" width="63.42578125" style="37" customWidth="1"/>
    <col min="4" max="4" width="9" style="4" customWidth="1"/>
    <col min="5" max="5" width="15.140625" style="4" customWidth="1"/>
    <col min="6" max="6" width="18.28515625" style="13" customWidth="1"/>
    <col min="7" max="7" width="11.28515625" style="8" hidden="1" customWidth="1"/>
    <col min="8" max="8" width="10.42578125" style="8" hidden="1" customWidth="1"/>
    <col min="9" max="9" width="15.28515625" style="8" hidden="1" customWidth="1"/>
    <col min="10" max="10" width="2.7109375" style="8" hidden="1" customWidth="1"/>
    <col min="11" max="11" width="19" style="13" customWidth="1"/>
    <col min="12" max="12" width="19.5703125" style="13" customWidth="1"/>
    <col min="13" max="13" width="20.7109375" style="13" customWidth="1"/>
    <col min="14" max="14" width="20.85546875" style="13" customWidth="1"/>
    <col min="15" max="15" width="21.7109375" style="7" customWidth="1"/>
    <col min="16" max="16" width="18.85546875" style="7" hidden="1" customWidth="1"/>
    <col min="17" max="17" width="21.28515625" style="7" customWidth="1"/>
    <col min="18" max="18" width="9.140625" style="7"/>
    <col min="19" max="19" width="25.28515625" style="7" customWidth="1"/>
    <col min="20" max="16384" width="9.140625" style="7"/>
  </cols>
  <sheetData>
    <row r="1" spans="1:17" ht="26.25" hidden="1" customHeight="1" x14ac:dyDescent="0.3">
      <c r="A1" s="3"/>
      <c r="F1" s="6"/>
      <c r="K1" s="6" t="s">
        <v>1</v>
      </c>
      <c r="L1" s="6"/>
      <c r="M1" s="6"/>
      <c r="N1" s="6"/>
      <c r="O1" s="3"/>
      <c r="P1" s="3"/>
    </row>
    <row r="2" spans="1:17" ht="21.75" hidden="1" customHeight="1" x14ac:dyDescent="0.3">
      <c r="A2" s="3"/>
      <c r="F2" s="6"/>
      <c r="K2" s="6" t="s">
        <v>2</v>
      </c>
      <c r="L2" s="6"/>
      <c r="M2" s="6"/>
      <c r="N2" s="6"/>
      <c r="O2" s="3"/>
      <c r="P2" s="3"/>
    </row>
    <row r="3" spans="1:17" ht="21" hidden="1" customHeight="1" x14ac:dyDescent="0.3">
      <c r="A3" s="3"/>
      <c r="F3" s="6"/>
      <c r="K3" s="6" t="s">
        <v>3</v>
      </c>
      <c r="L3" s="6"/>
      <c r="M3" s="6"/>
      <c r="N3" s="6"/>
      <c r="O3" s="3"/>
      <c r="P3" s="3"/>
    </row>
    <row r="4" spans="1:17" ht="20.25" hidden="1" customHeight="1" x14ac:dyDescent="0.3">
      <c r="A4" s="3"/>
      <c r="F4" s="6"/>
      <c r="K4" s="6" t="s">
        <v>4</v>
      </c>
      <c r="L4" s="6"/>
      <c r="M4" s="6"/>
      <c r="N4" s="6"/>
      <c r="O4" s="3"/>
      <c r="P4" s="3"/>
    </row>
    <row r="5" spans="1:17" ht="3.75" customHeight="1" x14ac:dyDescent="0.3">
      <c r="A5" s="3"/>
      <c r="F5" s="6"/>
      <c r="K5" s="6"/>
      <c r="L5" s="6"/>
      <c r="M5" s="6"/>
      <c r="N5" s="6"/>
      <c r="O5" s="3"/>
      <c r="P5" s="3"/>
    </row>
    <row r="6" spans="1:17" ht="3.75" customHeight="1" x14ac:dyDescent="0.3">
      <c r="A6" s="3"/>
      <c r="F6" s="6"/>
      <c r="K6" s="6"/>
      <c r="L6" s="6"/>
      <c r="M6" s="6"/>
      <c r="N6" s="6"/>
      <c r="O6" s="3"/>
      <c r="P6" s="3"/>
    </row>
    <row r="7" spans="1:17" ht="3.75" customHeight="1" x14ac:dyDescent="0.3">
      <c r="A7" s="3"/>
      <c r="F7" s="6"/>
      <c r="K7" s="6"/>
      <c r="L7" s="6"/>
      <c r="M7" s="6"/>
      <c r="N7" s="6"/>
      <c r="O7" s="3"/>
      <c r="P7" s="3"/>
    </row>
    <row r="8" spans="1:17" ht="3.75" customHeight="1" x14ac:dyDescent="0.3">
      <c r="A8" s="3"/>
      <c r="F8" s="6"/>
      <c r="K8" s="6"/>
      <c r="L8" s="6"/>
      <c r="M8" s="6"/>
      <c r="N8" s="6"/>
      <c r="O8" s="3"/>
      <c r="P8" s="3"/>
    </row>
    <row r="9" spans="1:17" ht="24.75" customHeight="1" x14ac:dyDescent="0.3">
      <c r="A9" s="3"/>
      <c r="C9" s="120"/>
      <c r="D9" s="121"/>
      <c r="E9" s="121"/>
      <c r="F9" s="122"/>
      <c r="G9" s="123"/>
      <c r="H9" s="123"/>
      <c r="I9" s="123"/>
      <c r="J9" s="123"/>
      <c r="K9" s="122"/>
      <c r="L9" s="122"/>
      <c r="M9" s="122"/>
      <c r="N9" s="619" t="s">
        <v>750</v>
      </c>
      <c r="O9" s="124"/>
      <c r="P9" s="3"/>
      <c r="Q9" s="192"/>
    </row>
    <row r="10" spans="1:17" ht="147.75" customHeight="1" x14ac:dyDescent="0.3">
      <c r="A10" s="3"/>
      <c r="C10" s="120"/>
      <c r="D10" s="121"/>
      <c r="E10" s="121"/>
      <c r="F10" s="122"/>
      <c r="G10" s="123"/>
      <c r="H10" s="123"/>
      <c r="I10" s="123"/>
      <c r="J10" s="123"/>
      <c r="K10" s="122"/>
      <c r="L10" s="122"/>
      <c r="M10" s="122"/>
      <c r="N10" s="640" t="s">
        <v>751</v>
      </c>
      <c r="O10" s="640"/>
      <c r="P10" s="640"/>
      <c r="Q10" s="640"/>
    </row>
    <row r="11" spans="1:17" ht="11.25" customHeight="1" x14ac:dyDescent="0.3">
      <c r="A11" s="3"/>
      <c r="C11" s="120"/>
      <c r="D11" s="121"/>
      <c r="E11" s="121"/>
      <c r="F11" s="122"/>
      <c r="G11" s="123"/>
      <c r="H11" s="123"/>
      <c r="I11" s="123"/>
      <c r="J11" s="123"/>
      <c r="K11" s="122"/>
      <c r="L11" s="122"/>
      <c r="M11" s="122"/>
      <c r="N11" s="329"/>
      <c r="O11" s="329"/>
      <c r="P11" s="329"/>
      <c r="Q11" s="329"/>
    </row>
    <row r="12" spans="1:17" ht="51.75" customHeight="1" x14ac:dyDescent="0.25">
      <c r="A12" s="5"/>
      <c r="C12" s="641" t="s">
        <v>93</v>
      </c>
      <c r="D12" s="642"/>
      <c r="E12" s="642"/>
      <c r="F12" s="642"/>
      <c r="G12" s="642"/>
      <c r="H12" s="642"/>
      <c r="I12" s="642"/>
      <c r="J12" s="642"/>
      <c r="K12" s="642"/>
      <c r="L12" s="642"/>
      <c r="M12" s="642"/>
      <c r="N12" s="642"/>
      <c r="O12" s="642"/>
      <c r="P12" s="5"/>
      <c r="Q12" s="622"/>
    </row>
    <row r="13" spans="1:17" ht="12" customHeight="1" x14ac:dyDescent="0.25">
      <c r="A13" s="5"/>
      <c r="C13" s="14"/>
      <c r="D13" s="14"/>
      <c r="E13" s="14"/>
      <c r="F13" s="14"/>
      <c r="G13" s="14"/>
      <c r="H13" s="14"/>
      <c r="I13" s="14"/>
      <c r="J13" s="14"/>
      <c r="K13" s="14"/>
      <c r="L13" s="125"/>
      <c r="M13" s="14"/>
      <c r="N13" s="14"/>
      <c r="O13" s="1"/>
      <c r="P13" s="5"/>
      <c r="Q13" s="192"/>
    </row>
    <row r="14" spans="1:17" ht="5.25" hidden="1" customHeight="1" x14ac:dyDescent="0.25">
      <c r="A14" s="5"/>
      <c r="F14" s="8"/>
      <c r="K14" s="8"/>
      <c r="L14" s="8"/>
      <c r="M14" s="8"/>
      <c r="N14" s="8"/>
      <c r="O14" s="5"/>
      <c r="P14" s="5" t="s">
        <v>5</v>
      </c>
      <c r="Q14" s="192"/>
    </row>
    <row r="15" spans="1:17" s="29" customFormat="1" ht="86.25" customHeight="1" thickBot="1" x14ac:dyDescent="0.3">
      <c r="A15" s="643" t="s">
        <v>10</v>
      </c>
      <c r="B15" s="645" t="s">
        <v>82</v>
      </c>
      <c r="C15" s="87" t="s">
        <v>7</v>
      </c>
      <c r="D15" s="630" t="s">
        <v>9</v>
      </c>
      <c r="E15" s="630" t="s">
        <v>11</v>
      </c>
      <c r="F15" s="630" t="s">
        <v>12</v>
      </c>
      <c r="G15" s="649">
        <v>2011</v>
      </c>
      <c r="H15" s="635"/>
      <c r="I15" s="634">
        <v>2012</v>
      </c>
      <c r="J15" s="635"/>
      <c r="K15" s="632" t="s">
        <v>73</v>
      </c>
      <c r="L15" s="630" t="s">
        <v>13</v>
      </c>
      <c r="M15" s="647" t="s">
        <v>612</v>
      </c>
      <c r="N15" s="647" t="s">
        <v>665</v>
      </c>
      <c r="O15" s="636" t="s">
        <v>692</v>
      </c>
      <c r="P15" s="544"/>
      <c r="Q15" s="638" t="s">
        <v>693</v>
      </c>
    </row>
    <row r="16" spans="1:17" s="29" customFormat="1" ht="30" customHeight="1" thickBot="1" x14ac:dyDescent="0.35">
      <c r="A16" s="644"/>
      <c r="B16" s="646"/>
      <c r="C16" s="54"/>
      <c r="D16" s="631"/>
      <c r="E16" s="631"/>
      <c r="F16" s="631"/>
      <c r="G16" s="30"/>
      <c r="H16" s="31"/>
      <c r="I16" s="32"/>
      <c r="J16" s="31"/>
      <c r="K16" s="633"/>
      <c r="L16" s="631"/>
      <c r="M16" s="648"/>
      <c r="N16" s="648"/>
      <c r="O16" s="637"/>
      <c r="P16" s="92"/>
      <c r="Q16" s="638"/>
    </row>
    <row r="17" spans="1:19" s="3" customFormat="1" ht="39.75" customHeight="1" x14ac:dyDescent="0.3">
      <c r="A17" s="88"/>
      <c r="B17" s="55"/>
      <c r="C17" s="38" t="s">
        <v>6</v>
      </c>
      <c r="D17" s="28"/>
      <c r="E17" s="21"/>
      <c r="F17" s="25"/>
      <c r="G17" s="22"/>
      <c r="H17" s="23"/>
      <c r="I17" s="22"/>
      <c r="J17" s="23"/>
      <c r="K17" s="24"/>
      <c r="L17" s="26"/>
      <c r="M17" s="111"/>
      <c r="N17" s="34"/>
      <c r="O17" s="545"/>
      <c r="P17" s="35"/>
      <c r="Q17" s="86"/>
    </row>
    <row r="18" spans="1:19" s="3" customFormat="1" ht="26.25" customHeight="1" x14ac:dyDescent="0.3">
      <c r="A18" s="129"/>
      <c r="B18" s="130"/>
      <c r="C18" s="131" t="s">
        <v>26</v>
      </c>
      <c r="D18" s="132"/>
      <c r="E18" s="133"/>
      <c r="F18" s="134"/>
      <c r="G18" s="135"/>
      <c r="H18" s="136"/>
      <c r="I18" s="135"/>
      <c r="J18" s="136"/>
      <c r="K18" s="137"/>
      <c r="L18" s="138"/>
      <c r="M18" s="207">
        <f>SUM(M19:M20)</f>
        <v>746566.8</v>
      </c>
      <c r="N18" s="207">
        <f>SUM(N19:N20)</f>
        <v>684119</v>
      </c>
      <c r="O18" s="207">
        <f>SUM(O19:O20)</f>
        <v>10000000</v>
      </c>
      <c r="P18" s="207">
        <f>SUM(P19:P20)</f>
        <v>0</v>
      </c>
      <c r="Q18" s="207">
        <f>SUM(Q19:Q20)</f>
        <v>75915881</v>
      </c>
    </row>
    <row r="19" spans="1:19" s="3" customFormat="1" ht="46.5" customHeight="1" x14ac:dyDescent="0.3">
      <c r="A19" s="478" t="s">
        <v>101</v>
      </c>
      <c r="B19" s="292" t="s">
        <v>580</v>
      </c>
      <c r="C19" s="279" t="s">
        <v>76</v>
      </c>
      <c r="D19" s="383">
        <v>3141</v>
      </c>
      <c r="E19" s="383" t="s">
        <v>14</v>
      </c>
      <c r="F19" s="294">
        <v>5237488</v>
      </c>
      <c r="G19" s="327"/>
      <c r="H19" s="327"/>
      <c r="I19" s="327"/>
      <c r="J19" s="327"/>
      <c r="K19" s="324">
        <v>3886937</v>
      </c>
      <c r="L19" s="294">
        <f>F19-K19</f>
        <v>1350551</v>
      </c>
      <c r="M19" s="128">
        <v>446566.8</v>
      </c>
      <c r="N19" s="447">
        <v>0</v>
      </c>
      <c r="O19" s="527">
        <v>0</v>
      </c>
      <c r="P19" s="328"/>
      <c r="Q19" s="175">
        <v>0</v>
      </c>
    </row>
    <row r="20" spans="1:19" s="3" customFormat="1" ht="36.75" customHeight="1" x14ac:dyDescent="0.3">
      <c r="A20" s="479" t="s">
        <v>102</v>
      </c>
      <c r="B20" s="292" t="s">
        <v>580</v>
      </c>
      <c r="C20" s="308" t="s">
        <v>89</v>
      </c>
      <c r="D20" s="383">
        <v>3121</v>
      </c>
      <c r="E20" s="384" t="s">
        <v>27</v>
      </c>
      <c r="F20" s="294">
        <v>87000000</v>
      </c>
      <c r="G20" s="321"/>
      <c r="H20" s="322"/>
      <c r="I20" s="321"/>
      <c r="J20" s="323"/>
      <c r="K20" s="324">
        <v>100000</v>
      </c>
      <c r="L20" s="325">
        <f>F20-K20</f>
        <v>86900000</v>
      </c>
      <c r="M20" s="128">
        <v>300000</v>
      </c>
      <c r="N20" s="583">
        <v>684119</v>
      </c>
      <c r="O20" s="451">
        <v>10000000</v>
      </c>
      <c r="P20" s="326"/>
      <c r="Q20" s="175">
        <f>L20-M20-N20-O20</f>
        <v>75915881</v>
      </c>
    </row>
    <row r="21" spans="1:19" ht="24.75" customHeight="1" x14ac:dyDescent="0.35">
      <c r="A21" s="584"/>
      <c r="B21" s="585"/>
      <c r="C21" s="351" t="s">
        <v>28</v>
      </c>
      <c r="D21" s="584"/>
      <c r="E21" s="584"/>
      <c r="F21" s="177"/>
      <c r="G21" s="586"/>
      <c r="H21" s="586"/>
      <c r="I21" s="586"/>
      <c r="J21" s="586"/>
      <c r="K21" s="587"/>
      <c r="L21" s="177"/>
      <c r="M21" s="588">
        <f>SUM(M22:M208)</f>
        <v>30780398.57</v>
      </c>
      <c r="N21" s="588">
        <f>SUM(N22:N208)</f>
        <v>19612750</v>
      </c>
      <c r="O21" s="588">
        <f>SUM(O22:O208)</f>
        <v>99244181.649999991</v>
      </c>
      <c r="P21" s="588">
        <f>SUM(P22:P208)</f>
        <v>26380000</v>
      </c>
      <c r="Q21" s="588">
        <f>SUM(Q22:Q208)</f>
        <v>139403796</v>
      </c>
      <c r="S21" s="623"/>
    </row>
    <row r="22" spans="1:19" ht="35.25" customHeight="1" x14ac:dyDescent="0.35">
      <c r="A22" s="478" t="s">
        <v>529</v>
      </c>
      <c r="B22" s="227" t="s">
        <v>581</v>
      </c>
      <c r="C22" s="300" t="s">
        <v>17</v>
      </c>
      <c r="D22" s="385">
        <v>3142</v>
      </c>
      <c r="E22" s="385" t="s">
        <v>14</v>
      </c>
      <c r="F22" s="229">
        <v>12895692</v>
      </c>
      <c r="G22" s="289"/>
      <c r="H22" s="289"/>
      <c r="I22" s="289"/>
      <c r="J22" s="289"/>
      <c r="K22" s="229">
        <v>6395290.8799999999</v>
      </c>
      <c r="L22" s="229">
        <f>F22-K22</f>
        <v>6500401.1200000001</v>
      </c>
      <c r="M22" s="302">
        <v>6133739.6699999999</v>
      </c>
      <c r="N22" s="448">
        <v>0</v>
      </c>
      <c r="O22" s="448">
        <v>0</v>
      </c>
      <c r="P22" s="236"/>
      <c r="Q22" s="298">
        <v>0</v>
      </c>
      <c r="S22" s="623"/>
    </row>
    <row r="23" spans="1:19" ht="33.75" customHeight="1" x14ac:dyDescent="0.25">
      <c r="A23" s="480" t="s">
        <v>103</v>
      </c>
      <c r="B23" s="143" t="s">
        <v>581</v>
      </c>
      <c r="C23" s="196" t="s">
        <v>29</v>
      </c>
      <c r="D23" s="318">
        <v>3142</v>
      </c>
      <c r="E23" s="318" t="s">
        <v>14</v>
      </c>
      <c r="F23" s="185">
        <v>2782980</v>
      </c>
      <c r="G23" s="146"/>
      <c r="H23" s="146"/>
      <c r="I23" s="146"/>
      <c r="J23" s="146"/>
      <c r="K23" s="185">
        <v>1147566.95</v>
      </c>
      <c r="L23" s="185">
        <f>F23-K23</f>
        <v>1635413.05</v>
      </c>
      <c r="M23" s="145">
        <v>1584467.68</v>
      </c>
      <c r="N23" s="446">
        <v>0</v>
      </c>
      <c r="O23" s="446">
        <v>0</v>
      </c>
      <c r="P23" s="218"/>
      <c r="Q23" s="251">
        <v>0</v>
      </c>
    </row>
    <row r="24" spans="1:19" ht="34.5" customHeight="1" x14ac:dyDescent="0.25">
      <c r="A24" s="478" t="s">
        <v>104</v>
      </c>
      <c r="B24" s="89" t="s">
        <v>581</v>
      </c>
      <c r="C24" s="279" t="s">
        <v>77</v>
      </c>
      <c r="D24" s="383">
        <v>3142</v>
      </c>
      <c r="E24" s="383" t="s">
        <v>14</v>
      </c>
      <c r="F24" s="296">
        <v>6453811</v>
      </c>
      <c r="G24" s="295"/>
      <c r="H24" s="295"/>
      <c r="I24" s="295"/>
      <c r="J24" s="295"/>
      <c r="K24" s="296">
        <v>3048819</v>
      </c>
      <c r="L24" s="296">
        <f>F24-K24</f>
        <v>3404992</v>
      </c>
      <c r="M24" s="297">
        <v>976291</v>
      </c>
      <c r="N24" s="446">
        <v>0</v>
      </c>
      <c r="O24" s="546">
        <v>0</v>
      </c>
      <c r="P24" s="297"/>
      <c r="Q24" s="249">
        <v>0</v>
      </c>
    </row>
    <row r="25" spans="1:19" ht="34.5" customHeight="1" x14ac:dyDescent="0.25">
      <c r="A25" s="481" t="s">
        <v>105</v>
      </c>
      <c r="B25" s="143" t="s">
        <v>526</v>
      </c>
      <c r="C25" s="308" t="s">
        <v>129</v>
      </c>
      <c r="D25" s="318">
        <v>3132</v>
      </c>
      <c r="E25" s="277">
        <v>2017</v>
      </c>
      <c r="F25" s="185">
        <v>982013.27</v>
      </c>
      <c r="G25" s="146"/>
      <c r="H25" s="147"/>
      <c r="I25" s="146"/>
      <c r="J25" s="147"/>
      <c r="K25" s="150">
        <v>0</v>
      </c>
      <c r="L25" s="185">
        <v>982013.27</v>
      </c>
      <c r="M25" s="149">
        <v>891878.92</v>
      </c>
      <c r="N25" s="409">
        <v>0</v>
      </c>
      <c r="O25" s="409">
        <v>0</v>
      </c>
      <c r="P25" s="218"/>
      <c r="Q25" s="251">
        <v>0</v>
      </c>
    </row>
    <row r="26" spans="1:19" ht="30" customHeight="1" x14ac:dyDescent="0.25">
      <c r="A26" s="482" t="s">
        <v>530</v>
      </c>
      <c r="B26" s="257">
        <v>1611020</v>
      </c>
      <c r="C26" s="308" t="s">
        <v>132</v>
      </c>
      <c r="D26" s="318">
        <v>3132</v>
      </c>
      <c r="E26" s="277">
        <v>2017</v>
      </c>
      <c r="F26" s="185">
        <v>508900</v>
      </c>
      <c r="G26" s="146"/>
      <c r="H26" s="147"/>
      <c r="I26" s="146"/>
      <c r="J26" s="147"/>
      <c r="K26" s="150">
        <v>0</v>
      </c>
      <c r="L26" s="185">
        <v>508900</v>
      </c>
      <c r="M26" s="149">
        <v>286329.8</v>
      </c>
      <c r="N26" s="409">
        <v>0</v>
      </c>
      <c r="O26" s="409">
        <v>0</v>
      </c>
      <c r="P26" s="218"/>
      <c r="Q26" s="251">
        <v>0</v>
      </c>
    </row>
    <row r="27" spans="1:19" ht="30.75" customHeight="1" x14ac:dyDescent="0.25">
      <c r="A27" s="482" t="s">
        <v>106</v>
      </c>
      <c r="B27" s="320">
        <v>1611020</v>
      </c>
      <c r="C27" s="196" t="s">
        <v>686</v>
      </c>
      <c r="D27" s="318">
        <v>3132</v>
      </c>
      <c r="E27" s="318" t="s">
        <v>687</v>
      </c>
      <c r="F27" s="294">
        <v>415133</v>
      </c>
      <c r="G27" s="311"/>
      <c r="H27" s="311"/>
      <c r="I27" s="311"/>
      <c r="J27" s="311"/>
      <c r="K27" s="309">
        <v>0</v>
      </c>
      <c r="L27" s="309">
        <f>F27-K27</f>
        <v>415133</v>
      </c>
      <c r="M27" s="309">
        <v>423978.6</v>
      </c>
      <c r="N27" s="446">
        <v>0</v>
      </c>
      <c r="O27" s="446">
        <v>0</v>
      </c>
      <c r="P27" s="314"/>
      <c r="Q27" s="309">
        <v>400000</v>
      </c>
    </row>
    <row r="28" spans="1:19" s="5" customFormat="1" ht="38.25" customHeight="1" x14ac:dyDescent="0.25">
      <c r="A28" s="482" t="s">
        <v>107</v>
      </c>
      <c r="B28" s="320">
        <v>1611020</v>
      </c>
      <c r="C28" s="196" t="s">
        <v>504</v>
      </c>
      <c r="D28" s="318">
        <v>3132</v>
      </c>
      <c r="E28" s="318">
        <v>2017</v>
      </c>
      <c r="F28" s="294">
        <v>499197</v>
      </c>
      <c r="G28" s="311"/>
      <c r="H28" s="311"/>
      <c r="I28" s="311"/>
      <c r="J28" s="311"/>
      <c r="K28" s="309">
        <v>0</v>
      </c>
      <c r="L28" s="309">
        <f>F28-K28</f>
        <v>499197</v>
      </c>
      <c r="M28" s="309">
        <v>305848.40000000002</v>
      </c>
      <c r="N28" s="446">
        <v>0</v>
      </c>
      <c r="O28" s="446">
        <v>0</v>
      </c>
      <c r="P28" s="314"/>
      <c r="Q28" s="309">
        <v>0</v>
      </c>
    </row>
    <row r="29" spans="1:19" s="5" customFormat="1" ht="27.75" customHeight="1" x14ac:dyDescent="0.25">
      <c r="A29" s="478" t="s">
        <v>108</v>
      </c>
      <c r="B29" s="320">
        <v>1611020</v>
      </c>
      <c r="C29" s="196" t="s">
        <v>505</v>
      </c>
      <c r="D29" s="318">
        <v>3132</v>
      </c>
      <c r="E29" s="318">
        <v>2017</v>
      </c>
      <c r="F29" s="294">
        <v>408551</v>
      </c>
      <c r="G29" s="311"/>
      <c r="H29" s="311"/>
      <c r="I29" s="311"/>
      <c r="J29" s="311"/>
      <c r="K29" s="309">
        <v>0</v>
      </c>
      <c r="L29" s="309">
        <f>F29-K29</f>
        <v>408551</v>
      </c>
      <c r="M29" s="309">
        <v>375650</v>
      </c>
      <c r="N29" s="446">
        <v>0</v>
      </c>
      <c r="O29" s="446">
        <v>0</v>
      </c>
      <c r="P29" s="314"/>
      <c r="Q29" s="309">
        <v>0</v>
      </c>
    </row>
    <row r="30" spans="1:19" s="5" customFormat="1" ht="24.75" customHeight="1" x14ac:dyDescent="0.25">
      <c r="A30" s="480" t="s">
        <v>109</v>
      </c>
      <c r="B30" s="320">
        <v>1611020</v>
      </c>
      <c r="C30" s="310" t="s">
        <v>350</v>
      </c>
      <c r="D30" s="318">
        <v>3132</v>
      </c>
      <c r="E30" s="318">
        <v>2017</v>
      </c>
      <c r="F30" s="313">
        <v>965577</v>
      </c>
      <c r="G30" s="311"/>
      <c r="H30" s="311"/>
      <c r="I30" s="311"/>
      <c r="J30" s="311"/>
      <c r="K30" s="309">
        <v>0</v>
      </c>
      <c r="L30" s="309">
        <f>F30-K30</f>
        <v>965577</v>
      </c>
      <c r="M30" s="332">
        <v>643311.19999999995</v>
      </c>
      <c r="N30" s="446">
        <v>0</v>
      </c>
      <c r="O30" s="446">
        <v>0</v>
      </c>
      <c r="P30" s="314"/>
      <c r="Q30" s="309">
        <v>0</v>
      </c>
    </row>
    <row r="31" spans="1:19" s="5" customFormat="1" ht="25.5" customHeight="1" x14ac:dyDescent="0.25">
      <c r="A31" s="478" t="s">
        <v>110</v>
      </c>
      <c r="B31" s="320">
        <v>1611020</v>
      </c>
      <c r="C31" s="310" t="s">
        <v>352</v>
      </c>
      <c r="D31" s="318">
        <v>3132</v>
      </c>
      <c r="E31" s="318" t="s">
        <v>687</v>
      </c>
      <c r="F31" s="312"/>
      <c r="G31" s="311"/>
      <c r="H31" s="311"/>
      <c r="I31" s="311"/>
      <c r="J31" s="311"/>
      <c r="K31" s="309">
        <v>0</v>
      </c>
      <c r="L31" s="309"/>
      <c r="M31" s="417">
        <v>178376.2</v>
      </c>
      <c r="N31" s="446">
        <v>0</v>
      </c>
      <c r="O31" s="446">
        <v>0</v>
      </c>
      <c r="P31" s="314"/>
      <c r="Q31" s="309">
        <v>420000</v>
      </c>
    </row>
    <row r="32" spans="1:19" s="5" customFormat="1" ht="33.75" customHeight="1" x14ac:dyDescent="0.25">
      <c r="A32" s="481" t="s">
        <v>111</v>
      </c>
      <c r="B32" s="320">
        <v>1611020</v>
      </c>
      <c r="C32" s="196" t="s">
        <v>217</v>
      </c>
      <c r="D32" s="318">
        <v>3132</v>
      </c>
      <c r="E32" s="277">
        <v>2017</v>
      </c>
      <c r="F32" s="185">
        <v>148900</v>
      </c>
      <c r="G32" s="146"/>
      <c r="H32" s="147"/>
      <c r="I32" s="146"/>
      <c r="J32" s="147"/>
      <c r="K32" s="150">
        <v>0</v>
      </c>
      <c r="L32" s="185">
        <v>148900</v>
      </c>
      <c r="M32" s="185">
        <v>124965</v>
      </c>
      <c r="N32" s="409">
        <f>L32-M32</f>
        <v>23935</v>
      </c>
      <c r="O32" s="409">
        <v>0</v>
      </c>
      <c r="P32" s="218"/>
      <c r="Q32" s="142">
        <v>0</v>
      </c>
    </row>
    <row r="33" spans="1:17" s="5" customFormat="1" ht="32.25" customHeight="1" x14ac:dyDescent="0.25">
      <c r="A33" s="482" t="s">
        <v>112</v>
      </c>
      <c r="B33" s="143">
        <v>1611020</v>
      </c>
      <c r="C33" s="144" t="s">
        <v>131</v>
      </c>
      <c r="D33" s="318">
        <v>3132</v>
      </c>
      <c r="E33" s="277">
        <v>2017</v>
      </c>
      <c r="F33" s="185">
        <v>433000</v>
      </c>
      <c r="G33" s="146"/>
      <c r="H33" s="147"/>
      <c r="I33" s="146"/>
      <c r="J33" s="147"/>
      <c r="K33" s="150">
        <v>0</v>
      </c>
      <c r="L33" s="185">
        <f>F33-K33</f>
        <v>433000</v>
      </c>
      <c r="M33" s="149">
        <v>431067.4</v>
      </c>
      <c r="N33" s="409">
        <v>0</v>
      </c>
      <c r="O33" s="409">
        <v>0</v>
      </c>
      <c r="P33" s="218"/>
      <c r="Q33" s="251">
        <v>0</v>
      </c>
    </row>
    <row r="34" spans="1:17" s="5" customFormat="1" ht="23.25" customHeight="1" x14ac:dyDescent="0.25">
      <c r="A34" s="482" t="s">
        <v>113</v>
      </c>
      <c r="B34" s="143">
        <v>1611020</v>
      </c>
      <c r="C34" s="308" t="s">
        <v>94</v>
      </c>
      <c r="D34" s="318">
        <v>3132</v>
      </c>
      <c r="E34" s="222" t="s">
        <v>22</v>
      </c>
      <c r="F34" s="149">
        <v>370000</v>
      </c>
      <c r="G34" s="146"/>
      <c r="H34" s="147"/>
      <c r="I34" s="146"/>
      <c r="J34" s="275"/>
      <c r="K34" s="185">
        <v>0</v>
      </c>
      <c r="L34" s="149">
        <v>370000</v>
      </c>
      <c r="M34" s="149">
        <v>299999.8</v>
      </c>
      <c r="N34" s="409">
        <v>70000</v>
      </c>
      <c r="O34" s="409">
        <v>0</v>
      </c>
      <c r="P34" s="218"/>
      <c r="Q34" s="251">
        <v>0</v>
      </c>
    </row>
    <row r="35" spans="1:17" s="5" customFormat="1" ht="48" customHeight="1" x14ac:dyDescent="0.25">
      <c r="A35" s="482" t="s">
        <v>114</v>
      </c>
      <c r="B35" s="143" t="s">
        <v>590</v>
      </c>
      <c r="C35" s="196" t="s">
        <v>215</v>
      </c>
      <c r="D35" s="318">
        <v>3122</v>
      </c>
      <c r="E35" s="222" t="s">
        <v>22</v>
      </c>
      <c r="F35" s="185">
        <v>1113399</v>
      </c>
      <c r="G35" s="146"/>
      <c r="H35" s="147"/>
      <c r="I35" s="146"/>
      <c r="J35" s="147"/>
      <c r="K35" s="150">
        <v>0</v>
      </c>
      <c r="L35" s="185">
        <v>1113399</v>
      </c>
      <c r="M35" s="185">
        <v>266980.8</v>
      </c>
      <c r="N35" s="537">
        <v>763000</v>
      </c>
      <c r="O35" s="409">
        <v>0</v>
      </c>
      <c r="P35" s="218"/>
      <c r="Q35" s="150">
        <v>0</v>
      </c>
    </row>
    <row r="36" spans="1:17" s="5" customFormat="1" ht="35.25" customHeight="1" x14ac:dyDescent="0.25">
      <c r="A36" s="478" t="s">
        <v>115</v>
      </c>
      <c r="B36" s="41" t="s">
        <v>581</v>
      </c>
      <c r="C36" s="196" t="s">
        <v>75</v>
      </c>
      <c r="D36" s="318">
        <v>3122</v>
      </c>
      <c r="E36" s="318" t="s">
        <v>494</v>
      </c>
      <c r="F36" s="185">
        <v>24218715</v>
      </c>
      <c r="G36" s="146"/>
      <c r="H36" s="146"/>
      <c r="I36" s="146"/>
      <c r="J36" s="146"/>
      <c r="K36" s="185">
        <v>14414865</v>
      </c>
      <c r="L36" s="185">
        <f>F36-K36</f>
        <v>9803850</v>
      </c>
      <c r="M36" s="185">
        <v>5747699.5</v>
      </c>
      <c r="N36" s="530">
        <v>4314250</v>
      </c>
      <c r="O36" s="446">
        <v>0</v>
      </c>
      <c r="P36" s="218"/>
      <c r="Q36" s="251">
        <v>0</v>
      </c>
    </row>
    <row r="37" spans="1:17" s="5" customFormat="1" ht="44.25" customHeight="1" x14ac:dyDescent="0.25">
      <c r="A37" s="480" t="s">
        <v>116</v>
      </c>
      <c r="B37" s="292" t="s">
        <v>526</v>
      </c>
      <c r="C37" s="279" t="s">
        <v>154</v>
      </c>
      <c r="D37" s="318">
        <v>3132</v>
      </c>
      <c r="E37" s="222" t="s">
        <v>22</v>
      </c>
      <c r="F37" s="296">
        <v>5575900</v>
      </c>
      <c r="G37" s="263"/>
      <c r="H37" s="263"/>
      <c r="I37" s="263"/>
      <c r="J37" s="263"/>
      <c r="K37" s="185">
        <v>0</v>
      </c>
      <c r="L37" s="185">
        <v>5575900</v>
      </c>
      <c r="M37" s="304">
        <v>4175978.8</v>
      </c>
      <c r="N37" s="446">
        <v>1500000</v>
      </c>
      <c r="O37" s="446">
        <v>0</v>
      </c>
      <c r="P37" s="145"/>
      <c r="Q37" s="251">
        <v>0</v>
      </c>
    </row>
    <row r="38" spans="1:17" s="5" customFormat="1" ht="34.5" customHeight="1" x14ac:dyDescent="0.25">
      <c r="A38" s="478" t="s">
        <v>117</v>
      </c>
      <c r="B38" s="201" t="s">
        <v>581</v>
      </c>
      <c r="C38" s="196" t="s">
        <v>25</v>
      </c>
      <c r="D38" s="318">
        <v>3142</v>
      </c>
      <c r="E38" s="222" t="s">
        <v>20</v>
      </c>
      <c r="F38" s="185">
        <v>15566270</v>
      </c>
      <c r="G38" s="146"/>
      <c r="H38" s="146"/>
      <c r="I38" s="146"/>
      <c r="J38" s="146"/>
      <c r="K38" s="305">
        <v>980103.84</v>
      </c>
      <c r="L38" s="148">
        <f>F38-K38</f>
        <v>14586166.16</v>
      </c>
      <c r="M38" s="145">
        <v>5456450.7999999998</v>
      </c>
      <c r="N38" s="447">
        <v>2281150</v>
      </c>
      <c r="O38" s="446">
        <v>3900000</v>
      </c>
      <c r="P38" s="297"/>
      <c r="Q38" s="251">
        <v>0</v>
      </c>
    </row>
    <row r="39" spans="1:17" s="5" customFormat="1" ht="28.5" customHeight="1" x14ac:dyDescent="0.25">
      <c r="A39" s="481" t="s">
        <v>118</v>
      </c>
      <c r="B39" s="93" t="s">
        <v>581</v>
      </c>
      <c r="C39" s="151" t="s">
        <v>743</v>
      </c>
      <c r="D39" s="386">
        <v>3142</v>
      </c>
      <c r="E39" s="387" t="s">
        <v>44</v>
      </c>
      <c r="F39" s="267">
        <v>26446476</v>
      </c>
      <c r="G39" s="268"/>
      <c r="H39" s="269"/>
      <c r="I39" s="268"/>
      <c r="J39" s="269"/>
      <c r="K39" s="287">
        <v>199302</v>
      </c>
      <c r="L39" s="307">
        <f>F39-K39</f>
        <v>26247174</v>
      </c>
      <c r="M39" s="307">
        <v>56654.400000000001</v>
      </c>
      <c r="N39" s="604">
        <v>80829</v>
      </c>
      <c r="O39" s="459">
        <v>25109690.600000001</v>
      </c>
      <c r="P39" s="271"/>
      <c r="Q39" s="142">
        <v>0</v>
      </c>
    </row>
    <row r="40" spans="1:17" s="5" customFormat="1" ht="36" customHeight="1" x14ac:dyDescent="0.25">
      <c r="A40" s="482" t="s">
        <v>119</v>
      </c>
      <c r="B40" s="143" t="s">
        <v>581</v>
      </c>
      <c r="C40" s="308" t="s">
        <v>499</v>
      </c>
      <c r="D40" s="318">
        <v>3142</v>
      </c>
      <c r="E40" s="277" t="s">
        <v>44</v>
      </c>
      <c r="F40" s="185">
        <v>4956564</v>
      </c>
      <c r="G40" s="146"/>
      <c r="H40" s="147"/>
      <c r="I40" s="146"/>
      <c r="J40" s="275"/>
      <c r="K40" s="185">
        <v>0</v>
      </c>
      <c r="L40" s="216">
        <f>F40-K40</f>
        <v>4956564</v>
      </c>
      <c r="M40" s="149">
        <v>106671</v>
      </c>
      <c r="N40" s="604">
        <v>1700000</v>
      </c>
      <c r="O40" s="446">
        <f>L40-M40-N40</f>
        <v>3149893</v>
      </c>
      <c r="P40" s="218"/>
      <c r="Q40" s="251">
        <v>0</v>
      </c>
    </row>
    <row r="41" spans="1:17" s="5" customFormat="1" ht="61.5" customHeight="1" x14ac:dyDescent="0.25">
      <c r="A41" s="482" t="s">
        <v>120</v>
      </c>
      <c r="B41" s="143">
        <v>1611010</v>
      </c>
      <c r="C41" s="144" t="s">
        <v>40</v>
      </c>
      <c r="D41" s="318">
        <v>3132</v>
      </c>
      <c r="E41" s="387" t="s">
        <v>44</v>
      </c>
      <c r="F41" s="145">
        <v>7226168</v>
      </c>
      <c r="G41" s="146"/>
      <c r="H41" s="147"/>
      <c r="I41" s="146"/>
      <c r="J41" s="147"/>
      <c r="K41" s="148">
        <v>2002407</v>
      </c>
      <c r="L41" s="149">
        <f>F41-K41</f>
        <v>5223761</v>
      </c>
      <c r="M41" s="149">
        <v>484199</v>
      </c>
      <c r="N41" s="446">
        <v>518609</v>
      </c>
      <c r="O41" s="409">
        <v>4400000</v>
      </c>
      <c r="P41" s="218"/>
      <c r="Q41" s="251">
        <v>0</v>
      </c>
    </row>
    <row r="42" spans="1:17" s="5" customFormat="1" ht="61.5" customHeight="1" x14ac:dyDescent="0.25">
      <c r="A42" s="482" t="s">
        <v>121</v>
      </c>
      <c r="B42" s="41">
        <v>1611020</v>
      </c>
      <c r="C42" s="196" t="s">
        <v>99</v>
      </c>
      <c r="D42" s="318">
        <v>3132</v>
      </c>
      <c r="E42" s="387" t="s">
        <v>44</v>
      </c>
      <c r="F42" s="185">
        <v>17199273</v>
      </c>
      <c r="G42" s="146"/>
      <c r="H42" s="147"/>
      <c r="I42" s="146"/>
      <c r="J42" s="147"/>
      <c r="K42" s="148">
        <v>704808</v>
      </c>
      <c r="L42" s="185">
        <f>F42-K42</f>
        <v>16494465</v>
      </c>
      <c r="M42" s="149">
        <v>1827520</v>
      </c>
      <c r="N42" s="450">
        <v>1146397</v>
      </c>
      <c r="O42" s="409">
        <v>10406945</v>
      </c>
      <c r="P42" s="218"/>
      <c r="Q42" s="150">
        <v>0</v>
      </c>
    </row>
    <row r="43" spans="1:17" s="5" customFormat="1" ht="80.25" customHeight="1" x14ac:dyDescent="0.25">
      <c r="A43" s="478" t="s">
        <v>122</v>
      </c>
      <c r="B43" s="41" t="s">
        <v>591</v>
      </c>
      <c r="C43" s="144" t="s">
        <v>653</v>
      </c>
      <c r="D43" s="318">
        <v>3143</v>
      </c>
      <c r="E43" s="387" t="s">
        <v>64</v>
      </c>
      <c r="F43" s="185">
        <v>3500000</v>
      </c>
      <c r="G43" s="146"/>
      <c r="H43" s="147"/>
      <c r="I43" s="146"/>
      <c r="J43" s="147"/>
      <c r="K43" s="148">
        <v>0</v>
      </c>
      <c r="L43" s="216">
        <v>3500000</v>
      </c>
      <c r="M43" s="149">
        <v>0</v>
      </c>
      <c r="N43" s="450">
        <v>333182</v>
      </c>
      <c r="O43" s="409">
        <v>3000000</v>
      </c>
      <c r="P43" s="218"/>
      <c r="Q43" s="150">
        <v>0</v>
      </c>
    </row>
    <row r="44" spans="1:17" s="5" customFormat="1" ht="24" customHeight="1" x14ac:dyDescent="0.25">
      <c r="A44" s="480" t="s">
        <v>123</v>
      </c>
      <c r="B44" s="143" t="s">
        <v>581</v>
      </c>
      <c r="C44" s="144" t="s">
        <v>128</v>
      </c>
      <c r="D44" s="318">
        <v>3142</v>
      </c>
      <c r="E44" s="277" t="s">
        <v>64</v>
      </c>
      <c r="F44" s="185"/>
      <c r="G44" s="146"/>
      <c r="H44" s="147"/>
      <c r="I44" s="146"/>
      <c r="J44" s="147"/>
      <c r="K44" s="150">
        <v>0</v>
      </c>
      <c r="L44" s="150"/>
      <c r="M44" s="149">
        <v>0</v>
      </c>
      <c r="N44" s="450">
        <v>0</v>
      </c>
      <c r="O44" s="409">
        <v>1000000</v>
      </c>
      <c r="P44" s="218"/>
      <c r="Q44" s="150">
        <v>0</v>
      </c>
    </row>
    <row r="45" spans="1:17" s="5" customFormat="1" ht="24.75" customHeight="1" x14ac:dyDescent="0.25">
      <c r="A45" s="478" t="s">
        <v>124</v>
      </c>
      <c r="B45" s="143">
        <v>1611020</v>
      </c>
      <c r="C45" s="308" t="s">
        <v>742</v>
      </c>
      <c r="D45" s="318">
        <v>3132</v>
      </c>
      <c r="E45" s="277">
        <v>2020</v>
      </c>
      <c r="F45" s="185"/>
      <c r="G45" s="146"/>
      <c r="H45" s="147"/>
      <c r="I45" s="146"/>
      <c r="J45" s="147"/>
      <c r="K45" s="150">
        <v>0</v>
      </c>
      <c r="L45" s="251"/>
      <c r="M45" s="309">
        <v>0</v>
      </c>
      <c r="N45" s="450">
        <v>0</v>
      </c>
      <c r="O45" s="409">
        <v>0</v>
      </c>
      <c r="P45" s="218"/>
      <c r="Q45" s="251">
        <v>424496</v>
      </c>
    </row>
    <row r="46" spans="1:17" s="5" customFormat="1" ht="24" customHeight="1" x14ac:dyDescent="0.25">
      <c r="A46" s="481" t="s">
        <v>125</v>
      </c>
      <c r="B46" s="320">
        <v>1611020</v>
      </c>
      <c r="C46" s="310" t="s">
        <v>465</v>
      </c>
      <c r="D46" s="318">
        <v>3132</v>
      </c>
      <c r="E46" s="318" t="s">
        <v>64</v>
      </c>
      <c r="F46" s="185">
        <v>2581916</v>
      </c>
      <c r="G46" s="311"/>
      <c r="H46" s="311"/>
      <c r="I46" s="311"/>
      <c r="J46" s="311"/>
      <c r="K46" s="309">
        <v>0</v>
      </c>
      <c r="L46" s="309">
        <f>F46</f>
        <v>2581916</v>
      </c>
      <c r="M46" s="309">
        <v>0</v>
      </c>
      <c r="N46" s="446">
        <v>50832</v>
      </c>
      <c r="O46" s="547">
        <f>F46-N46</f>
        <v>2531084</v>
      </c>
      <c r="P46" s="314"/>
      <c r="Q46" s="309"/>
    </row>
    <row r="47" spans="1:17" s="5" customFormat="1" ht="24.75" customHeight="1" x14ac:dyDescent="0.25">
      <c r="A47" s="482" t="s">
        <v>126</v>
      </c>
      <c r="B47" s="143">
        <v>1611020</v>
      </c>
      <c r="C47" s="308" t="s">
        <v>130</v>
      </c>
      <c r="D47" s="318">
        <v>3132</v>
      </c>
      <c r="E47" s="277">
        <v>2020</v>
      </c>
      <c r="F47" s="185"/>
      <c r="G47" s="146"/>
      <c r="H47" s="147"/>
      <c r="I47" s="146"/>
      <c r="J47" s="147"/>
      <c r="K47" s="150">
        <v>0</v>
      </c>
      <c r="L47" s="251"/>
      <c r="M47" s="309">
        <v>0</v>
      </c>
      <c r="N47" s="446">
        <v>0</v>
      </c>
      <c r="O47" s="409">
        <v>0</v>
      </c>
      <c r="P47" s="218"/>
      <c r="Q47" s="251">
        <v>1000000</v>
      </c>
    </row>
    <row r="48" spans="1:17" s="5" customFormat="1" ht="33.75" customHeight="1" x14ac:dyDescent="0.25">
      <c r="A48" s="482" t="s">
        <v>127</v>
      </c>
      <c r="B48" s="143" t="s">
        <v>581</v>
      </c>
      <c r="C48" s="144" t="s">
        <v>658</v>
      </c>
      <c r="D48" s="318">
        <v>3142</v>
      </c>
      <c r="E48" s="277" t="s">
        <v>496</v>
      </c>
      <c r="F48" s="185">
        <v>11000000</v>
      </c>
      <c r="G48" s="146"/>
      <c r="H48" s="147"/>
      <c r="I48" s="146"/>
      <c r="J48" s="147"/>
      <c r="K48" s="148">
        <v>0</v>
      </c>
      <c r="L48" s="216">
        <f t="shared" ref="L48:L54" si="0">F48-K48</f>
        <v>11000000</v>
      </c>
      <c r="M48" s="149">
        <v>0</v>
      </c>
      <c r="N48" s="446">
        <v>0</v>
      </c>
      <c r="O48" s="439">
        <v>1000000</v>
      </c>
      <c r="P48" s="218"/>
      <c r="Q48" s="150">
        <v>10000000</v>
      </c>
    </row>
    <row r="49" spans="1:17" s="5" customFormat="1" ht="33" customHeight="1" x14ac:dyDescent="0.25">
      <c r="A49" s="482" t="s">
        <v>135</v>
      </c>
      <c r="B49" s="143" t="s">
        <v>581</v>
      </c>
      <c r="C49" s="144" t="s">
        <v>659</v>
      </c>
      <c r="D49" s="318">
        <v>3142</v>
      </c>
      <c r="E49" s="277">
        <v>2020</v>
      </c>
      <c r="F49" s="185"/>
      <c r="G49" s="146"/>
      <c r="H49" s="147"/>
      <c r="I49" s="146"/>
      <c r="J49" s="147"/>
      <c r="K49" s="148">
        <v>0</v>
      </c>
      <c r="L49" s="216"/>
      <c r="M49" s="149">
        <v>0</v>
      </c>
      <c r="N49" s="446">
        <v>0</v>
      </c>
      <c r="O49" s="409">
        <v>0</v>
      </c>
      <c r="P49" s="218"/>
      <c r="Q49" s="145">
        <v>10500000</v>
      </c>
    </row>
    <row r="50" spans="1:17" s="5" customFormat="1" ht="33.75" customHeight="1" x14ac:dyDescent="0.25">
      <c r="A50" s="478" t="s">
        <v>136</v>
      </c>
      <c r="B50" s="143" t="s">
        <v>581</v>
      </c>
      <c r="C50" s="144" t="s">
        <v>61</v>
      </c>
      <c r="D50" s="318">
        <v>3122</v>
      </c>
      <c r="E50" s="277">
        <v>2020</v>
      </c>
      <c r="F50" s="185"/>
      <c r="G50" s="146"/>
      <c r="H50" s="147"/>
      <c r="I50" s="146"/>
      <c r="J50" s="147"/>
      <c r="K50" s="148">
        <v>0</v>
      </c>
      <c r="L50" s="216"/>
      <c r="M50" s="149">
        <v>0</v>
      </c>
      <c r="N50" s="446">
        <v>0</v>
      </c>
      <c r="O50" s="409">
        <v>0</v>
      </c>
      <c r="P50" s="218"/>
      <c r="Q50" s="150">
        <v>0</v>
      </c>
    </row>
    <row r="51" spans="1:17" s="5" customFormat="1" ht="48" customHeight="1" x14ac:dyDescent="0.25">
      <c r="A51" s="480" t="s">
        <v>137</v>
      </c>
      <c r="B51" s="143" t="s">
        <v>581</v>
      </c>
      <c r="C51" s="144" t="s">
        <v>660</v>
      </c>
      <c r="D51" s="318">
        <v>3142</v>
      </c>
      <c r="E51" s="277">
        <v>2020</v>
      </c>
      <c r="F51" s="185"/>
      <c r="G51" s="146"/>
      <c r="H51" s="147"/>
      <c r="I51" s="146"/>
      <c r="J51" s="147"/>
      <c r="K51" s="148">
        <v>0</v>
      </c>
      <c r="L51" s="216"/>
      <c r="M51" s="149">
        <v>0</v>
      </c>
      <c r="N51" s="446">
        <v>0</v>
      </c>
      <c r="O51" s="409">
        <v>0</v>
      </c>
      <c r="P51" s="218"/>
      <c r="Q51" s="150">
        <v>0</v>
      </c>
    </row>
    <row r="52" spans="1:17" s="5" customFormat="1" ht="30" customHeight="1" x14ac:dyDescent="0.25">
      <c r="A52" s="478" t="s">
        <v>138</v>
      </c>
      <c r="B52" s="143" t="s">
        <v>581</v>
      </c>
      <c r="C52" s="144" t="s">
        <v>661</v>
      </c>
      <c r="D52" s="318">
        <v>3142</v>
      </c>
      <c r="E52" s="277" t="s">
        <v>496</v>
      </c>
      <c r="F52" s="185">
        <v>2300000</v>
      </c>
      <c r="G52" s="146"/>
      <c r="H52" s="147"/>
      <c r="I52" s="146"/>
      <c r="J52" s="147"/>
      <c r="K52" s="148">
        <v>0</v>
      </c>
      <c r="L52" s="216">
        <f t="shared" si="0"/>
        <v>2300000</v>
      </c>
      <c r="M52" s="149">
        <v>0</v>
      </c>
      <c r="N52" s="446">
        <v>0</v>
      </c>
      <c r="O52" s="409">
        <v>1000000</v>
      </c>
      <c r="P52" s="218"/>
      <c r="Q52" s="150">
        <v>1280000</v>
      </c>
    </row>
    <row r="53" spans="1:17" s="5" customFormat="1" ht="31.5" customHeight="1" x14ac:dyDescent="0.25">
      <c r="A53" s="481" t="s">
        <v>139</v>
      </c>
      <c r="B53" s="143" t="s">
        <v>590</v>
      </c>
      <c r="C53" s="196" t="s">
        <v>134</v>
      </c>
      <c r="D53" s="318">
        <v>3122</v>
      </c>
      <c r="E53" s="277" t="s">
        <v>64</v>
      </c>
      <c r="F53" s="185">
        <v>336492</v>
      </c>
      <c r="G53" s="146"/>
      <c r="H53" s="147"/>
      <c r="I53" s="146"/>
      <c r="J53" s="147"/>
      <c r="K53" s="150">
        <v>0</v>
      </c>
      <c r="L53" s="251">
        <f t="shared" si="0"/>
        <v>336492</v>
      </c>
      <c r="M53" s="309">
        <v>0</v>
      </c>
      <c r="N53" s="439">
        <v>21270</v>
      </c>
      <c r="O53" s="409">
        <f>F53-N53</f>
        <v>315222</v>
      </c>
      <c r="P53" s="218"/>
      <c r="Q53" s="142">
        <v>0</v>
      </c>
    </row>
    <row r="54" spans="1:17" s="5" customFormat="1" ht="22.5" customHeight="1" x14ac:dyDescent="0.25">
      <c r="A54" s="482" t="s">
        <v>140</v>
      </c>
      <c r="B54" s="320">
        <v>1611020</v>
      </c>
      <c r="C54" s="196" t="s">
        <v>685</v>
      </c>
      <c r="D54" s="318">
        <v>3132</v>
      </c>
      <c r="E54" s="318" t="s">
        <v>64</v>
      </c>
      <c r="F54" s="312">
        <v>8060256</v>
      </c>
      <c r="G54" s="311"/>
      <c r="H54" s="311"/>
      <c r="I54" s="311"/>
      <c r="J54" s="311"/>
      <c r="K54" s="309">
        <v>0</v>
      </c>
      <c r="L54" s="309">
        <f t="shared" si="0"/>
        <v>8060256</v>
      </c>
      <c r="M54" s="309">
        <v>0</v>
      </c>
      <c r="N54" s="446">
        <v>72423</v>
      </c>
      <c r="O54" s="409">
        <v>7897256</v>
      </c>
      <c r="P54" s="145"/>
      <c r="Q54" s="251">
        <v>0</v>
      </c>
    </row>
    <row r="55" spans="1:17" s="5" customFormat="1" ht="47.25" customHeight="1" x14ac:dyDescent="0.25">
      <c r="A55" s="482" t="s">
        <v>141</v>
      </c>
      <c r="B55" s="292" t="s">
        <v>581</v>
      </c>
      <c r="C55" s="196" t="s">
        <v>614</v>
      </c>
      <c r="D55" s="318">
        <v>3122</v>
      </c>
      <c r="E55" s="277" t="s">
        <v>64</v>
      </c>
      <c r="F55" s="185"/>
      <c r="G55" s="222"/>
      <c r="H55" s="278"/>
      <c r="I55" s="222"/>
      <c r="J55" s="278"/>
      <c r="K55" s="150">
        <v>0</v>
      </c>
      <c r="L55" s="251"/>
      <c r="M55" s="185">
        <v>0</v>
      </c>
      <c r="N55" s="446">
        <v>0</v>
      </c>
      <c r="O55" s="547">
        <v>3000000</v>
      </c>
      <c r="P55" s="319">
        <v>10000000</v>
      </c>
      <c r="Q55" s="142">
        <v>0</v>
      </c>
    </row>
    <row r="56" spans="1:17" s="5" customFormat="1" ht="33" customHeight="1" x14ac:dyDescent="0.25">
      <c r="A56" s="482" t="s">
        <v>142</v>
      </c>
      <c r="B56" s="257">
        <v>1611010</v>
      </c>
      <c r="C56" s="196" t="s">
        <v>607</v>
      </c>
      <c r="D56" s="318">
        <v>3132</v>
      </c>
      <c r="E56" s="318" t="s">
        <v>64</v>
      </c>
      <c r="F56" s="312">
        <v>4505772</v>
      </c>
      <c r="G56" s="311"/>
      <c r="H56" s="311"/>
      <c r="I56" s="311"/>
      <c r="J56" s="311"/>
      <c r="K56" s="309">
        <v>0</v>
      </c>
      <c r="L56" s="309">
        <f>F56</f>
        <v>4505772</v>
      </c>
      <c r="M56" s="309">
        <v>0</v>
      </c>
      <c r="N56" s="446">
        <v>1083000</v>
      </c>
      <c r="O56" s="547">
        <v>1800000</v>
      </c>
      <c r="P56" s="145"/>
      <c r="Q56" s="251">
        <v>0</v>
      </c>
    </row>
    <row r="57" spans="1:17" s="5" customFormat="1" ht="31.5" customHeight="1" x14ac:dyDescent="0.25">
      <c r="A57" s="478" t="s">
        <v>143</v>
      </c>
      <c r="B57" s="143">
        <v>1611020</v>
      </c>
      <c r="C57" s="496" t="s">
        <v>629</v>
      </c>
      <c r="D57" s="65">
        <v>3132</v>
      </c>
      <c r="E57" s="393" t="s">
        <v>64</v>
      </c>
      <c r="F57" s="57">
        <v>4680638</v>
      </c>
      <c r="G57" s="70"/>
      <c r="H57" s="71"/>
      <c r="I57" s="70"/>
      <c r="J57" s="71"/>
      <c r="K57" s="68">
        <v>0</v>
      </c>
      <c r="L57" s="69">
        <f>F57</f>
        <v>4680638</v>
      </c>
      <c r="M57" s="56">
        <v>0</v>
      </c>
      <c r="N57" s="450">
        <v>3222760</v>
      </c>
      <c r="O57" s="457">
        <v>100000</v>
      </c>
      <c r="P57" s="218"/>
      <c r="Q57" s="251">
        <v>0</v>
      </c>
    </row>
    <row r="58" spans="1:17" s="5" customFormat="1" ht="31.5" customHeight="1" x14ac:dyDescent="0.25">
      <c r="A58" s="480" t="s">
        <v>214</v>
      </c>
      <c r="B58" s="320">
        <v>1611020</v>
      </c>
      <c r="C58" s="350" t="s">
        <v>613</v>
      </c>
      <c r="D58" s="65">
        <v>3132</v>
      </c>
      <c r="E58" s="393" t="s">
        <v>64</v>
      </c>
      <c r="F58" s="542">
        <f>663204+375000</f>
        <v>1038204</v>
      </c>
      <c r="G58" s="543"/>
      <c r="H58" s="543"/>
      <c r="I58" s="543"/>
      <c r="J58" s="543"/>
      <c r="K58" s="541">
        <v>0</v>
      </c>
      <c r="L58" s="541">
        <f>F58</f>
        <v>1038204</v>
      </c>
      <c r="M58" s="541">
        <v>0</v>
      </c>
      <c r="N58" s="547">
        <v>525299</v>
      </c>
      <c r="O58" s="446">
        <f>F58-N58</f>
        <v>512905</v>
      </c>
      <c r="P58" s="145"/>
      <c r="Q58" s="251">
        <v>0</v>
      </c>
    </row>
    <row r="59" spans="1:17" s="5" customFormat="1" ht="32.25" customHeight="1" x14ac:dyDescent="0.25">
      <c r="A59" s="478" t="s">
        <v>216</v>
      </c>
      <c r="B59" s="257">
        <v>1611020</v>
      </c>
      <c r="C59" s="350" t="s">
        <v>628</v>
      </c>
      <c r="D59" s="65">
        <v>3132</v>
      </c>
      <c r="E59" s="65" t="s">
        <v>64</v>
      </c>
      <c r="F59" s="57"/>
      <c r="G59" s="65"/>
      <c r="H59" s="65"/>
      <c r="I59" s="65"/>
      <c r="J59" s="65"/>
      <c r="K59" s="102">
        <v>0</v>
      </c>
      <c r="L59" s="102"/>
      <c r="M59" s="102">
        <v>0</v>
      </c>
      <c r="N59" s="548">
        <v>0</v>
      </c>
      <c r="O59" s="548">
        <v>1000000</v>
      </c>
      <c r="P59" s="145"/>
      <c r="Q59" s="251">
        <v>0</v>
      </c>
    </row>
    <row r="60" spans="1:17" s="5" customFormat="1" ht="24.75" customHeight="1" x14ac:dyDescent="0.25">
      <c r="A60" s="481" t="s">
        <v>239</v>
      </c>
      <c r="B60" s="320">
        <v>1611010</v>
      </c>
      <c r="C60" s="310" t="s">
        <v>222</v>
      </c>
      <c r="D60" s="318">
        <v>3132</v>
      </c>
      <c r="E60" s="318">
        <v>2020</v>
      </c>
      <c r="F60" s="312"/>
      <c r="G60" s="311"/>
      <c r="H60" s="311"/>
      <c r="I60" s="311"/>
      <c r="J60" s="311"/>
      <c r="K60" s="309">
        <v>0</v>
      </c>
      <c r="L60" s="309"/>
      <c r="M60" s="309">
        <v>0</v>
      </c>
      <c r="N60" s="446">
        <v>0</v>
      </c>
      <c r="O60" s="446">
        <v>0</v>
      </c>
      <c r="P60" s="145"/>
      <c r="Q60" s="445">
        <v>1028900</v>
      </c>
    </row>
    <row r="61" spans="1:17" s="5" customFormat="1" ht="24.75" customHeight="1" x14ac:dyDescent="0.25">
      <c r="A61" s="482" t="s">
        <v>240</v>
      </c>
      <c r="B61" s="320">
        <v>1611010</v>
      </c>
      <c r="C61" s="310" t="s">
        <v>223</v>
      </c>
      <c r="D61" s="318">
        <v>3132</v>
      </c>
      <c r="E61" s="318">
        <v>2020</v>
      </c>
      <c r="F61" s="312"/>
      <c r="G61" s="311"/>
      <c r="H61" s="311"/>
      <c r="I61" s="311"/>
      <c r="J61" s="311"/>
      <c r="K61" s="309">
        <v>0</v>
      </c>
      <c r="L61" s="309"/>
      <c r="M61" s="309">
        <v>0</v>
      </c>
      <c r="N61" s="446">
        <v>0</v>
      </c>
      <c r="O61" s="446">
        <v>0</v>
      </c>
      <c r="P61" s="314"/>
      <c r="Q61" s="445">
        <v>956600</v>
      </c>
    </row>
    <row r="62" spans="1:17" s="5" customFormat="1" ht="24.75" customHeight="1" x14ac:dyDescent="0.25">
      <c r="A62" s="482" t="s">
        <v>241</v>
      </c>
      <c r="B62" s="320">
        <v>1611010</v>
      </c>
      <c r="C62" s="310" t="s">
        <v>225</v>
      </c>
      <c r="D62" s="318">
        <v>3132</v>
      </c>
      <c r="E62" s="318">
        <v>2020</v>
      </c>
      <c r="F62" s="312"/>
      <c r="G62" s="311"/>
      <c r="H62" s="311"/>
      <c r="I62" s="311"/>
      <c r="J62" s="311"/>
      <c r="K62" s="309">
        <v>0</v>
      </c>
      <c r="L62" s="309"/>
      <c r="M62" s="309">
        <v>0</v>
      </c>
      <c r="N62" s="446">
        <v>0</v>
      </c>
      <c r="O62" s="446">
        <v>0</v>
      </c>
      <c r="P62" s="314"/>
      <c r="Q62" s="445">
        <v>338100</v>
      </c>
    </row>
    <row r="63" spans="1:17" s="5" customFormat="1" ht="24.75" customHeight="1" x14ac:dyDescent="0.25">
      <c r="A63" s="482" t="s">
        <v>242</v>
      </c>
      <c r="B63" s="320">
        <v>1611010</v>
      </c>
      <c r="C63" s="310" t="s">
        <v>228</v>
      </c>
      <c r="D63" s="318">
        <v>3132</v>
      </c>
      <c r="E63" s="318">
        <v>2020</v>
      </c>
      <c r="F63" s="312"/>
      <c r="G63" s="311"/>
      <c r="H63" s="311"/>
      <c r="I63" s="311"/>
      <c r="J63" s="311"/>
      <c r="K63" s="309">
        <v>0</v>
      </c>
      <c r="L63" s="309"/>
      <c r="M63" s="309">
        <v>0</v>
      </c>
      <c r="N63" s="446">
        <v>0</v>
      </c>
      <c r="O63" s="446">
        <v>0</v>
      </c>
      <c r="P63" s="314"/>
      <c r="Q63" s="445">
        <v>462400</v>
      </c>
    </row>
    <row r="64" spans="1:17" s="5" customFormat="1" ht="24.75" customHeight="1" x14ac:dyDescent="0.25">
      <c r="A64" s="478" t="s">
        <v>244</v>
      </c>
      <c r="B64" s="320">
        <v>1611010</v>
      </c>
      <c r="C64" s="310" t="s">
        <v>230</v>
      </c>
      <c r="D64" s="318">
        <v>3132</v>
      </c>
      <c r="E64" s="318">
        <v>2020</v>
      </c>
      <c r="F64" s="312"/>
      <c r="G64" s="311"/>
      <c r="H64" s="311"/>
      <c r="I64" s="311"/>
      <c r="J64" s="311"/>
      <c r="K64" s="309">
        <v>0</v>
      </c>
      <c r="L64" s="309"/>
      <c r="M64" s="309">
        <v>0</v>
      </c>
      <c r="N64" s="446">
        <v>0</v>
      </c>
      <c r="O64" s="446">
        <v>0</v>
      </c>
      <c r="P64" s="314"/>
      <c r="Q64" s="445">
        <v>997100</v>
      </c>
    </row>
    <row r="65" spans="1:17" s="5" customFormat="1" ht="24.75" customHeight="1" x14ac:dyDescent="0.25">
      <c r="A65" s="480" t="s">
        <v>243</v>
      </c>
      <c r="B65" s="320">
        <v>1611010</v>
      </c>
      <c r="C65" s="310" t="s">
        <v>234</v>
      </c>
      <c r="D65" s="318">
        <v>3132</v>
      </c>
      <c r="E65" s="318">
        <v>2020</v>
      </c>
      <c r="F65" s="312"/>
      <c r="G65" s="311"/>
      <c r="H65" s="311"/>
      <c r="I65" s="311"/>
      <c r="J65" s="311"/>
      <c r="K65" s="309">
        <v>0</v>
      </c>
      <c r="L65" s="309"/>
      <c r="M65" s="309">
        <v>0</v>
      </c>
      <c r="N65" s="446">
        <v>0</v>
      </c>
      <c r="O65" s="446">
        <v>0</v>
      </c>
      <c r="P65" s="314"/>
      <c r="Q65" s="445">
        <v>130100</v>
      </c>
    </row>
    <row r="66" spans="1:17" s="5" customFormat="1" ht="24.75" customHeight="1" x14ac:dyDescent="0.25">
      <c r="A66" s="478" t="s">
        <v>245</v>
      </c>
      <c r="B66" s="320">
        <v>1611010</v>
      </c>
      <c r="C66" s="310" t="s">
        <v>236</v>
      </c>
      <c r="D66" s="318">
        <v>3132</v>
      </c>
      <c r="E66" s="318">
        <v>2020</v>
      </c>
      <c r="F66" s="312"/>
      <c r="G66" s="311"/>
      <c r="H66" s="311"/>
      <c r="I66" s="311"/>
      <c r="J66" s="311"/>
      <c r="K66" s="309">
        <v>0</v>
      </c>
      <c r="L66" s="309"/>
      <c r="M66" s="309">
        <v>0</v>
      </c>
      <c r="N66" s="446">
        <v>0</v>
      </c>
      <c r="O66" s="446">
        <v>0</v>
      </c>
      <c r="P66" s="314"/>
      <c r="Q66" s="445">
        <v>436400</v>
      </c>
    </row>
    <row r="67" spans="1:17" s="5" customFormat="1" ht="24.75" customHeight="1" x14ac:dyDescent="0.25">
      <c r="A67" s="481" t="s">
        <v>246</v>
      </c>
      <c r="B67" s="320">
        <v>1611010</v>
      </c>
      <c r="C67" s="310" t="s">
        <v>237</v>
      </c>
      <c r="D67" s="318">
        <v>3132</v>
      </c>
      <c r="E67" s="318">
        <v>2020</v>
      </c>
      <c r="F67" s="312"/>
      <c r="G67" s="311"/>
      <c r="H67" s="311"/>
      <c r="I67" s="311"/>
      <c r="J67" s="311"/>
      <c r="K67" s="309">
        <v>0</v>
      </c>
      <c r="L67" s="309"/>
      <c r="M67" s="309">
        <v>0</v>
      </c>
      <c r="N67" s="446">
        <v>0</v>
      </c>
      <c r="O67" s="446">
        <v>0</v>
      </c>
      <c r="P67" s="314"/>
      <c r="Q67" s="445">
        <v>526000</v>
      </c>
    </row>
    <row r="68" spans="1:17" s="5" customFormat="1" ht="24.75" customHeight="1" x14ac:dyDescent="0.25">
      <c r="A68" s="482" t="s">
        <v>247</v>
      </c>
      <c r="B68" s="320">
        <v>1611010</v>
      </c>
      <c r="C68" s="310" t="s">
        <v>258</v>
      </c>
      <c r="D68" s="318">
        <v>3132</v>
      </c>
      <c r="E68" s="318">
        <v>2020</v>
      </c>
      <c r="F68" s="312"/>
      <c r="G68" s="311"/>
      <c r="H68" s="311"/>
      <c r="I68" s="311"/>
      <c r="J68" s="311"/>
      <c r="K68" s="309">
        <v>0</v>
      </c>
      <c r="L68" s="309"/>
      <c r="M68" s="309">
        <v>0</v>
      </c>
      <c r="N68" s="446">
        <v>0</v>
      </c>
      <c r="O68" s="446">
        <v>0</v>
      </c>
      <c r="P68" s="314"/>
      <c r="Q68" s="445">
        <v>673400</v>
      </c>
    </row>
    <row r="69" spans="1:17" ht="24.75" customHeight="1" x14ac:dyDescent="0.25">
      <c r="A69" s="482" t="s">
        <v>248</v>
      </c>
      <c r="B69" s="320">
        <v>1611010</v>
      </c>
      <c r="C69" s="310" t="s">
        <v>261</v>
      </c>
      <c r="D69" s="318">
        <v>3132</v>
      </c>
      <c r="E69" s="318">
        <v>2020</v>
      </c>
      <c r="F69" s="312"/>
      <c r="G69" s="311"/>
      <c r="H69" s="311"/>
      <c r="I69" s="311"/>
      <c r="J69" s="311"/>
      <c r="K69" s="309">
        <v>0</v>
      </c>
      <c r="L69" s="309"/>
      <c r="M69" s="309">
        <v>0</v>
      </c>
      <c r="N69" s="446">
        <v>0</v>
      </c>
      <c r="O69" s="446">
        <v>0</v>
      </c>
      <c r="P69" s="314"/>
      <c r="Q69" s="445">
        <v>523100</v>
      </c>
    </row>
    <row r="70" spans="1:17" ht="24.75" customHeight="1" x14ac:dyDescent="0.25">
      <c r="A70" s="482" t="s">
        <v>249</v>
      </c>
      <c r="B70" s="320">
        <v>1611010</v>
      </c>
      <c r="C70" s="310" t="s">
        <v>262</v>
      </c>
      <c r="D70" s="318">
        <v>3132</v>
      </c>
      <c r="E70" s="318">
        <v>2020</v>
      </c>
      <c r="F70" s="312"/>
      <c r="G70" s="311"/>
      <c r="H70" s="311"/>
      <c r="I70" s="311"/>
      <c r="J70" s="311"/>
      <c r="K70" s="309">
        <v>0</v>
      </c>
      <c r="L70" s="309"/>
      <c r="M70" s="309">
        <v>0</v>
      </c>
      <c r="N70" s="446">
        <v>0</v>
      </c>
      <c r="O70" s="446">
        <v>0</v>
      </c>
      <c r="P70" s="314"/>
      <c r="Q70" s="445">
        <v>1521400</v>
      </c>
    </row>
    <row r="71" spans="1:17" ht="24.75" customHeight="1" x14ac:dyDescent="0.25">
      <c r="A71" s="478" t="s">
        <v>250</v>
      </c>
      <c r="B71" s="320">
        <v>1611010</v>
      </c>
      <c r="C71" s="310" t="s">
        <v>264</v>
      </c>
      <c r="D71" s="318">
        <v>3132</v>
      </c>
      <c r="E71" s="318">
        <v>2020</v>
      </c>
      <c r="F71" s="312"/>
      <c r="G71" s="311"/>
      <c r="H71" s="311"/>
      <c r="I71" s="311"/>
      <c r="J71" s="311"/>
      <c r="K71" s="309">
        <v>0</v>
      </c>
      <c r="L71" s="309"/>
      <c r="M71" s="309">
        <v>0</v>
      </c>
      <c r="N71" s="446">
        <v>0</v>
      </c>
      <c r="O71" s="446">
        <v>0</v>
      </c>
      <c r="P71" s="314"/>
      <c r="Q71" s="445">
        <v>546200</v>
      </c>
    </row>
    <row r="72" spans="1:17" ht="24.75" customHeight="1" x14ac:dyDescent="0.25">
      <c r="A72" s="480" t="s">
        <v>251</v>
      </c>
      <c r="B72" s="320">
        <v>1611010</v>
      </c>
      <c r="C72" s="310" t="s">
        <v>265</v>
      </c>
      <c r="D72" s="318">
        <v>3132</v>
      </c>
      <c r="E72" s="318">
        <v>2020</v>
      </c>
      <c r="F72" s="312"/>
      <c r="G72" s="311"/>
      <c r="H72" s="311"/>
      <c r="I72" s="311"/>
      <c r="J72" s="311"/>
      <c r="K72" s="309">
        <v>0</v>
      </c>
      <c r="L72" s="309"/>
      <c r="M72" s="309">
        <v>0</v>
      </c>
      <c r="N72" s="446">
        <v>0</v>
      </c>
      <c r="O72" s="446">
        <v>0</v>
      </c>
      <c r="P72" s="314"/>
      <c r="Q72" s="445">
        <v>786100</v>
      </c>
    </row>
    <row r="73" spans="1:17" ht="24.75" customHeight="1" x14ac:dyDescent="0.25">
      <c r="A73" s="478" t="s">
        <v>252</v>
      </c>
      <c r="B73" s="320">
        <v>1611010</v>
      </c>
      <c r="C73" s="310" t="s">
        <v>266</v>
      </c>
      <c r="D73" s="318">
        <v>3132</v>
      </c>
      <c r="E73" s="318">
        <v>2020</v>
      </c>
      <c r="F73" s="312"/>
      <c r="G73" s="311"/>
      <c r="H73" s="311"/>
      <c r="I73" s="311"/>
      <c r="J73" s="311"/>
      <c r="K73" s="309">
        <v>0</v>
      </c>
      <c r="L73" s="309"/>
      <c r="M73" s="309">
        <v>0</v>
      </c>
      <c r="N73" s="446">
        <v>0</v>
      </c>
      <c r="O73" s="446">
        <v>0</v>
      </c>
      <c r="P73" s="314"/>
      <c r="Q73" s="439">
        <v>471100</v>
      </c>
    </row>
    <row r="74" spans="1:17" ht="24.75" customHeight="1" x14ac:dyDescent="0.25">
      <c r="A74" s="481" t="s">
        <v>253</v>
      </c>
      <c r="B74" s="320">
        <v>1611010</v>
      </c>
      <c r="C74" s="310" t="s">
        <v>273</v>
      </c>
      <c r="D74" s="318">
        <v>3132</v>
      </c>
      <c r="E74" s="318">
        <v>2020</v>
      </c>
      <c r="F74" s="312"/>
      <c r="G74" s="311"/>
      <c r="H74" s="311"/>
      <c r="I74" s="311"/>
      <c r="J74" s="311"/>
      <c r="K74" s="309">
        <v>0</v>
      </c>
      <c r="L74" s="309"/>
      <c r="M74" s="309">
        <v>0</v>
      </c>
      <c r="N74" s="446">
        <v>0</v>
      </c>
      <c r="O74" s="446">
        <v>0</v>
      </c>
      <c r="P74" s="314"/>
      <c r="Q74" s="445">
        <v>846800</v>
      </c>
    </row>
    <row r="75" spans="1:17" ht="24.75" customHeight="1" x14ac:dyDescent="0.25">
      <c r="A75" s="482" t="s">
        <v>254</v>
      </c>
      <c r="B75" s="320">
        <v>1611010</v>
      </c>
      <c r="C75" s="310" t="s">
        <v>278</v>
      </c>
      <c r="D75" s="318">
        <v>3132</v>
      </c>
      <c r="E75" s="318">
        <v>2020</v>
      </c>
      <c r="F75" s="312"/>
      <c r="G75" s="311"/>
      <c r="H75" s="311"/>
      <c r="I75" s="311"/>
      <c r="J75" s="311"/>
      <c r="K75" s="309">
        <v>0</v>
      </c>
      <c r="L75" s="309"/>
      <c r="M75" s="309">
        <v>0</v>
      </c>
      <c r="N75" s="446">
        <v>0</v>
      </c>
      <c r="O75" s="446">
        <v>0</v>
      </c>
      <c r="P75" s="314"/>
      <c r="Q75" s="445">
        <v>875700</v>
      </c>
    </row>
    <row r="76" spans="1:17" ht="24.75" customHeight="1" x14ac:dyDescent="0.25">
      <c r="A76" s="482" t="s">
        <v>255</v>
      </c>
      <c r="B76" s="320">
        <v>1611010</v>
      </c>
      <c r="C76" s="310" t="s">
        <v>280</v>
      </c>
      <c r="D76" s="318">
        <v>3132</v>
      </c>
      <c r="E76" s="318">
        <v>2020</v>
      </c>
      <c r="F76" s="312"/>
      <c r="G76" s="311"/>
      <c r="H76" s="311"/>
      <c r="I76" s="311"/>
      <c r="J76" s="311"/>
      <c r="K76" s="309">
        <v>0</v>
      </c>
      <c r="L76" s="309"/>
      <c r="M76" s="309">
        <v>0</v>
      </c>
      <c r="N76" s="446">
        <v>0</v>
      </c>
      <c r="O76" s="446">
        <v>0</v>
      </c>
      <c r="P76" s="314"/>
      <c r="Q76" s="460">
        <v>843900</v>
      </c>
    </row>
    <row r="77" spans="1:17" ht="24.75" customHeight="1" x14ac:dyDescent="0.25">
      <c r="A77" s="482" t="s">
        <v>256</v>
      </c>
      <c r="B77" s="320">
        <v>1611010</v>
      </c>
      <c r="C77" s="310" t="s">
        <v>281</v>
      </c>
      <c r="D77" s="318">
        <v>3132</v>
      </c>
      <c r="E77" s="318">
        <v>2020</v>
      </c>
      <c r="F77" s="312"/>
      <c r="G77" s="311"/>
      <c r="H77" s="311"/>
      <c r="I77" s="311"/>
      <c r="J77" s="311"/>
      <c r="K77" s="309">
        <v>0</v>
      </c>
      <c r="L77" s="309"/>
      <c r="M77" s="309">
        <v>0</v>
      </c>
      <c r="N77" s="446">
        <v>0</v>
      </c>
      <c r="O77" s="446">
        <v>0</v>
      </c>
      <c r="P77" s="314"/>
      <c r="Q77" s="460">
        <v>2307000</v>
      </c>
    </row>
    <row r="78" spans="1:17" ht="24.75" customHeight="1" x14ac:dyDescent="0.25">
      <c r="A78" s="478" t="s">
        <v>257</v>
      </c>
      <c r="B78" s="320">
        <v>1611010</v>
      </c>
      <c r="C78" s="310" t="s">
        <v>285</v>
      </c>
      <c r="D78" s="318">
        <v>3132</v>
      </c>
      <c r="E78" s="318">
        <v>2020</v>
      </c>
      <c r="F78" s="312"/>
      <c r="G78" s="311"/>
      <c r="H78" s="311"/>
      <c r="I78" s="311"/>
      <c r="J78" s="311"/>
      <c r="K78" s="309">
        <v>0</v>
      </c>
      <c r="L78" s="309"/>
      <c r="M78" s="309">
        <v>0</v>
      </c>
      <c r="N78" s="446">
        <v>0</v>
      </c>
      <c r="O78" s="446">
        <v>0</v>
      </c>
      <c r="P78" s="314"/>
      <c r="Q78" s="460">
        <v>1831800</v>
      </c>
    </row>
    <row r="79" spans="1:17" ht="24.75" customHeight="1" x14ac:dyDescent="0.25">
      <c r="A79" s="480" t="s">
        <v>364</v>
      </c>
      <c r="B79" s="320">
        <v>1611010</v>
      </c>
      <c r="C79" s="196" t="s">
        <v>666</v>
      </c>
      <c r="D79" s="318">
        <v>3132</v>
      </c>
      <c r="E79" s="318">
        <v>2019</v>
      </c>
      <c r="F79" s="312"/>
      <c r="G79" s="311"/>
      <c r="H79" s="311"/>
      <c r="I79" s="311"/>
      <c r="J79" s="311"/>
      <c r="K79" s="309">
        <v>0</v>
      </c>
      <c r="L79" s="309"/>
      <c r="M79" s="309">
        <v>0</v>
      </c>
      <c r="N79" s="446">
        <v>0</v>
      </c>
      <c r="O79" s="449">
        <v>1375700</v>
      </c>
      <c r="P79" s="314"/>
      <c r="Q79" s="309">
        <v>0</v>
      </c>
    </row>
    <row r="80" spans="1:17" ht="24.75" customHeight="1" x14ac:dyDescent="0.25">
      <c r="A80" s="478" t="s">
        <v>531</v>
      </c>
      <c r="B80" s="320">
        <v>1611020</v>
      </c>
      <c r="C80" s="310" t="s">
        <v>291</v>
      </c>
      <c r="D80" s="318">
        <v>3132</v>
      </c>
      <c r="E80" s="318">
        <v>2020</v>
      </c>
      <c r="F80" s="312"/>
      <c r="G80" s="311"/>
      <c r="H80" s="311"/>
      <c r="I80" s="311"/>
      <c r="J80" s="311"/>
      <c r="K80" s="309">
        <v>0</v>
      </c>
      <c r="L80" s="309"/>
      <c r="M80" s="309">
        <v>0</v>
      </c>
      <c r="N80" s="446">
        <v>0</v>
      </c>
      <c r="O80" s="549">
        <v>0</v>
      </c>
      <c r="P80" s="314"/>
      <c r="Q80" s="560">
        <v>84600</v>
      </c>
    </row>
    <row r="81" spans="1:17" ht="24.75" customHeight="1" x14ac:dyDescent="0.25">
      <c r="A81" s="481" t="s">
        <v>365</v>
      </c>
      <c r="B81" s="320">
        <v>1611020</v>
      </c>
      <c r="C81" s="310" t="s">
        <v>292</v>
      </c>
      <c r="D81" s="318">
        <v>3132</v>
      </c>
      <c r="E81" s="318">
        <v>2020</v>
      </c>
      <c r="F81" s="312"/>
      <c r="G81" s="311"/>
      <c r="H81" s="311"/>
      <c r="I81" s="311"/>
      <c r="J81" s="311"/>
      <c r="K81" s="309">
        <v>0</v>
      </c>
      <c r="L81" s="309"/>
      <c r="M81" s="309">
        <v>0</v>
      </c>
      <c r="N81" s="446">
        <v>0</v>
      </c>
      <c r="O81" s="446">
        <v>0</v>
      </c>
      <c r="P81" s="314"/>
      <c r="Q81" s="460">
        <v>207000</v>
      </c>
    </row>
    <row r="82" spans="1:17" ht="24.75" customHeight="1" x14ac:dyDescent="0.25">
      <c r="A82" s="482" t="s">
        <v>366</v>
      </c>
      <c r="B82" s="320">
        <v>1611020</v>
      </c>
      <c r="C82" s="310" t="s">
        <v>293</v>
      </c>
      <c r="D82" s="318">
        <v>3132</v>
      </c>
      <c r="E82" s="318">
        <v>2020</v>
      </c>
      <c r="F82" s="312"/>
      <c r="G82" s="311"/>
      <c r="H82" s="311"/>
      <c r="I82" s="311"/>
      <c r="J82" s="311"/>
      <c r="K82" s="309">
        <v>0</v>
      </c>
      <c r="L82" s="309"/>
      <c r="M82" s="309">
        <v>0</v>
      </c>
      <c r="N82" s="446">
        <v>0</v>
      </c>
      <c r="O82" s="446">
        <v>0</v>
      </c>
      <c r="P82" s="314"/>
      <c r="Q82" s="460">
        <v>422700</v>
      </c>
    </row>
    <row r="83" spans="1:17" ht="24.75" customHeight="1" x14ac:dyDescent="0.25">
      <c r="A83" s="482" t="s">
        <v>367</v>
      </c>
      <c r="B83" s="320">
        <v>1611020</v>
      </c>
      <c r="C83" s="310" t="s">
        <v>294</v>
      </c>
      <c r="D83" s="318">
        <v>3132</v>
      </c>
      <c r="E83" s="318">
        <v>2020</v>
      </c>
      <c r="F83" s="312"/>
      <c r="G83" s="311"/>
      <c r="H83" s="311"/>
      <c r="I83" s="311"/>
      <c r="J83" s="311"/>
      <c r="K83" s="309">
        <v>0</v>
      </c>
      <c r="L83" s="309"/>
      <c r="M83" s="309">
        <v>0</v>
      </c>
      <c r="N83" s="446">
        <v>0</v>
      </c>
      <c r="O83" s="446">
        <v>0</v>
      </c>
      <c r="P83" s="314"/>
      <c r="Q83" s="460">
        <v>537900</v>
      </c>
    </row>
    <row r="84" spans="1:17" ht="24.75" customHeight="1" x14ac:dyDescent="0.25">
      <c r="A84" s="482" t="s">
        <v>368</v>
      </c>
      <c r="B84" s="320">
        <v>1611020</v>
      </c>
      <c r="C84" s="310" t="s">
        <v>296</v>
      </c>
      <c r="D84" s="318">
        <v>3132</v>
      </c>
      <c r="E84" s="318">
        <v>2020</v>
      </c>
      <c r="F84" s="312"/>
      <c r="G84" s="311"/>
      <c r="H84" s="311"/>
      <c r="I84" s="311"/>
      <c r="J84" s="311"/>
      <c r="K84" s="309">
        <v>0</v>
      </c>
      <c r="L84" s="309"/>
      <c r="M84" s="309">
        <v>0</v>
      </c>
      <c r="N84" s="446">
        <v>0</v>
      </c>
      <c r="O84" s="446">
        <v>0</v>
      </c>
      <c r="P84" s="314"/>
      <c r="Q84" s="460">
        <v>388500</v>
      </c>
    </row>
    <row r="85" spans="1:17" s="9" customFormat="1" ht="24.75" customHeight="1" x14ac:dyDescent="0.25">
      <c r="A85" s="478" t="s">
        <v>369</v>
      </c>
      <c r="B85" s="320">
        <v>1611020</v>
      </c>
      <c r="C85" s="310" t="s">
        <v>299</v>
      </c>
      <c r="D85" s="318">
        <v>3132</v>
      </c>
      <c r="E85" s="318">
        <v>2020</v>
      </c>
      <c r="F85" s="312"/>
      <c r="G85" s="311"/>
      <c r="H85" s="311"/>
      <c r="I85" s="311"/>
      <c r="J85" s="311"/>
      <c r="K85" s="309">
        <v>0</v>
      </c>
      <c r="L85" s="309"/>
      <c r="M85" s="309">
        <v>0</v>
      </c>
      <c r="N85" s="446">
        <v>0</v>
      </c>
      <c r="O85" s="527">
        <v>0</v>
      </c>
      <c r="P85" s="314"/>
      <c r="Q85" s="561">
        <v>115700</v>
      </c>
    </row>
    <row r="86" spans="1:17" s="9" customFormat="1" ht="24.75" customHeight="1" x14ac:dyDescent="0.25">
      <c r="A86" s="480" t="s">
        <v>370</v>
      </c>
      <c r="B86" s="320">
        <v>1611020</v>
      </c>
      <c r="C86" s="310" t="s">
        <v>301</v>
      </c>
      <c r="D86" s="318">
        <v>3132</v>
      </c>
      <c r="E86" s="318">
        <v>2020</v>
      </c>
      <c r="F86" s="312"/>
      <c r="G86" s="311"/>
      <c r="H86" s="311"/>
      <c r="I86" s="311"/>
      <c r="J86" s="311"/>
      <c r="K86" s="309">
        <v>0</v>
      </c>
      <c r="L86" s="309"/>
      <c r="M86" s="309">
        <v>0</v>
      </c>
      <c r="N86" s="446">
        <v>0</v>
      </c>
      <c r="O86" s="446">
        <v>0</v>
      </c>
      <c r="P86" s="314"/>
      <c r="Q86" s="460">
        <v>623500</v>
      </c>
    </row>
    <row r="87" spans="1:17" s="9" customFormat="1" ht="24.75" customHeight="1" x14ac:dyDescent="0.25">
      <c r="A87" s="478" t="s">
        <v>371</v>
      </c>
      <c r="B87" s="320">
        <v>1611020</v>
      </c>
      <c r="C87" s="310" t="s">
        <v>308</v>
      </c>
      <c r="D87" s="318">
        <v>3132</v>
      </c>
      <c r="E87" s="318">
        <v>2020</v>
      </c>
      <c r="F87" s="312"/>
      <c r="G87" s="311"/>
      <c r="H87" s="311"/>
      <c r="I87" s="311"/>
      <c r="J87" s="311"/>
      <c r="K87" s="309">
        <v>0</v>
      </c>
      <c r="L87" s="309"/>
      <c r="M87" s="309">
        <v>0</v>
      </c>
      <c r="N87" s="446">
        <v>0</v>
      </c>
      <c r="O87" s="446">
        <v>0</v>
      </c>
      <c r="P87" s="314"/>
      <c r="Q87" s="460">
        <v>317600</v>
      </c>
    </row>
    <row r="88" spans="1:17" s="9" customFormat="1" ht="24.75" customHeight="1" x14ac:dyDescent="0.25">
      <c r="A88" s="481" t="s">
        <v>372</v>
      </c>
      <c r="B88" s="320">
        <v>1611020</v>
      </c>
      <c r="C88" s="310" t="s">
        <v>309</v>
      </c>
      <c r="D88" s="318">
        <v>3132</v>
      </c>
      <c r="E88" s="318">
        <v>2020</v>
      </c>
      <c r="F88" s="312"/>
      <c r="G88" s="311"/>
      <c r="H88" s="311"/>
      <c r="I88" s="311"/>
      <c r="J88" s="311"/>
      <c r="K88" s="309">
        <v>0</v>
      </c>
      <c r="L88" s="309"/>
      <c r="M88" s="309">
        <v>0</v>
      </c>
      <c r="N88" s="446">
        <v>0</v>
      </c>
      <c r="O88" s="446">
        <v>0</v>
      </c>
      <c r="P88" s="314"/>
      <c r="Q88" s="460">
        <v>293200</v>
      </c>
    </row>
    <row r="89" spans="1:17" s="9" customFormat="1" ht="24.75" customHeight="1" x14ac:dyDescent="0.25">
      <c r="A89" s="482" t="s">
        <v>373</v>
      </c>
      <c r="B89" s="320">
        <v>1611020</v>
      </c>
      <c r="C89" s="310" t="s">
        <v>311</v>
      </c>
      <c r="D89" s="318">
        <v>3132</v>
      </c>
      <c r="E89" s="318">
        <v>2020</v>
      </c>
      <c r="F89" s="312"/>
      <c r="G89" s="311"/>
      <c r="H89" s="311"/>
      <c r="I89" s="311"/>
      <c r="J89" s="311"/>
      <c r="K89" s="309">
        <v>0</v>
      </c>
      <c r="L89" s="309"/>
      <c r="M89" s="309">
        <v>0</v>
      </c>
      <c r="N89" s="446">
        <v>0</v>
      </c>
      <c r="O89" s="446">
        <v>0</v>
      </c>
      <c r="P89" s="314"/>
      <c r="Q89" s="460">
        <v>269200</v>
      </c>
    </row>
    <row r="90" spans="1:17" ht="24.75" customHeight="1" x14ac:dyDescent="0.25">
      <c r="A90" s="482" t="s">
        <v>374</v>
      </c>
      <c r="B90" s="320">
        <v>1611020</v>
      </c>
      <c r="C90" s="310" t="s">
        <v>313</v>
      </c>
      <c r="D90" s="318">
        <v>3132</v>
      </c>
      <c r="E90" s="318">
        <v>2020</v>
      </c>
      <c r="F90" s="312"/>
      <c r="G90" s="311"/>
      <c r="H90" s="311"/>
      <c r="I90" s="311"/>
      <c r="J90" s="311"/>
      <c r="K90" s="309">
        <v>0</v>
      </c>
      <c r="L90" s="309"/>
      <c r="M90" s="309">
        <v>0</v>
      </c>
      <c r="N90" s="446">
        <v>0</v>
      </c>
      <c r="O90" s="446">
        <v>0</v>
      </c>
      <c r="P90" s="314"/>
      <c r="Q90" s="460">
        <v>355900</v>
      </c>
    </row>
    <row r="91" spans="1:17" ht="24.75" customHeight="1" x14ac:dyDescent="0.25">
      <c r="A91" s="482" t="s">
        <v>375</v>
      </c>
      <c r="B91" s="320">
        <v>1611020</v>
      </c>
      <c r="C91" s="310" t="s">
        <v>317</v>
      </c>
      <c r="D91" s="318">
        <v>3132</v>
      </c>
      <c r="E91" s="318">
        <v>2020</v>
      </c>
      <c r="F91" s="312"/>
      <c r="G91" s="311"/>
      <c r="H91" s="311"/>
      <c r="I91" s="311"/>
      <c r="J91" s="311"/>
      <c r="K91" s="309">
        <v>0</v>
      </c>
      <c r="L91" s="309"/>
      <c r="M91" s="309">
        <v>0</v>
      </c>
      <c r="N91" s="446">
        <v>0</v>
      </c>
      <c r="O91" s="446">
        <v>0</v>
      </c>
      <c r="P91" s="314"/>
      <c r="Q91" s="460">
        <v>521100</v>
      </c>
    </row>
    <row r="92" spans="1:17" ht="24.75" customHeight="1" x14ac:dyDescent="0.25">
      <c r="A92" s="478" t="s">
        <v>376</v>
      </c>
      <c r="B92" s="320">
        <v>1611020</v>
      </c>
      <c r="C92" s="310" t="s">
        <v>319</v>
      </c>
      <c r="D92" s="318">
        <v>3132</v>
      </c>
      <c r="E92" s="318">
        <v>2020</v>
      </c>
      <c r="F92" s="312"/>
      <c r="G92" s="311"/>
      <c r="H92" s="311"/>
      <c r="I92" s="311"/>
      <c r="J92" s="311"/>
      <c r="K92" s="309">
        <v>0</v>
      </c>
      <c r="L92" s="309"/>
      <c r="M92" s="309">
        <v>0</v>
      </c>
      <c r="N92" s="446">
        <v>0</v>
      </c>
      <c r="O92" s="446">
        <v>0</v>
      </c>
      <c r="P92" s="314"/>
      <c r="Q92" s="460">
        <v>586300</v>
      </c>
    </row>
    <row r="93" spans="1:17" ht="24.75" customHeight="1" x14ac:dyDescent="0.25">
      <c r="A93" s="480" t="s">
        <v>377</v>
      </c>
      <c r="B93" s="320">
        <v>1611020</v>
      </c>
      <c r="C93" s="310" t="s">
        <v>320</v>
      </c>
      <c r="D93" s="318">
        <v>3132</v>
      </c>
      <c r="E93" s="318">
        <v>2020</v>
      </c>
      <c r="F93" s="312"/>
      <c r="G93" s="311"/>
      <c r="H93" s="311"/>
      <c r="I93" s="311"/>
      <c r="J93" s="311"/>
      <c r="K93" s="309">
        <v>0</v>
      </c>
      <c r="L93" s="309"/>
      <c r="M93" s="309">
        <v>0</v>
      </c>
      <c r="N93" s="446">
        <v>0</v>
      </c>
      <c r="O93" s="446">
        <v>0</v>
      </c>
      <c r="P93" s="314"/>
      <c r="Q93" s="460">
        <v>503200</v>
      </c>
    </row>
    <row r="94" spans="1:17" ht="24" customHeight="1" x14ac:dyDescent="0.25">
      <c r="A94" s="478" t="s">
        <v>378</v>
      </c>
      <c r="B94" s="320">
        <v>1611020</v>
      </c>
      <c r="C94" s="310" t="s">
        <v>324</v>
      </c>
      <c r="D94" s="318">
        <v>3132</v>
      </c>
      <c r="E94" s="318">
        <v>2020</v>
      </c>
      <c r="F94" s="312"/>
      <c r="G94" s="311"/>
      <c r="H94" s="311"/>
      <c r="I94" s="311"/>
      <c r="J94" s="311"/>
      <c r="K94" s="309">
        <v>0</v>
      </c>
      <c r="L94" s="309"/>
      <c r="M94" s="309">
        <v>0</v>
      </c>
      <c r="N94" s="446">
        <v>0</v>
      </c>
      <c r="O94" s="446">
        <v>0</v>
      </c>
      <c r="P94" s="314"/>
      <c r="Q94" s="460">
        <v>425100</v>
      </c>
    </row>
    <row r="95" spans="1:17" ht="24.75" customHeight="1" x14ac:dyDescent="0.25">
      <c r="A95" s="481" t="s">
        <v>379</v>
      </c>
      <c r="B95" s="320">
        <v>1611020</v>
      </c>
      <c r="C95" s="310" t="s">
        <v>325</v>
      </c>
      <c r="D95" s="318">
        <v>3132</v>
      </c>
      <c r="E95" s="318">
        <v>2020</v>
      </c>
      <c r="F95" s="312"/>
      <c r="G95" s="311"/>
      <c r="H95" s="311"/>
      <c r="I95" s="311"/>
      <c r="J95" s="311"/>
      <c r="K95" s="309">
        <v>0</v>
      </c>
      <c r="L95" s="309"/>
      <c r="M95" s="309">
        <v>0</v>
      </c>
      <c r="N95" s="446">
        <v>0</v>
      </c>
      <c r="O95" s="446">
        <v>0</v>
      </c>
      <c r="P95" s="314"/>
      <c r="Q95" s="460">
        <v>436600</v>
      </c>
    </row>
    <row r="96" spans="1:17" ht="32.25" customHeight="1" x14ac:dyDescent="0.25">
      <c r="A96" s="482" t="s">
        <v>380</v>
      </c>
      <c r="B96" s="143" t="s">
        <v>581</v>
      </c>
      <c r="C96" s="144" t="s">
        <v>60</v>
      </c>
      <c r="D96" s="318">
        <v>3122</v>
      </c>
      <c r="E96" s="277" t="s">
        <v>496</v>
      </c>
      <c r="F96" s="185">
        <v>25000000</v>
      </c>
      <c r="G96" s="146"/>
      <c r="H96" s="147"/>
      <c r="I96" s="146"/>
      <c r="J96" s="147"/>
      <c r="K96" s="148">
        <v>0</v>
      </c>
      <c r="L96" s="216">
        <f>F96-K96</f>
        <v>25000000</v>
      </c>
      <c r="M96" s="149">
        <v>0</v>
      </c>
      <c r="N96" s="446">
        <v>0</v>
      </c>
      <c r="O96" s="457">
        <v>500000</v>
      </c>
      <c r="P96" s="218"/>
      <c r="Q96" s="145">
        <f>L96-M96-N96-O96</f>
        <v>24500000</v>
      </c>
    </row>
    <row r="97" spans="1:17" ht="32.25" customHeight="1" x14ac:dyDescent="0.25">
      <c r="A97" s="482" t="s">
        <v>381</v>
      </c>
      <c r="B97" s="143" t="s">
        <v>581</v>
      </c>
      <c r="C97" s="144" t="s">
        <v>62</v>
      </c>
      <c r="D97" s="318">
        <v>3122</v>
      </c>
      <c r="E97" s="277">
        <v>2020</v>
      </c>
      <c r="F97" s="185">
        <v>12250000</v>
      </c>
      <c r="G97" s="146"/>
      <c r="H97" s="147"/>
      <c r="I97" s="146"/>
      <c r="J97" s="147"/>
      <c r="K97" s="148">
        <v>0</v>
      </c>
      <c r="L97" s="216">
        <f>F97-K97</f>
        <v>12250000</v>
      </c>
      <c r="M97" s="149">
        <v>0</v>
      </c>
      <c r="N97" s="446">
        <v>0</v>
      </c>
      <c r="O97" s="409">
        <v>0</v>
      </c>
      <c r="P97" s="218"/>
      <c r="Q97" s="251">
        <v>6000000</v>
      </c>
    </row>
    <row r="98" spans="1:17" ht="32.25" customHeight="1" x14ac:dyDescent="0.25">
      <c r="A98" s="482" t="s">
        <v>382</v>
      </c>
      <c r="B98" s="143" t="s">
        <v>581</v>
      </c>
      <c r="C98" s="144" t="s">
        <v>63</v>
      </c>
      <c r="D98" s="318">
        <v>3122</v>
      </c>
      <c r="E98" s="277">
        <v>2020</v>
      </c>
      <c r="F98" s="185">
        <v>5300000</v>
      </c>
      <c r="G98" s="146"/>
      <c r="H98" s="147"/>
      <c r="I98" s="146"/>
      <c r="J98" s="147"/>
      <c r="K98" s="148">
        <v>0</v>
      </c>
      <c r="L98" s="216">
        <f>F98-K98</f>
        <v>5300000</v>
      </c>
      <c r="M98" s="149">
        <v>0</v>
      </c>
      <c r="N98" s="446">
        <v>0</v>
      </c>
      <c r="O98" s="409">
        <v>0</v>
      </c>
      <c r="P98" s="218"/>
      <c r="Q98" s="150">
        <v>5000000</v>
      </c>
    </row>
    <row r="99" spans="1:17" ht="30.75" customHeight="1" x14ac:dyDescent="0.25">
      <c r="A99" s="478" t="s">
        <v>383</v>
      </c>
      <c r="B99" s="143" t="s">
        <v>581</v>
      </c>
      <c r="C99" s="144" t="s">
        <v>65</v>
      </c>
      <c r="D99" s="318">
        <v>3122</v>
      </c>
      <c r="E99" s="277" t="s">
        <v>496</v>
      </c>
      <c r="F99" s="185">
        <v>5500000</v>
      </c>
      <c r="G99" s="146"/>
      <c r="H99" s="147"/>
      <c r="I99" s="146"/>
      <c r="J99" s="147"/>
      <c r="K99" s="148">
        <v>0</v>
      </c>
      <c r="L99" s="216">
        <f>F99-K99</f>
        <v>5500000</v>
      </c>
      <c r="M99" s="149">
        <v>0</v>
      </c>
      <c r="N99" s="446">
        <v>0</v>
      </c>
      <c r="O99" s="409">
        <v>500000</v>
      </c>
      <c r="P99" s="218"/>
      <c r="Q99" s="150">
        <v>5000000</v>
      </c>
    </row>
    <row r="100" spans="1:17" ht="31.5" customHeight="1" x14ac:dyDescent="0.25">
      <c r="A100" s="480" t="s">
        <v>384</v>
      </c>
      <c r="B100" s="143">
        <v>1611010</v>
      </c>
      <c r="C100" s="308" t="s">
        <v>133</v>
      </c>
      <c r="D100" s="383">
        <v>3132</v>
      </c>
      <c r="E100" s="384">
        <v>2020</v>
      </c>
      <c r="F100" s="185"/>
      <c r="G100" s="295"/>
      <c r="H100" s="301"/>
      <c r="I100" s="295"/>
      <c r="J100" s="301"/>
      <c r="K100" s="217">
        <v>0</v>
      </c>
      <c r="L100" s="249"/>
      <c r="M100" s="309">
        <v>0</v>
      </c>
      <c r="N100" s="446">
        <v>0</v>
      </c>
      <c r="O100" s="446">
        <v>0</v>
      </c>
      <c r="P100" s="218"/>
      <c r="Q100" s="128">
        <v>4920000</v>
      </c>
    </row>
    <row r="101" spans="1:17" ht="24.75" customHeight="1" x14ac:dyDescent="0.25">
      <c r="A101" s="478" t="s">
        <v>385</v>
      </c>
      <c r="B101" s="320">
        <v>1611010</v>
      </c>
      <c r="C101" s="310" t="s">
        <v>221</v>
      </c>
      <c r="D101" s="318">
        <v>3132</v>
      </c>
      <c r="E101" s="384">
        <v>2020</v>
      </c>
      <c r="F101" s="312"/>
      <c r="G101" s="311"/>
      <c r="H101" s="311"/>
      <c r="I101" s="311"/>
      <c r="J101" s="311"/>
      <c r="K101" s="309">
        <v>0</v>
      </c>
      <c r="L101" s="309"/>
      <c r="M101" s="309">
        <v>0</v>
      </c>
      <c r="N101" s="446">
        <v>0</v>
      </c>
      <c r="O101" s="446">
        <v>0</v>
      </c>
      <c r="P101" s="314"/>
      <c r="Q101" s="562">
        <v>329500</v>
      </c>
    </row>
    <row r="102" spans="1:17" ht="24" customHeight="1" x14ac:dyDescent="0.25">
      <c r="A102" s="481" t="s">
        <v>386</v>
      </c>
      <c r="B102" s="320">
        <v>1611010</v>
      </c>
      <c r="C102" s="310" t="s">
        <v>224</v>
      </c>
      <c r="D102" s="318">
        <v>3132</v>
      </c>
      <c r="E102" s="384">
        <v>2020</v>
      </c>
      <c r="F102" s="312"/>
      <c r="G102" s="311"/>
      <c r="H102" s="311"/>
      <c r="I102" s="311"/>
      <c r="J102" s="311"/>
      <c r="K102" s="309">
        <v>0</v>
      </c>
      <c r="L102" s="309"/>
      <c r="M102" s="309">
        <v>0</v>
      </c>
      <c r="N102" s="446">
        <v>0</v>
      </c>
      <c r="O102" s="446">
        <v>0</v>
      </c>
      <c r="P102" s="314"/>
      <c r="Q102" s="562">
        <v>468200</v>
      </c>
    </row>
    <row r="103" spans="1:17" ht="24.75" customHeight="1" x14ac:dyDescent="0.25">
      <c r="A103" s="482" t="s">
        <v>387</v>
      </c>
      <c r="B103" s="320">
        <v>1611010</v>
      </c>
      <c r="C103" s="310" t="s">
        <v>226</v>
      </c>
      <c r="D103" s="318">
        <v>3132</v>
      </c>
      <c r="E103" s="384">
        <v>2020</v>
      </c>
      <c r="F103" s="312"/>
      <c r="G103" s="311"/>
      <c r="H103" s="311"/>
      <c r="I103" s="311"/>
      <c r="J103" s="311"/>
      <c r="K103" s="309">
        <v>0</v>
      </c>
      <c r="L103" s="309"/>
      <c r="M103" s="309">
        <v>0</v>
      </c>
      <c r="N103" s="446">
        <v>0</v>
      </c>
      <c r="O103" s="446">
        <v>0</v>
      </c>
      <c r="P103" s="314"/>
      <c r="Q103" s="562">
        <v>410400</v>
      </c>
    </row>
    <row r="104" spans="1:17" ht="24.75" customHeight="1" x14ac:dyDescent="0.25">
      <c r="A104" s="482" t="s">
        <v>388</v>
      </c>
      <c r="B104" s="320">
        <v>1611010</v>
      </c>
      <c r="C104" s="310" t="s">
        <v>227</v>
      </c>
      <c r="D104" s="318">
        <v>3132</v>
      </c>
      <c r="E104" s="384">
        <v>2020</v>
      </c>
      <c r="F104" s="312"/>
      <c r="G104" s="311"/>
      <c r="H104" s="311"/>
      <c r="I104" s="311"/>
      <c r="J104" s="311"/>
      <c r="K104" s="309">
        <v>0</v>
      </c>
      <c r="L104" s="309"/>
      <c r="M104" s="309">
        <v>0</v>
      </c>
      <c r="N104" s="446">
        <v>0</v>
      </c>
      <c r="O104" s="446">
        <v>0</v>
      </c>
      <c r="P104" s="314"/>
      <c r="Q104" s="562">
        <v>401700</v>
      </c>
    </row>
    <row r="105" spans="1:17" ht="24.75" customHeight="1" x14ac:dyDescent="0.25">
      <c r="A105" s="482" t="s">
        <v>389</v>
      </c>
      <c r="B105" s="320">
        <v>1611010</v>
      </c>
      <c r="C105" s="310" t="s">
        <v>229</v>
      </c>
      <c r="D105" s="318">
        <v>3132</v>
      </c>
      <c r="E105" s="384">
        <v>2020</v>
      </c>
      <c r="F105" s="312"/>
      <c r="G105" s="311"/>
      <c r="H105" s="311"/>
      <c r="I105" s="311"/>
      <c r="J105" s="311"/>
      <c r="K105" s="309">
        <v>0</v>
      </c>
      <c r="L105" s="309"/>
      <c r="M105" s="309">
        <v>0</v>
      </c>
      <c r="N105" s="446">
        <v>0</v>
      </c>
      <c r="O105" s="446">
        <v>0</v>
      </c>
      <c r="P105" s="314"/>
      <c r="Q105" s="562">
        <v>835300</v>
      </c>
    </row>
    <row r="106" spans="1:17" ht="24.75" customHeight="1" x14ac:dyDescent="0.25">
      <c r="A106" s="478" t="s">
        <v>390</v>
      </c>
      <c r="B106" s="320">
        <v>1611010</v>
      </c>
      <c r="C106" s="310" t="s">
        <v>231</v>
      </c>
      <c r="D106" s="318">
        <v>3132</v>
      </c>
      <c r="E106" s="384">
        <v>2020</v>
      </c>
      <c r="F106" s="312"/>
      <c r="G106" s="311"/>
      <c r="H106" s="311"/>
      <c r="I106" s="311"/>
      <c r="J106" s="311"/>
      <c r="K106" s="309">
        <v>0</v>
      </c>
      <c r="L106" s="309"/>
      <c r="M106" s="309">
        <v>0</v>
      </c>
      <c r="N106" s="446">
        <v>0</v>
      </c>
      <c r="O106" s="446">
        <v>0</v>
      </c>
      <c r="P106" s="314"/>
      <c r="Q106" s="562">
        <v>289000</v>
      </c>
    </row>
    <row r="107" spans="1:17" ht="24.75" customHeight="1" x14ac:dyDescent="0.25">
      <c r="A107" s="480" t="s">
        <v>391</v>
      </c>
      <c r="B107" s="320">
        <v>1611010</v>
      </c>
      <c r="C107" s="310" t="s">
        <v>232</v>
      </c>
      <c r="D107" s="318">
        <v>3132</v>
      </c>
      <c r="E107" s="384">
        <v>2020</v>
      </c>
      <c r="F107" s="312"/>
      <c r="G107" s="311"/>
      <c r="H107" s="311"/>
      <c r="I107" s="311"/>
      <c r="J107" s="311"/>
      <c r="K107" s="309">
        <v>0</v>
      </c>
      <c r="L107" s="309"/>
      <c r="M107" s="309">
        <v>0</v>
      </c>
      <c r="N107" s="446">
        <v>0</v>
      </c>
      <c r="O107" s="446">
        <v>0</v>
      </c>
      <c r="P107" s="314"/>
      <c r="Q107" s="562">
        <v>390200</v>
      </c>
    </row>
    <row r="108" spans="1:17" ht="24.75" customHeight="1" x14ac:dyDescent="0.25">
      <c r="A108" s="478" t="s">
        <v>392</v>
      </c>
      <c r="B108" s="320">
        <v>1611010</v>
      </c>
      <c r="C108" s="310" t="s">
        <v>233</v>
      </c>
      <c r="D108" s="318">
        <v>3132</v>
      </c>
      <c r="E108" s="384">
        <v>2020</v>
      </c>
      <c r="F108" s="312"/>
      <c r="G108" s="311"/>
      <c r="H108" s="311"/>
      <c r="I108" s="311"/>
      <c r="J108" s="311"/>
      <c r="K108" s="309">
        <v>0</v>
      </c>
      <c r="L108" s="309"/>
      <c r="M108" s="309">
        <v>0</v>
      </c>
      <c r="N108" s="446">
        <v>0</v>
      </c>
      <c r="O108" s="446">
        <v>0</v>
      </c>
      <c r="P108" s="314"/>
      <c r="Q108" s="562">
        <v>448000</v>
      </c>
    </row>
    <row r="109" spans="1:17" ht="24.75" customHeight="1" x14ac:dyDescent="0.25">
      <c r="A109" s="481" t="s">
        <v>393</v>
      </c>
      <c r="B109" s="320">
        <v>1611010</v>
      </c>
      <c r="C109" s="310" t="s">
        <v>235</v>
      </c>
      <c r="D109" s="318">
        <v>3132</v>
      </c>
      <c r="E109" s="384">
        <v>2020</v>
      </c>
      <c r="F109" s="312"/>
      <c r="G109" s="311"/>
      <c r="H109" s="311"/>
      <c r="I109" s="311"/>
      <c r="J109" s="311"/>
      <c r="K109" s="309">
        <v>0</v>
      </c>
      <c r="L109" s="309"/>
      <c r="M109" s="309">
        <v>0</v>
      </c>
      <c r="N109" s="446">
        <v>0</v>
      </c>
      <c r="O109" s="446">
        <v>0</v>
      </c>
      <c r="P109" s="314"/>
      <c r="Q109" s="562">
        <v>335250</v>
      </c>
    </row>
    <row r="110" spans="1:17" ht="24.75" customHeight="1" x14ac:dyDescent="0.25">
      <c r="A110" s="482" t="s">
        <v>394</v>
      </c>
      <c r="B110" s="320">
        <v>1611010</v>
      </c>
      <c r="C110" s="310" t="s">
        <v>238</v>
      </c>
      <c r="D110" s="318">
        <v>3132</v>
      </c>
      <c r="E110" s="384">
        <v>2020</v>
      </c>
      <c r="F110" s="312"/>
      <c r="G110" s="311"/>
      <c r="H110" s="311"/>
      <c r="I110" s="311"/>
      <c r="J110" s="311"/>
      <c r="K110" s="309">
        <v>0</v>
      </c>
      <c r="L110" s="309"/>
      <c r="M110" s="309">
        <v>0</v>
      </c>
      <c r="N110" s="446">
        <v>0</v>
      </c>
      <c r="O110" s="446">
        <v>0</v>
      </c>
      <c r="P110" s="314"/>
      <c r="Q110" s="562">
        <v>659000</v>
      </c>
    </row>
    <row r="111" spans="1:17" ht="24.75" customHeight="1" x14ac:dyDescent="0.25">
      <c r="A111" s="482" t="s">
        <v>395</v>
      </c>
      <c r="B111" s="320">
        <v>1611010</v>
      </c>
      <c r="C111" s="310" t="s">
        <v>259</v>
      </c>
      <c r="D111" s="318">
        <v>3132</v>
      </c>
      <c r="E111" s="384">
        <v>2020</v>
      </c>
      <c r="F111" s="312"/>
      <c r="G111" s="311"/>
      <c r="H111" s="311"/>
      <c r="I111" s="311"/>
      <c r="J111" s="311"/>
      <c r="K111" s="309">
        <v>0</v>
      </c>
      <c r="L111" s="309"/>
      <c r="M111" s="309">
        <v>0</v>
      </c>
      <c r="N111" s="446">
        <v>0</v>
      </c>
      <c r="O111" s="446">
        <v>0</v>
      </c>
      <c r="P111" s="314"/>
      <c r="Q111" s="562">
        <v>609800</v>
      </c>
    </row>
    <row r="112" spans="1:17" ht="24.75" customHeight="1" x14ac:dyDescent="0.25">
      <c r="A112" s="482" t="s">
        <v>396</v>
      </c>
      <c r="B112" s="320">
        <v>1611010</v>
      </c>
      <c r="C112" s="310" t="s">
        <v>260</v>
      </c>
      <c r="D112" s="318">
        <v>3132</v>
      </c>
      <c r="E112" s="384">
        <v>2020</v>
      </c>
      <c r="F112" s="312"/>
      <c r="G112" s="311"/>
      <c r="H112" s="311"/>
      <c r="I112" s="311"/>
      <c r="J112" s="311"/>
      <c r="K112" s="309">
        <v>0</v>
      </c>
      <c r="L112" s="309"/>
      <c r="M112" s="309">
        <v>0</v>
      </c>
      <c r="N112" s="446">
        <v>0</v>
      </c>
      <c r="O112" s="446">
        <v>0</v>
      </c>
      <c r="P112" s="314"/>
      <c r="Q112" s="562">
        <v>526000</v>
      </c>
    </row>
    <row r="113" spans="1:17" ht="24.75" customHeight="1" x14ac:dyDescent="0.25">
      <c r="A113" s="478" t="s">
        <v>397</v>
      </c>
      <c r="B113" s="320">
        <v>1611010</v>
      </c>
      <c r="C113" s="310" t="s">
        <v>263</v>
      </c>
      <c r="D113" s="318">
        <v>3132</v>
      </c>
      <c r="E113" s="384">
        <v>2020</v>
      </c>
      <c r="F113" s="312"/>
      <c r="G113" s="311"/>
      <c r="H113" s="311"/>
      <c r="I113" s="311"/>
      <c r="J113" s="311"/>
      <c r="K113" s="309">
        <v>0</v>
      </c>
      <c r="L113" s="309"/>
      <c r="M113" s="309">
        <v>0</v>
      </c>
      <c r="N113" s="446">
        <v>0</v>
      </c>
      <c r="O113" s="446">
        <v>0</v>
      </c>
      <c r="P113" s="314"/>
      <c r="Q113" s="562">
        <v>916200</v>
      </c>
    </row>
    <row r="114" spans="1:17" ht="24.75" customHeight="1" x14ac:dyDescent="0.25">
      <c r="A114" s="480" t="s">
        <v>398</v>
      </c>
      <c r="B114" s="320">
        <v>1611010</v>
      </c>
      <c r="C114" s="310" t="s">
        <v>267</v>
      </c>
      <c r="D114" s="318">
        <v>3132</v>
      </c>
      <c r="E114" s="384">
        <v>2020</v>
      </c>
      <c r="F114" s="312"/>
      <c r="G114" s="311"/>
      <c r="H114" s="311"/>
      <c r="I114" s="311"/>
      <c r="J114" s="311"/>
      <c r="K114" s="309">
        <v>0</v>
      </c>
      <c r="L114" s="309"/>
      <c r="M114" s="309">
        <v>0</v>
      </c>
      <c r="N114" s="446">
        <v>0</v>
      </c>
      <c r="O114" s="446">
        <v>0</v>
      </c>
      <c r="P114" s="314"/>
      <c r="Q114" s="562">
        <v>315000</v>
      </c>
    </row>
    <row r="115" spans="1:17" ht="24.75" customHeight="1" x14ac:dyDescent="0.25">
      <c r="A115" s="478" t="s">
        <v>399</v>
      </c>
      <c r="B115" s="320">
        <v>1611010</v>
      </c>
      <c r="C115" s="310" t="s">
        <v>268</v>
      </c>
      <c r="D115" s="318">
        <v>3132</v>
      </c>
      <c r="E115" s="384">
        <v>2020</v>
      </c>
      <c r="F115" s="312"/>
      <c r="G115" s="311"/>
      <c r="H115" s="311"/>
      <c r="I115" s="311"/>
      <c r="J115" s="311"/>
      <c r="K115" s="309">
        <v>0</v>
      </c>
      <c r="L115" s="309"/>
      <c r="M115" s="309">
        <v>0</v>
      </c>
      <c r="N115" s="446">
        <v>0</v>
      </c>
      <c r="O115" s="446">
        <v>0</v>
      </c>
      <c r="P115" s="314"/>
      <c r="Q115" s="562">
        <v>1037600</v>
      </c>
    </row>
    <row r="116" spans="1:17" ht="24.75" customHeight="1" x14ac:dyDescent="0.25">
      <c r="A116" s="481" t="s">
        <v>400</v>
      </c>
      <c r="B116" s="320">
        <v>1611010</v>
      </c>
      <c r="C116" s="310" t="s">
        <v>269</v>
      </c>
      <c r="D116" s="318">
        <v>3132</v>
      </c>
      <c r="E116" s="384">
        <v>2020</v>
      </c>
      <c r="F116" s="312"/>
      <c r="G116" s="311"/>
      <c r="H116" s="311"/>
      <c r="I116" s="311"/>
      <c r="J116" s="311"/>
      <c r="K116" s="309">
        <v>0</v>
      </c>
      <c r="L116" s="309"/>
      <c r="M116" s="309">
        <v>0</v>
      </c>
      <c r="N116" s="446">
        <v>0</v>
      </c>
      <c r="O116" s="446">
        <v>0</v>
      </c>
      <c r="P116" s="314"/>
      <c r="Q116" s="562">
        <v>323700</v>
      </c>
    </row>
    <row r="117" spans="1:17" ht="24.75" customHeight="1" x14ac:dyDescent="0.25">
      <c r="A117" s="482" t="s">
        <v>401</v>
      </c>
      <c r="B117" s="320">
        <v>1611010</v>
      </c>
      <c r="C117" s="310" t="s">
        <v>270</v>
      </c>
      <c r="D117" s="318">
        <v>3132</v>
      </c>
      <c r="E117" s="384">
        <v>2020</v>
      </c>
      <c r="F117" s="312"/>
      <c r="G117" s="311"/>
      <c r="H117" s="311"/>
      <c r="I117" s="311"/>
      <c r="J117" s="311"/>
      <c r="K117" s="309">
        <v>0</v>
      </c>
      <c r="L117" s="309"/>
      <c r="M117" s="309">
        <v>0</v>
      </c>
      <c r="N117" s="446">
        <v>0</v>
      </c>
      <c r="O117" s="446">
        <v>0</v>
      </c>
      <c r="P117" s="314"/>
      <c r="Q117" s="562">
        <v>768800</v>
      </c>
    </row>
    <row r="118" spans="1:17" ht="24.75" customHeight="1" x14ac:dyDescent="0.25">
      <c r="A118" s="482" t="s">
        <v>402</v>
      </c>
      <c r="B118" s="320">
        <v>1611010</v>
      </c>
      <c r="C118" s="310" t="s">
        <v>271</v>
      </c>
      <c r="D118" s="318">
        <v>3132</v>
      </c>
      <c r="E118" s="384">
        <v>2020</v>
      </c>
      <c r="F118" s="312"/>
      <c r="G118" s="311"/>
      <c r="H118" s="311"/>
      <c r="I118" s="311"/>
      <c r="J118" s="311"/>
      <c r="K118" s="309">
        <v>0</v>
      </c>
      <c r="L118" s="309"/>
      <c r="M118" s="309">
        <v>0</v>
      </c>
      <c r="N118" s="446">
        <v>0</v>
      </c>
      <c r="O118" s="446">
        <v>0</v>
      </c>
      <c r="P118" s="314"/>
      <c r="Q118" s="562">
        <v>826600</v>
      </c>
    </row>
    <row r="119" spans="1:17" ht="24.75" customHeight="1" x14ac:dyDescent="0.25">
      <c r="A119" s="482" t="s">
        <v>403</v>
      </c>
      <c r="B119" s="320">
        <v>1611010</v>
      </c>
      <c r="C119" s="310" t="s">
        <v>272</v>
      </c>
      <c r="D119" s="318">
        <v>3132</v>
      </c>
      <c r="E119" s="384">
        <v>2020</v>
      </c>
      <c r="F119" s="312"/>
      <c r="G119" s="311"/>
      <c r="H119" s="311"/>
      <c r="I119" s="311"/>
      <c r="J119" s="311"/>
      <c r="K119" s="309">
        <v>0</v>
      </c>
      <c r="L119" s="309"/>
      <c r="M119" s="309">
        <v>0</v>
      </c>
      <c r="N119" s="446">
        <v>0</v>
      </c>
      <c r="O119" s="446">
        <v>0</v>
      </c>
      <c r="P119" s="314"/>
      <c r="Q119" s="562">
        <v>482700</v>
      </c>
    </row>
    <row r="120" spans="1:17" ht="24.75" customHeight="1" x14ac:dyDescent="0.25">
      <c r="A120" s="478" t="s">
        <v>404</v>
      </c>
      <c r="B120" s="320">
        <v>1611010</v>
      </c>
      <c r="C120" s="310" t="s">
        <v>274</v>
      </c>
      <c r="D120" s="318">
        <v>3132</v>
      </c>
      <c r="E120" s="384">
        <v>2020</v>
      </c>
      <c r="F120" s="312"/>
      <c r="G120" s="311"/>
      <c r="H120" s="311"/>
      <c r="I120" s="311"/>
      <c r="J120" s="311"/>
      <c r="K120" s="309">
        <v>0</v>
      </c>
      <c r="L120" s="309"/>
      <c r="M120" s="309">
        <v>0</v>
      </c>
      <c r="N120" s="446">
        <v>0</v>
      </c>
      <c r="O120" s="446">
        <v>0</v>
      </c>
      <c r="P120" s="314"/>
      <c r="Q120" s="562">
        <v>75100</v>
      </c>
    </row>
    <row r="121" spans="1:17" ht="24.75" customHeight="1" x14ac:dyDescent="0.25">
      <c r="A121" s="480" t="s">
        <v>405</v>
      </c>
      <c r="B121" s="320">
        <v>1611010</v>
      </c>
      <c r="C121" s="310" t="s">
        <v>275</v>
      </c>
      <c r="D121" s="318">
        <v>3132</v>
      </c>
      <c r="E121" s="384">
        <v>2020</v>
      </c>
      <c r="F121" s="312"/>
      <c r="G121" s="311"/>
      <c r="H121" s="311"/>
      <c r="I121" s="311"/>
      <c r="J121" s="311"/>
      <c r="K121" s="309">
        <v>0</v>
      </c>
      <c r="L121" s="309"/>
      <c r="M121" s="309">
        <v>0</v>
      </c>
      <c r="N121" s="446">
        <v>0</v>
      </c>
      <c r="O121" s="446">
        <v>0</v>
      </c>
      <c r="P121" s="314"/>
      <c r="Q121" s="562">
        <v>315050</v>
      </c>
    </row>
    <row r="122" spans="1:17" ht="24.75" customHeight="1" x14ac:dyDescent="0.25">
      <c r="A122" s="478" t="s">
        <v>559</v>
      </c>
      <c r="B122" s="320">
        <v>1611010</v>
      </c>
      <c r="C122" s="310" t="s">
        <v>276</v>
      </c>
      <c r="D122" s="318">
        <v>3132</v>
      </c>
      <c r="E122" s="384">
        <v>2020</v>
      </c>
      <c r="F122" s="312"/>
      <c r="G122" s="311"/>
      <c r="H122" s="311"/>
      <c r="I122" s="311"/>
      <c r="J122" s="311"/>
      <c r="K122" s="309">
        <v>0</v>
      </c>
      <c r="L122" s="309"/>
      <c r="M122" s="309">
        <v>0</v>
      </c>
      <c r="N122" s="446">
        <v>0</v>
      </c>
      <c r="O122" s="446">
        <v>0</v>
      </c>
      <c r="P122" s="314"/>
      <c r="Q122" s="562">
        <v>1026000</v>
      </c>
    </row>
    <row r="123" spans="1:17" ht="24" customHeight="1" x14ac:dyDescent="0.25">
      <c r="A123" s="481" t="s">
        <v>560</v>
      </c>
      <c r="B123" s="320">
        <v>1611010</v>
      </c>
      <c r="C123" s="310" t="s">
        <v>277</v>
      </c>
      <c r="D123" s="318">
        <v>3132</v>
      </c>
      <c r="E123" s="384">
        <v>2020</v>
      </c>
      <c r="F123" s="312"/>
      <c r="G123" s="311"/>
      <c r="H123" s="311"/>
      <c r="I123" s="311"/>
      <c r="J123" s="311"/>
      <c r="K123" s="309">
        <v>0</v>
      </c>
      <c r="L123" s="309"/>
      <c r="M123" s="309">
        <v>0</v>
      </c>
      <c r="N123" s="446">
        <v>0</v>
      </c>
      <c r="O123" s="446">
        <v>0</v>
      </c>
      <c r="P123" s="314"/>
      <c r="Q123" s="562">
        <v>237000</v>
      </c>
    </row>
    <row r="124" spans="1:17" ht="24.75" customHeight="1" x14ac:dyDescent="0.25">
      <c r="A124" s="482" t="s">
        <v>561</v>
      </c>
      <c r="B124" s="320">
        <v>1611010</v>
      </c>
      <c r="C124" s="310" t="s">
        <v>279</v>
      </c>
      <c r="D124" s="318">
        <v>3132</v>
      </c>
      <c r="E124" s="384">
        <v>2020</v>
      </c>
      <c r="F124" s="312"/>
      <c r="G124" s="311"/>
      <c r="H124" s="311"/>
      <c r="I124" s="311"/>
      <c r="J124" s="311"/>
      <c r="K124" s="309">
        <v>0</v>
      </c>
      <c r="L124" s="309"/>
      <c r="M124" s="309">
        <v>0</v>
      </c>
      <c r="N124" s="446">
        <v>0</v>
      </c>
      <c r="O124" s="446">
        <v>0</v>
      </c>
      <c r="P124" s="314"/>
      <c r="Q124" s="562">
        <v>1060700</v>
      </c>
    </row>
    <row r="125" spans="1:17" ht="24.75" customHeight="1" x14ac:dyDescent="0.25">
      <c r="A125" s="482" t="s">
        <v>562</v>
      </c>
      <c r="B125" s="320">
        <v>1611010</v>
      </c>
      <c r="C125" s="310" t="s">
        <v>282</v>
      </c>
      <c r="D125" s="318">
        <v>3132</v>
      </c>
      <c r="E125" s="384">
        <v>2020</v>
      </c>
      <c r="F125" s="312"/>
      <c r="G125" s="311"/>
      <c r="H125" s="311"/>
      <c r="I125" s="311"/>
      <c r="J125" s="311"/>
      <c r="K125" s="309">
        <v>0</v>
      </c>
      <c r="L125" s="309"/>
      <c r="M125" s="309">
        <v>0</v>
      </c>
      <c r="N125" s="446">
        <v>0</v>
      </c>
      <c r="O125" s="462">
        <v>0</v>
      </c>
      <c r="P125" s="314"/>
      <c r="Q125" s="309">
        <v>771700</v>
      </c>
    </row>
    <row r="126" spans="1:17" ht="24.75" customHeight="1" x14ac:dyDescent="0.25">
      <c r="A126" s="482" t="s">
        <v>563</v>
      </c>
      <c r="B126" s="320">
        <v>1611010</v>
      </c>
      <c r="C126" s="310" t="s">
        <v>283</v>
      </c>
      <c r="D126" s="318">
        <v>3132</v>
      </c>
      <c r="E126" s="318">
        <v>2020</v>
      </c>
      <c r="F126" s="312"/>
      <c r="G126" s="311"/>
      <c r="H126" s="311"/>
      <c r="I126" s="311"/>
      <c r="J126" s="311"/>
      <c r="K126" s="309">
        <v>0</v>
      </c>
      <c r="L126" s="309"/>
      <c r="M126" s="309">
        <v>0</v>
      </c>
      <c r="N126" s="446">
        <v>0</v>
      </c>
      <c r="O126" s="462">
        <v>0</v>
      </c>
      <c r="P126" s="314"/>
      <c r="Q126" s="309">
        <v>751400</v>
      </c>
    </row>
    <row r="127" spans="1:17" ht="24.75" customHeight="1" x14ac:dyDescent="0.25">
      <c r="A127" s="478" t="s">
        <v>564</v>
      </c>
      <c r="B127" s="320">
        <v>1611010</v>
      </c>
      <c r="C127" s="310" t="s">
        <v>284</v>
      </c>
      <c r="D127" s="318">
        <v>3132</v>
      </c>
      <c r="E127" s="318">
        <v>2020</v>
      </c>
      <c r="F127" s="312"/>
      <c r="G127" s="311"/>
      <c r="H127" s="311"/>
      <c r="I127" s="311"/>
      <c r="J127" s="311"/>
      <c r="K127" s="309">
        <v>0</v>
      </c>
      <c r="L127" s="309"/>
      <c r="M127" s="309">
        <v>0</v>
      </c>
      <c r="N127" s="446">
        <v>0</v>
      </c>
      <c r="O127" s="462">
        <v>0</v>
      </c>
      <c r="P127" s="314"/>
      <c r="Q127" s="309">
        <v>450900</v>
      </c>
    </row>
    <row r="128" spans="1:17" ht="24.75" customHeight="1" x14ac:dyDescent="0.25">
      <c r="A128" s="480" t="s">
        <v>565</v>
      </c>
      <c r="B128" s="320">
        <v>1611010</v>
      </c>
      <c r="C128" s="310" t="s">
        <v>286</v>
      </c>
      <c r="D128" s="318">
        <v>3132</v>
      </c>
      <c r="E128" s="318">
        <v>2020</v>
      </c>
      <c r="F128" s="312"/>
      <c r="G128" s="311"/>
      <c r="H128" s="311"/>
      <c r="I128" s="311"/>
      <c r="J128" s="311"/>
      <c r="K128" s="309">
        <v>0</v>
      </c>
      <c r="L128" s="309"/>
      <c r="M128" s="309">
        <v>0</v>
      </c>
      <c r="N128" s="446">
        <v>0</v>
      </c>
      <c r="O128" s="462">
        <v>0</v>
      </c>
      <c r="P128" s="314"/>
      <c r="Q128" s="309">
        <v>586700</v>
      </c>
    </row>
    <row r="129" spans="1:17" ht="24.75" customHeight="1" x14ac:dyDescent="0.25">
      <c r="A129" s="478" t="s">
        <v>566</v>
      </c>
      <c r="B129" s="320">
        <v>1611010</v>
      </c>
      <c r="C129" s="310" t="s">
        <v>287</v>
      </c>
      <c r="D129" s="318">
        <v>3132</v>
      </c>
      <c r="E129" s="318">
        <v>2020</v>
      </c>
      <c r="F129" s="312"/>
      <c r="G129" s="311"/>
      <c r="H129" s="311"/>
      <c r="I129" s="311"/>
      <c r="J129" s="311"/>
      <c r="K129" s="309">
        <v>0</v>
      </c>
      <c r="L129" s="309"/>
      <c r="M129" s="309">
        <v>0</v>
      </c>
      <c r="N129" s="446">
        <v>0</v>
      </c>
      <c r="O129" s="462">
        <v>0</v>
      </c>
      <c r="P129" s="314"/>
      <c r="Q129" s="309">
        <v>196500</v>
      </c>
    </row>
    <row r="130" spans="1:17" ht="24.75" customHeight="1" x14ac:dyDescent="0.25">
      <c r="A130" s="481" t="s">
        <v>567</v>
      </c>
      <c r="B130" s="320">
        <v>1611010</v>
      </c>
      <c r="C130" s="310" t="s">
        <v>288</v>
      </c>
      <c r="D130" s="318">
        <v>3132</v>
      </c>
      <c r="E130" s="318">
        <v>2020</v>
      </c>
      <c r="F130" s="312"/>
      <c r="G130" s="311"/>
      <c r="H130" s="311"/>
      <c r="I130" s="311"/>
      <c r="J130" s="311"/>
      <c r="K130" s="309">
        <v>0</v>
      </c>
      <c r="L130" s="309"/>
      <c r="M130" s="309">
        <v>0</v>
      </c>
      <c r="N130" s="446">
        <v>0</v>
      </c>
      <c r="O130" s="462">
        <v>0</v>
      </c>
      <c r="P130" s="314"/>
      <c r="Q130" s="315">
        <v>563600</v>
      </c>
    </row>
    <row r="131" spans="1:17" ht="26.25" customHeight="1" x14ac:dyDescent="0.25">
      <c r="A131" s="482" t="s">
        <v>570</v>
      </c>
      <c r="B131" s="320">
        <v>1611010</v>
      </c>
      <c r="C131" s="310" t="s">
        <v>289</v>
      </c>
      <c r="D131" s="318">
        <v>3132</v>
      </c>
      <c r="E131" s="318">
        <v>2020</v>
      </c>
      <c r="F131" s="312"/>
      <c r="G131" s="311"/>
      <c r="H131" s="311"/>
      <c r="I131" s="311"/>
      <c r="J131" s="311"/>
      <c r="K131" s="309">
        <v>0</v>
      </c>
      <c r="L131" s="309"/>
      <c r="M131" s="309">
        <v>0</v>
      </c>
      <c r="N131" s="446">
        <v>0</v>
      </c>
      <c r="O131" s="462">
        <v>0</v>
      </c>
      <c r="P131" s="314"/>
      <c r="Q131" s="315">
        <v>193600</v>
      </c>
    </row>
    <row r="132" spans="1:17" ht="24.75" customHeight="1" x14ac:dyDescent="0.25">
      <c r="A132" s="482" t="s">
        <v>568</v>
      </c>
      <c r="B132" s="320">
        <v>1611020</v>
      </c>
      <c r="C132" s="310" t="s">
        <v>290</v>
      </c>
      <c r="D132" s="318">
        <v>3132</v>
      </c>
      <c r="E132" s="318">
        <v>2020</v>
      </c>
      <c r="F132" s="312"/>
      <c r="G132" s="311"/>
      <c r="H132" s="311"/>
      <c r="I132" s="311"/>
      <c r="J132" s="311"/>
      <c r="K132" s="309">
        <v>0</v>
      </c>
      <c r="L132" s="309"/>
      <c r="M132" s="309">
        <v>0</v>
      </c>
      <c r="N132" s="446">
        <v>0</v>
      </c>
      <c r="O132" s="462">
        <v>0</v>
      </c>
      <c r="P132" s="314"/>
      <c r="Q132" s="315">
        <v>145300</v>
      </c>
    </row>
    <row r="133" spans="1:17" ht="24.75" customHeight="1" x14ac:dyDescent="0.25">
      <c r="A133" s="482" t="s">
        <v>406</v>
      </c>
      <c r="B133" s="320">
        <v>1611020</v>
      </c>
      <c r="C133" s="310" t="s">
        <v>295</v>
      </c>
      <c r="D133" s="318">
        <v>3132</v>
      </c>
      <c r="E133" s="318">
        <v>2020</v>
      </c>
      <c r="F133" s="312"/>
      <c r="G133" s="311"/>
      <c r="H133" s="311"/>
      <c r="I133" s="311"/>
      <c r="J133" s="311"/>
      <c r="K133" s="309">
        <v>0</v>
      </c>
      <c r="L133" s="309"/>
      <c r="M133" s="309">
        <v>0</v>
      </c>
      <c r="N133" s="446">
        <v>0</v>
      </c>
      <c r="O133" s="462">
        <v>0</v>
      </c>
      <c r="P133" s="314"/>
      <c r="Q133" s="309">
        <v>309000</v>
      </c>
    </row>
    <row r="134" spans="1:17" ht="24.75" customHeight="1" x14ac:dyDescent="0.25">
      <c r="A134" s="478" t="s">
        <v>407</v>
      </c>
      <c r="B134" s="320">
        <v>1611020</v>
      </c>
      <c r="C134" s="310" t="s">
        <v>297</v>
      </c>
      <c r="D134" s="318">
        <v>3132</v>
      </c>
      <c r="E134" s="318">
        <v>2020</v>
      </c>
      <c r="F134" s="312"/>
      <c r="G134" s="311"/>
      <c r="H134" s="311"/>
      <c r="I134" s="311"/>
      <c r="J134" s="311"/>
      <c r="K134" s="309">
        <v>0</v>
      </c>
      <c r="L134" s="309"/>
      <c r="M134" s="309">
        <v>0</v>
      </c>
      <c r="N134" s="446">
        <v>0</v>
      </c>
      <c r="O134" s="462">
        <v>0</v>
      </c>
      <c r="P134" s="314"/>
      <c r="Q134" s="309">
        <v>515400</v>
      </c>
    </row>
    <row r="135" spans="1:17" ht="24.75" customHeight="1" x14ac:dyDescent="0.25">
      <c r="A135" s="480" t="s">
        <v>408</v>
      </c>
      <c r="B135" s="320">
        <v>1611020</v>
      </c>
      <c r="C135" s="310" t="s">
        <v>298</v>
      </c>
      <c r="D135" s="318">
        <v>3132</v>
      </c>
      <c r="E135" s="318">
        <v>2020</v>
      </c>
      <c r="F135" s="312"/>
      <c r="G135" s="311"/>
      <c r="H135" s="311"/>
      <c r="I135" s="311"/>
      <c r="J135" s="311"/>
      <c r="K135" s="309">
        <v>0</v>
      </c>
      <c r="L135" s="309"/>
      <c r="M135" s="309">
        <v>0</v>
      </c>
      <c r="N135" s="446">
        <v>0</v>
      </c>
      <c r="O135" s="462">
        <v>0</v>
      </c>
      <c r="P135" s="314"/>
      <c r="Q135" s="309">
        <v>385900</v>
      </c>
    </row>
    <row r="136" spans="1:17" ht="24.75" customHeight="1" x14ac:dyDescent="0.25">
      <c r="A136" s="478" t="s">
        <v>409</v>
      </c>
      <c r="B136" s="320">
        <v>1611020</v>
      </c>
      <c r="C136" s="310" t="s">
        <v>300</v>
      </c>
      <c r="D136" s="318">
        <v>3132</v>
      </c>
      <c r="E136" s="318">
        <v>2020</v>
      </c>
      <c r="F136" s="312"/>
      <c r="G136" s="311"/>
      <c r="H136" s="311"/>
      <c r="I136" s="311"/>
      <c r="J136" s="311"/>
      <c r="K136" s="309">
        <v>0</v>
      </c>
      <c r="L136" s="309"/>
      <c r="M136" s="309">
        <v>0</v>
      </c>
      <c r="N136" s="446">
        <v>0</v>
      </c>
      <c r="O136" s="462">
        <v>0</v>
      </c>
      <c r="P136" s="314"/>
      <c r="Q136" s="309">
        <v>510900</v>
      </c>
    </row>
    <row r="137" spans="1:17" ht="24.75" customHeight="1" x14ac:dyDescent="0.25">
      <c r="A137" s="481" t="s">
        <v>410</v>
      </c>
      <c r="B137" s="320">
        <v>1611020</v>
      </c>
      <c r="C137" s="310" t="s">
        <v>302</v>
      </c>
      <c r="D137" s="318">
        <v>3132</v>
      </c>
      <c r="E137" s="318">
        <v>2020</v>
      </c>
      <c r="F137" s="312"/>
      <c r="G137" s="311"/>
      <c r="H137" s="311"/>
      <c r="I137" s="311"/>
      <c r="J137" s="311"/>
      <c r="K137" s="309">
        <v>0</v>
      </c>
      <c r="L137" s="309"/>
      <c r="M137" s="309">
        <v>0</v>
      </c>
      <c r="N137" s="446">
        <v>0</v>
      </c>
      <c r="O137" s="462">
        <v>0</v>
      </c>
      <c r="P137" s="314"/>
      <c r="Q137" s="309">
        <v>172800</v>
      </c>
    </row>
    <row r="138" spans="1:17" ht="24.75" customHeight="1" x14ac:dyDescent="0.25">
      <c r="A138" s="482" t="s">
        <v>411</v>
      </c>
      <c r="B138" s="320">
        <v>1611020</v>
      </c>
      <c r="C138" s="310" t="s">
        <v>303</v>
      </c>
      <c r="D138" s="318">
        <v>3132</v>
      </c>
      <c r="E138" s="318">
        <v>2020</v>
      </c>
      <c r="F138" s="312"/>
      <c r="G138" s="311"/>
      <c r="H138" s="311"/>
      <c r="I138" s="311"/>
      <c r="J138" s="311"/>
      <c r="K138" s="309">
        <v>0</v>
      </c>
      <c r="L138" s="309"/>
      <c r="M138" s="309">
        <v>0</v>
      </c>
      <c r="N138" s="446">
        <v>0</v>
      </c>
      <c r="O138" s="462">
        <v>0</v>
      </c>
      <c r="P138" s="314"/>
      <c r="Q138" s="309">
        <v>54000</v>
      </c>
    </row>
    <row r="139" spans="1:17" ht="24.75" customHeight="1" x14ac:dyDescent="0.25">
      <c r="A139" s="482" t="s">
        <v>412</v>
      </c>
      <c r="B139" s="320">
        <v>1611020</v>
      </c>
      <c r="C139" s="310" t="s">
        <v>304</v>
      </c>
      <c r="D139" s="318">
        <v>3132</v>
      </c>
      <c r="E139" s="318">
        <v>2020</v>
      </c>
      <c r="F139" s="312"/>
      <c r="G139" s="311"/>
      <c r="H139" s="311"/>
      <c r="I139" s="311"/>
      <c r="J139" s="311"/>
      <c r="K139" s="309">
        <v>0</v>
      </c>
      <c r="L139" s="309"/>
      <c r="M139" s="309">
        <v>0</v>
      </c>
      <c r="N139" s="446">
        <v>0</v>
      </c>
      <c r="O139" s="462">
        <v>0</v>
      </c>
      <c r="P139" s="314"/>
      <c r="Q139" s="309">
        <v>37700</v>
      </c>
    </row>
    <row r="140" spans="1:17" ht="24.75" customHeight="1" x14ac:dyDescent="0.25">
      <c r="A140" s="482" t="s">
        <v>413</v>
      </c>
      <c r="B140" s="320">
        <v>1611020</v>
      </c>
      <c r="C140" s="310" t="s">
        <v>305</v>
      </c>
      <c r="D140" s="318">
        <v>3132</v>
      </c>
      <c r="E140" s="318">
        <v>2020</v>
      </c>
      <c r="F140" s="312"/>
      <c r="G140" s="311"/>
      <c r="H140" s="311"/>
      <c r="I140" s="311"/>
      <c r="J140" s="311"/>
      <c r="K140" s="309">
        <v>0</v>
      </c>
      <c r="L140" s="309"/>
      <c r="M140" s="309">
        <v>0</v>
      </c>
      <c r="N140" s="446">
        <v>0</v>
      </c>
      <c r="O140" s="462">
        <v>0</v>
      </c>
      <c r="P140" s="314"/>
      <c r="Q140" s="309">
        <v>97400</v>
      </c>
    </row>
    <row r="141" spans="1:17" ht="24.75" customHeight="1" x14ac:dyDescent="0.25">
      <c r="A141" s="478" t="s">
        <v>414</v>
      </c>
      <c r="B141" s="320">
        <v>1611020</v>
      </c>
      <c r="C141" s="310" t="s">
        <v>306</v>
      </c>
      <c r="D141" s="318">
        <v>3132</v>
      </c>
      <c r="E141" s="318">
        <v>2020</v>
      </c>
      <c r="F141" s="312"/>
      <c r="G141" s="311"/>
      <c r="H141" s="311"/>
      <c r="I141" s="311"/>
      <c r="J141" s="311"/>
      <c r="K141" s="309">
        <v>0</v>
      </c>
      <c r="L141" s="309"/>
      <c r="M141" s="309">
        <v>0</v>
      </c>
      <c r="N141" s="446">
        <v>0</v>
      </c>
      <c r="O141" s="462">
        <v>0</v>
      </c>
      <c r="P141" s="314"/>
      <c r="Q141" s="309">
        <v>281400</v>
      </c>
    </row>
    <row r="142" spans="1:17" ht="24" customHeight="1" x14ac:dyDescent="0.25">
      <c r="A142" s="480" t="s">
        <v>415</v>
      </c>
      <c r="B142" s="320">
        <v>1611020</v>
      </c>
      <c r="C142" s="310" t="s">
        <v>307</v>
      </c>
      <c r="D142" s="318">
        <v>3132</v>
      </c>
      <c r="E142" s="318">
        <v>2020</v>
      </c>
      <c r="F142" s="312"/>
      <c r="G142" s="311"/>
      <c r="H142" s="311"/>
      <c r="I142" s="311"/>
      <c r="J142" s="311"/>
      <c r="K142" s="309">
        <v>0</v>
      </c>
      <c r="L142" s="309"/>
      <c r="M142" s="309">
        <v>0</v>
      </c>
      <c r="N142" s="446">
        <v>0</v>
      </c>
      <c r="O142" s="462">
        <v>0</v>
      </c>
      <c r="P142" s="314"/>
      <c r="Q142" s="309">
        <v>353800</v>
      </c>
    </row>
    <row r="143" spans="1:17" ht="24.75" customHeight="1" x14ac:dyDescent="0.25">
      <c r="A143" s="478" t="s">
        <v>416</v>
      </c>
      <c r="B143" s="320">
        <v>1611020</v>
      </c>
      <c r="C143" s="310" t="s">
        <v>310</v>
      </c>
      <c r="D143" s="318">
        <v>3132</v>
      </c>
      <c r="E143" s="318">
        <v>2020</v>
      </c>
      <c r="F143" s="312"/>
      <c r="G143" s="311"/>
      <c r="H143" s="311"/>
      <c r="I143" s="311"/>
      <c r="J143" s="311"/>
      <c r="K143" s="309">
        <v>0</v>
      </c>
      <c r="L143" s="309"/>
      <c r="M143" s="309">
        <v>0</v>
      </c>
      <c r="N143" s="446">
        <v>0</v>
      </c>
      <c r="O143" s="462">
        <v>0</v>
      </c>
      <c r="P143" s="314"/>
      <c r="Q143" s="309">
        <v>430800</v>
      </c>
    </row>
    <row r="144" spans="1:17" ht="24.75" customHeight="1" x14ac:dyDescent="0.25">
      <c r="A144" s="481" t="s">
        <v>417</v>
      </c>
      <c r="B144" s="320">
        <v>1611020</v>
      </c>
      <c r="C144" s="310" t="s">
        <v>312</v>
      </c>
      <c r="D144" s="318">
        <v>3132</v>
      </c>
      <c r="E144" s="318">
        <v>2020</v>
      </c>
      <c r="F144" s="312"/>
      <c r="G144" s="311"/>
      <c r="H144" s="311"/>
      <c r="I144" s="311"/>
      <c r="J144" s="311"/>
      <c r="K144" s="309">
        <v>0</v>
      </c>
      <c r="L144" s="309"/>
      <c r="M144" s="309">
        <v>0</v>
      </c>
      <c r="N144" s="446">
        <v>0</v>
      </c>
      <c r="O144" s="462">
        <v>0</v>
      </c>
      <c r="P144" s="314"/>
      <c r="Q144" s="309">
        <v>173400</v>
      </c>
    </row>
    <row r="145" spans="1:17" ht="37.5" hidden="1" customHeight="1" x14ac:dyDescent="0.25">
      <c r="A145" s="482" t="s">
        <v>418</v>
      </c>
      <c r="B145" s="320">
        <v>1611020</v>
      </c>
      <c r="C145" s="310" t="s">
        <v>314</v>
      </c>
      <c r="D145" s="318">
        <v>3132</v>
      </c>
      <c r="E145" s="318">
        <v>2020</v>
      </c>
      <c r="F145" s="312"/>
      <c r="G145" s="311"/>
      <c r="H145" s="311"/>
      <c r="I145" s="311"/>
      <c r="J145" s="311"/>
      <c r="K145" s="309">
        <v>0</v>
      </c>
      <c r="L145" s="309"/>
      <c r="M145" s="309">
        <v>0</v>
      </c>
      <c r="N145" s="446">
        <v>0</v>
      </c>
      <c r="O145" s="462">
        <v>0</v>
      </c>
      <c r="P145" s="314"/>
      <c r="Q145" s="309">
        <v>267700</v>
      </c>
    </row>
    <row r="146" spans="1:17" ht="24.75" customHeight="1" x14ac:dyDescent="0.25">
      <c r="A146" s="482" t="s">
        <v>419</v>
      </c>
      <c r="B146" s="320">
        <v>1611020</v>
      </c>
      <c r="C146" s="310" t="s">
        <v>315</v>
      </c>
      <c r="D146" s="318">
        <v>3132</v>
      </c>
      <c r="E146" s="318">
        <v>2020</v>
      </c>
      <c r="F146" s="312"/>
      <c r="G146" s="311"/>
      <c r="H146" s="311"/>
      <c r="I146" s="311"/>
      <c r="J146" s="311"/>
      <c r="K146" s="309">
        <v>0</v>
      </c>
      <c r="L146" s="309"/>
      <c r="M146" s="309">
        <v>0</v>
      </c>
      <c r="N146" s="446">
        <v>0</v>
      </c>
      <c r="O146" s="462">
        <v>0</v>
      </c>
      <c r="P146" s="314"/>
      <c r="Q146" s="309">
        <v>271700</v>
      </c>
    </row>
    <row r="147" spans="1:17" ht="24.75" customHeight="1" x14ac:dyDescent="0.25">
      <c r="A147" s="482" t="s">
        <v>420</v>
      </c>
      <c r="B147" s="320">
        <v>1611020</v>
      </c>
      <c r="C147" s="310" t="s">
        <v>316</v>
      </c>
      <c r="D147" s="318">
        <v>3132</v>
      </c>
      <c r="E147" s="318">
        <v>2020</v>
      </c>
      <c r="F147" s="312"/>
      <c r="G147" s="311"/>
      <c r="H147" s="311"/>
      <c r="I147" s="311"/>
      <c r="J147" s="311"/>
      <c r="K147" s="309">
        <v>0</v>
      </c>
      <c r="L147" s="309"/>
      <c r="M147" s="309">
        <v>0</v>
      </c>
      <c r="N147" s="446">
        <v>0</v>
      </c>
      <c r="O147" s="462">
        <v>0</v>
      </c>
      <c r="P147" s="314"/>
      <c r="Q147" s="309">
        <v>1108800</v>
      </c>
    </row>
    <row r="148" spans="1:17" ht="24.75" customHeight="1" x14ac:dyDescent="0.25">
      <c r="A148" s="478" t="s">
        <v>421</v>
      </c>
      <c r="B148" s="320">
        <v>1611020</v>
      </c>
      <c r="C148" s="310" t="s">
        <v>318</v>
      </c>
      <c r="D148" s="318">
        <v>3132</v>
      </c>
      <c r="E148" s="318">
        <v>2020</v>
      </c>
      <c r="F148" s="312"/>
      <c r="G148" s="311"/>
      <c r="H148" s="311"/>
      <c r="I148" s="311"/>
      <c r="J148" s="311"/>
      <c r="K148" s="309">
        <v>0</v>
      </c>
      <c r="L148" s="309"/>
      <c r="M148" s="309">
        <v>0</v>
      </c>
      <c r="N148" s="446">
        <v>0</v>
      </c>
      <c r="O148" s="462">
        <v>0</v>
      </c>
      <c r="P148" s="314"/>
      <c r="Q148" s="309">
        <v>182500</v>
      </c>
    </row>
    <row r="149" spans="1:17" ht="24.75" customHeight="1" x14ac:dyDescent="0.25">
      <c r="A149" s="480" t="s">
        <v>422</v>
      </c>
      <c r="B149" s="320">
        <v>1611020</v>
      </c>
      <c r="C149" s="310" t="s">
        <v>321</v>
      </c>
      <c r="D149" s="318">
        <v>3132</v>
      </c>
      <c r="E149" s="318">
        <v>2020</v>
      </c>
      <c r="F149" s="312"/>
      <c r="G149" s="311"/>
      <c r="H149" s="311"/>
      <c r="I149" s="311"/>
      <c r="J149" s="311"/>
      <c r="K149" s="309">
        <v>0</v>
      </c>
      <c r="L149" s="309"/>
      <c r="M149" s="309">
        <v>0</v>
      </c>
      <c r="N149" s="446">
        <v>0</v>
      </c>
      <c r="O149" s="462">
        <v>0</v>
      </c>
      <c r="P149" s="314"/>
      <c r="Q149" s="309">
        <v>201400</v>
      </c>
    </row>
    <row r="150" spans="1:17" ht="24.75" customHeight="1" x14ac:dyDescent="0.25">
      <c r="A150" s="478" t="s">
        <v>423</v>
      </c>
      <c r="B150" s="320">
        <v>1611020</v>
      </c>
      <c r="C150" s="310" t="s">
        <v>322</v>
      </c>
      <c r="D150" s="318">
        <v>3132</v>
      </c>
      <c r="E150" s="318">
        <v>2020</v>
      </c>
      <c r="F150" s="312"/>
      <c r="G150" s="311"/>
      <c r="H150" s="311"/>
      <c r="I150" s="311"/>
      <c r="J150" s="311"/>
      <c r="K150" s="309">
        <v>0</v>
      </c>
      <c r="L150" s="309"/>
      <c r="M150" s="309">
        <v>0</v>
      </c>
      <c r="N150" s="446">
        <v>0</v>
      </c>
      <c r="O150" s="462">
        <v>0</v>
      </c>
      <c r="P150" s="314"/>
      <c r="Q150" s="309">
        <v>330900</v>
      </c>
    </row>
    <row r="151" spans="1:17" ht="24.75" customHeight="1" x14ac:dyDescent="0.25">
      <c r="A151" s="481" t="s">
        <v>424</v>
      </c>
      <c r="B151" s="320">
        <v>1611020</v>
      </c>
      <c r="C151" s="310" t="s">
        <v>323</v>
      </c>
      <c r="D151" s="318">
        <v>3132</v>
      </c>
      <c r="E151" s="318">
        <v>2020</v>
      </c>
      <c r="F151" s="312"/>
      <c r="G151" s="311"/>
      <c r="H151" s="311"/>
      <c r="I151" s="311"/>
      <c r="J151" s="311"/>
      <c r="K151" s="309">
        <v>0</v>
      </c>
      <c r="L151" s="309"/>
      <c r="M151" s="309">
        <v>0</v>
      </c>
      <c r="N151" s="446">
        <v>0</v>
      </c>
      <c r="O151" s="462">
        <v>0</v>
      </c>
      <c r="P151" s="314"/>
      <c r="Q151" s="309">
        <v>547500</v>
      </c>
    </row>
    <row r="152" spans="1:17" ht="24.75" customHeight="1" x14ac:dyDescent="0.25">
      <c r="A152" s="482" t="s">
        <v>425</v>
      </c>
      <c r="B152" s="320">
        <v>1611020</v>
      </c>
      <c r="C152" s="310" t="s">
        <v>326</v>
      </c>
      <c r="D152" s="318">
        <v>3132</v>
      </c>
      <c r="E152" s="318">
        <v>2020</v>
      </c>
      <c r="F152" s="312"/>
      <c r="G152" s="311"/>
      <c r="H152" s="311"/>
      <c r="I152" s="311"/>
      <c r="J152" s="311"/>
      <c r="K152" s="309">
        <v>0</v>
      </c>
      <c r="L152" s="309"/>
      <c r="M152" s="309">
        <v>0</v>
      </c>
      <c r="N152" s="446">
        <v>0</v>
      </c>
      <c r="O152" s="462">
        <v>0</v>
      </c>
      <c r="P152" s="314"/>
      <c r="Q152" s="309">
        <v>162600</v>
      </c>
    </row>
    <row r="153" spans="1:17" ht="24.75" customHeight="1" x14ac:dyDescent="0.25">
      <c r="A153" s="482" t="s">
        <v>426</v>
      </c>
      <c r="B153" s="320">
        <v>1611020</v>
      </c>
      <c r="C153" s="310" t="s">
        <v>327</v>
      </c>
      <c r="D153" s="318">
        <v>3132</v>
      </c>
      <c r="E153" s="318">
        <v>2020</v>
      </c>
      <c r="F153" s="312"/>
      <c r="G153" s="311"/>
      <c r="H153" s="311"/>
      <c r="I153" s="311"/>
      <c r="J153" s="311"/>
      <c r="K153" s="309">
        <v>0</v>
      </c>
      <c r="L153" s="309"/>
      <c r="M153" s="309">
        <v>0</v>
      </c>
      <c r="N153" s="446">
        <v>0</v>
      </c>
      <c r="O153" s="462">
        <v>0</v>
      </c>
      <c r="P153" s="314"/>
      <c r="Q153" s="309">
        <v>387000</v>
      </c>
    </row>
    <row r="154" spans="1:17" ht="24.75" customHeight="1" x14ac:dyDescent="0.25">
      <c r="A154" s="482" t="s">
        <v>427</v>
      </c>
      <c r="B154" s="257" t="s">
        <v>582</v>
      </c>
      <c r="C154" s="310" t="s">
        <v>328</v>
      </c>
      <c r="D154" s="318">
        <v>3132</v>
      </c>
      <c r="E154" s="318">
        <v>2020</v>
      </c>
      <c r="F154" s="312"/>
      <c r="G154" s="311"/>
      <c r="H154" s="311"/>
      <c r="I154" s="311"/>
      <c r="J154" s="311"/>
      <c r="K154" s="309">
        <v>0</v>
      </c>
      <c r="L154" s="309"/>
      <c r="M154" s="309">
        <v>0</v>
      </c>
      <c r="N154" s="446">
        <v>0</v>
      </c>
      <c r="O154" s="462">
        <v>0</v>
      </c>
      <c r="P154" s="314"/>
      <c r="Q154" s="309">
        <v>290000</v>
      </c>
    </row>
    <row r="155" spans="1:17" ht="24.75" customHeight="1" x14ac:dyDescent="0.25">
      <c r="A155" s="478" t="s">
        <v>428</v>
      </c>
      <c r="B155" s="257" t="s">
        <v>583</v>
      </c>
      <c r="C155" s="310" t="s">
        <v>329</v>
      </c>
      <c r="D155" s="318">
        <v>3132</v>
      </c>
      <c r="E155" s="318">
        <v>2020</v>
      </c>
      <c r="F155" s="312"/>
      <c r="G155" s="311"/>
      <c r="H155" s="311"/>
      <c r="I155" s="311"/>
      <c r="J155" s="311"/>
      <c r="K155" s="309">
        <v>0</v>
      </c>
      <c r="L155" s="309"/>
      <c r="M155" s="309">
        <v>0</v>
      </c>
      <c r="N155" s="446">
        <v>0</v>
      </c>
      <c r="O155" s="462">
        <v>0</v>
      </c>
      <c r="P155" s="314"/>
      <c r="Q155" s="317">
        <v>450000</v>
      </c>
    </row>
    <row r="156" spans="1:17" ht="24.75" customHeight="1" x14ac:dyDescent="0.25">
      <c r="A156" s="480" t="s">
        <v>429</v>
      </c>
      <c r="B156" s="257" t="s">
        <v>583</v>
      </c>
      <c r="C156" s="310" t="s">
        <v>330</v>
      </c>
      <c r="D156" s="318">
        <v>3132</v>
      </c>
      <c r="E156" s="318">
        <v>2020</v>
      </c>
      <c r="F156" s="312"/>
      <c r="G156" s="311"/>
      <c r="H156" s="311"/>
      <c r="I156" s="311"/>
      <c r="J156" s="311"/>
      <c r="K156" s="309">
        <v>0</v>
      </c>
      <c r="L156" s="309"/>
      <c r="M156" s="309">
        <v>0</v>
      </c>
      <c r="N156" s="446">
        <v>0</v>
      </c>
      <c r="O156" s="462">
        <v>0</v>
      </c>
      <c r="P156" s="314"/>
      <c r="Q156" s="317">
        <v>450000</v>
      </c>
    </row>
    <row r="157" spans="1:17" ht="24.75" customHeight="1" x14ac:dyDescent="0.25">
      <c r="A157" s="478" t="s">
        <v>430</v>
      </c>
      <c r="B157" s="257" t="s">
        <v>583</v>
      </c>
      <c r="C157" s="310" t="s">
        <v>331</v>
      </c>
      <c r="D157" s="318">
        <v>3132</v>
      </c>
      <c r="E157" s="318">
        <v>2020</v>
      </c>
      <c r="F157" s="312"/>
      <c r="G157" s="311"/>
      <c r="H157" s="311"/>
      <c r="I157" s="311"/>
      <c r="J157" s="311"/>
      <c r="K157" s="309">
        <v>0</v>
      </c>
      <c r="L157" s="309"/>
      <c r="M157" s="309">
        <v>0</v>
      </c>
      <c r="N157" s="446">
        <v>0</v>
      </c>
      <c r="O157" s="462">
        <v>0</v>
      </c>
      <c r="P157" s="314"/>
      <c r="Q157" s="317">
        <v>450000</v>
      </c>
    </row>
    <row r="158" spans="1:17" ht="24.75" customHeight="1" x14ac:dyDescent="0.25">
      <c r="A158" s="481" t="s">
        <v>431</v>
      </c>
      <c r="B158" s="257" t="s">
        <v>583</v>
      </c>
      <c r="C158" s="310" t="s">
        <v>332</v>
      </c>
      <c r="D158" s="318">
        <v>3132</v>
      </c>
      <c r="E158" s="318">
        <v>2020</v>
      </c>
      <c r="F158" s="312"/>
      <c r="G158" s="311"/>
      <c r="H158" s="311"/>
      <c r="I158" s="311"/>
      <c r="J158" s="311"/>
      <c r="K158" s="309">
        <v>0</v>
      </c>
      <c r="L158" s="309"/>
      <c r="M158" s="309">
        <v>0</v>
      </c>
      <c r="N158" s="446">
        <v>0</v>
      </c>
      <c r="O158" s="462">
        <v>0</v>
      </c>
      <c r="P158" s="314"/>
      <c r="Q158" s="309">
        <v>450000</v>
      </c>
    </row>
    <row r="159" spans="1:17" ht="24" customHeight="1" x14ac:dyDescent="0.25">
      <c r="A159" s="482" t="s">
        <v>432</v>
      </c>
      <c r="B159" s="257" t="s">
        <v>584</v>
      </c>
      <c r="C159" s="310" t="s">
        <v>333</v>
      </c>
      <c r="D159" s="318">
        <v>3132</v>
      </c>
      <c r="E159" s="318">
        <v>2020</v>
      </c>
      <c r="F159" s="312"/>
      <c r="G159" s="311"/>
      <c r="H159" s="311"/>
      <c r="I159" s="311"/>
      <c r="J159" s="311"/>
      <c r="K159" s="309">
        <v>0</v>
      </c>
      <c r="L159" s="309"/>
      <c r="M159" s="309">
        <v>0</v>
      </c>
      <c r="N159" s="446">
        <v>0</v>
      </c>
      <c r="O159" s="462">
        <v>0</v>
      </c>
      <c r="P159" s="314"/>
      <c r="Q159" s="309">
        <v>700000</v>
      </c>
    </row>
    <row r="160" spans="1:17" ht="32.25" customHeight="1" x14ac:dyDescent="0.25">
      <c r="A160" s="482" t="s">
        <v>433</v>
      </c>
      <c r="B160" s="257" t="s">
        <v>584</v>
      </c>
      <c r="C160" s="196" t="s">
        <v>502</v>
      </c>
      <c r="D160" s="318">
        <v>3132</v>
      </c>
      <c r="E160" s="318">
        <v>2017</v>
      </c>
      <c r="F160" s="206">
        <v>559200</v>
      </c>
      <c r="G160" s="311"/>
      <c r="H160" s="311"/>
      <c r="I160" s="311"/>
      <c r="J160" s="311"/>
      <c r="K160" s="309">
        <v>0</v>
      </c>
      <c r="L160" s="309"/>
      <c r="M160" s="251">
        <v>2340.6</v>
      </c>
      <c r="N160" s="446">
        <v>0</v>
      </c>
      <c r="O160" s="446">
        <v>0</v>
      </c>
      <c r="P160" s="314"/>
      <c r="Q160" s="309">
        <v>0</v>
      </c>
    </row>
    <row r="161" spans="1:17" ht="24.75" customHeight="1" x14ac:dyDescent="0.25">
      <c r="A161" s="482" t="s">
        <v>434</v>
      </c>
      <c r="B161" s="320">
        <v>1611020</v>
      </c>
      <c r="C161" s="310" t="s">
        <v>334</v>
      </c>
      <c r="D161" s="318">
        <v>3132</v>
      </c>
      <c r="E161" s="318">
        <v>2020</v>
      </c>
      <c r="F161" s="312"/>
      <c r="G161" s="311"/>
      <c r="H161" s="311"/>
      <c r="I161" s="311"/>
      <c r="J161" s="311"/>
      <c r="K161" s="309">
        <v>0</v>
      </c>
      <c r="L161" s="309"/>
      <c r="M161" s="309">
        <v>0</v>
      </c>
      <c r="N161" s="446">
        <v>0</v>
      </c>
      <c r="O161" s="446">
        <v>0</v>
      </c>
      <c r="P161" s="314"/>
      <c r="Q161" s="547">
        <v>160000</v>
      </c>
    </row>
    <row r="162" spans="1:17" ht="24" customHeight="1" x14ac:dyDescent="0.25">
      <c r="A162" s="478" t="s">
        <v>435</v>
      </c>
      <c r="B162" s="320">
        <v>1611020</v>
      </c>
      <c r="C162" s="310" t="s">
        <v>335</v>
      </c>
      <c r="D162" s="318">
        <v>3132</v>
      </c>
      <c r="E162" s="318">
        <v>2020</v>
      </c>
      <c r="F162" s="312"/>
      <c r="G162" s="311"/>
      <c r="H162" s="311"/>
      <c r="I162" s="311"/>
      <c r="J162" s="311"/>
      <c r="K162" s="309">
        <v>0</v>
      </c>
      <c r="L162" s="309"/>
      <c r="M162" s="309">
        <v>0</v>
      </c>
      <c r="N162" s="446">
        <v>0</v>
      </c>
      <c r="O162" s="446">
        <v>720000</v>
      </c>
      <c r="P162" s="314"/>
      <c r="Q162" s="547">
        <v>640000</v>
      </c>
    </row>
    <row r="163" spans="1:17" ht="24" customHeight="1" x14ac:dyDescent="0.25">
      <c r="A163" s="480" t="s">
        <v>436</v>
      </c>
      <c r="B163" s="320">
        <v>1611020</v>
      </c>
      <c r="C163" s="310" t="s">
        <v>336</v>
      </c>
      <c r="D163" s="318">
        <v>3132</v>
      </c>
      <c r="E163" s="318">
        <v>2020</v>
      </c>
      <c r="F163" s="312"/>
      <c r="G163" s="311"/>
      <c r="H163" s="311"/>
      <c r="I163" s="311"/>
      <c r="J163" s="311"/>
      <c r="K163" s="309">
        <v>0</v>
      </c>
      <c r="L163" s="309"/>
      <c r="M163" s="309">
        <v>0</v>
      </c>
      <c r="N163" s="446">
        <v>0</v>
      </c>
      <c r="O163" s="446">
        <v>0</v>
      </c>
      <c r="P163" s="314"/>
      <c r="Q163" s="547">
        <v>1520000</v>
      </c>
    </row>
    <row r="164" spans="1:17" ht="23.25" customHeight="1" x14ac:dyDescent="0.25">
      <c r="A164" s="478" t="s">
        <v>437</v>
      </c>
      <c r="B164" s="320">
        <v>1611020</v>
      </c>
      <c r="C164" s="310" t="s">
        <v>337</v>
      </c>
      <c r="D164" s="318">
        <v>3132</v>
      </c>
      <c r="E164" s="318">
        <v>2020</v>
      </c>
      <c r="F164" s="312"/>
      <c r="G164" s="311"/>
      <c r="H164" s="311"/>
      <c r="I164" s="311"/>
      <c r="J164" s="311"/>
      <c r="K164" s="309">
        <v>0</v>
      </c>
      <c r="L164" s="309"/>
      <c r="M164" s="309">
        <v>0</v>
      </c>
      <c r="N164" s="446">
        <v>0</v>
      </c>
      <c r="O164" s="446">
        <v>0</v>
      </c>
      <c r="P164" s="314"/>
      <c r="Q164" s="547">
        <v>160000</v>
      </c>
    </row>
    <row r="165" spans="1:17" ht="24.75" customHeight="1" x14ac:dyDescent="0.25">
      <c r="A165" s="481" t="s">
        <v>438</v>
      </c>
      <c r="B165" s="320">
        <v>1611020</v>
      </c>
      <c r="C165" s="310" t="s">
        <v>338</v>
      </c>
      <c r="D165" s="318">
        <v>3132</v>
      </c>
      <c r="E165" s="318">
        <v>2020</v>
      </c>
      <c r="F165" s="312"/>
      <c r="G165" s="311"/>
      <c r="H165" s="311"/>
      <c r="I165" s="311"/>
      <c r="J165" s="311"/>
      <c r="K165" s="309">
        <v>0</v>
      </c>
      <c r="L165" s="309"/>
      <c r="M165" s="309">
        <v>0</v>
      </c>
      <c r="N165" s="446">
        <v>0</v>
      </c>
      <c r="O165" s="446">
        <v>0</v>
      </c>
      <c r="P165" s="314"/>
      <c r="Q165" s="547">
        <v>160000</v>
      </c>
    </row>
    <row r="166" spans="1:17" ht="24.75" customHeight="1" x14ac:dyDescent="0.25">
      <c r="A166" s="482" t="s">
        <v>439</v>
      </c>
      <c r="B166" s="320">
        <v>1611020</v>
      </c>
      <c r="C166" s="310" t="s">
        <v>339</v>
      </c>
      <c r="D166" s="318">
        <v>3132</v>
      </c>
      <c r="E166" s="318">
        <v>2020</v>
      </c>
      <c r="F166" s="312"/>
      <c r="G166" s="311"/>
      <c r="H166" s="311"/>
      <c r="I166" s="311"/>
      <c r="J166" s="311"/>
      <c r="K166" s="309">
        <v>0</v>
      </c>
      <c r="L166" s="309"/>
      <c r="M166" s="309">
        <v>0</v>
      </c>
      <c r="N166" s="446">
        <v>0</v>
      </c>
      <c r="O166" s="446">
        <v>0</v>
      </c>
      <c r="P166" s="314"/>
      <c r="Q166" s="547">
        <v>1320000</v>
      </c>
    </row>
    <row r="167" spans="1:17" ht="24" customHeight="1" x14ac:dyDescent="0.25">
      <c r="A167" s="482" t="s">
        <v>440</v>
      </c>
      <c r="B167" s="320">
        <v>1611020</v>
      </c>
      <c r="C167" s="310" t="s">
        <v>340</v>
      </c>
      <c r="D167" s="318">
        <v>3132</v>
      </c>
      <c r="E167" s="318">
        <v>2020</v>
      </c>
      <c r="F167" s="312"/>
      <c r="G167" s="311"/>
      <c r="H167" s="311"/>
      <c r="I167" s="311"/>
      <c r="J167" s="311"/>
      <c r="K167" s="309">
        <v>0</v>
      </c>
      <c r="L167" s="309"/>
      <c r="M167" s="309">
        <v>0</v>
      </c>
      <c r="N167" s="446">
        <v>0</v>
      </c>
      <c r="O167" s="446">
        <v>0</v>
      </c>
      <c r="P167" s="314"/>
      <c r="Q167" s="547">
        <v>1280000</v>
      </c>
    </row>
    <row r="168" spans="1:17" ht="24.75" customHeight="1" x14ac:dyDescent="0.25">
      <c r="A168" s="482" t="s">
        <v>441</v>
      </c>
      <c r="B168" s="320">
        <v>1611020</v>
      </c>
      <c r="C168" s="310" t="s">
        <v>341</v>
      </c>
      <c r="D168" s="318">
        <v>3132</v>
      </c>
      <c r="E168" s="318">
        <v>2020</v>
      </c>
      <c r="F168" s="312"/>
      <c r="G168" s="311"/>
      <c r="H168" s="311"/>
      <c r="I168" s="311"/>
      <c r="J168" s="311"/>
      <c r="K168" s="309">
        <v>0</v>
      </c>
      <c r="L168" s="309"/>
      <c r="M168" s="309">
        <v>0</v>
      </c>
      <c r="N168" s="446">
        <v>0</v>
      </c>
      <c r="O168" s="446">
        <v>0</v>
      </c>
      <c r="P168" s="314"/>
      <c r="Q168" s="547">
        <v>80000</v>
      </c>
    </row>
    <row r="169" spans="1:17" ht="24.75" customHeight="1" x14ac:dyDescent="0.25">
      <c r="A169" s="478" t="s">
        <v>442</v>
      </c>
      <c r="B169" s="320">
        <v>1611020</v>
      </c>
      <c r="C169" s="310" t="s">
        <v>342</v>
      </c>
      <c r="D169" s="318">
        <v>3132</v>
      </c>
      <c r="E169" s="318">
        <v>2020</v>
      </c>
      <c r="F169" s="312"/>
      <c r="G169" s="311"/>
      <c r="H169" s="311"/>
      <c r="I169" s="311"/>
      <c r="J169" s="311"/>
      <c r="K169" s="309">
        <v>0</v>
      </c>
      <c r="L169" s="309"/>
      <c r="M169" s="309">
        <v>0</v>
      </c>
      <c r="N169" s="446">
        <v>0</v>
      </c>
      <c r="O169" s="446">
        <v>420000</v>
      </c>
      <c r="P169" s="314"/>
      <c r="Q169" s="547">
        <v>0</v>
      </c>
    </row>
    <row r="170" spans="1:17" ht="24.75" customHeight="1" x14ac:dyDescent="0.25">
      <c r="A170" s="480" t="s">
        <v>443</v>
      </c>
      <c r="B170" s="320">
        <v>1611020</v>
      </c>
      <c r="C170" s="310" t="s">
        <v>343</v>
      </c>
      <c r="D170" s="318">
        <v>3132</v>
      </c>
      <c r="E170" s="318">
        <v>2020</v>
      </c>
      <c r="F170" s="312"/>
      <c r="G170" s="311"/>
      <c r="H170" s="311"/>
      <c r="I170" s="311"/>
      <c r="J170" s="311"/>
      <c r="K170" s="309">
        <v>0</v>
      </c>
      <c r="L170" s="309"/>
      <c r="M170" s="309">
        <v>0</v>
      </c>
      <c r="N170" s="446">
        <v>0</v>
      </c>
      <c r="O170" s="446">
        <v>0</v>
      </c>
      <c r="P170" s="314"/>
      <c r="Q170" s="547">
        <v>940000</v>
      </c>
    </row>
    <row r="171" spans="1:17" ht="24.75" customHeight="1" x14ac:dyDescent="0.25">
      <c r="A171" s="478" t="s">
        <v>444</v>
      </c>
      <c r="B171" s="320">
        <v>1611020</v>
      </c>
      <c r="C171" s="310" t="s">
        <v>344</v>
      </c>
      <c r="D171" s="318">
        <v>3132</v>
      </c>
      <c r="E171" s="318">
        <v>2020</v>
      </c>
      <c r="F171" s="312"/>
      <c r="G171" s="311"/>
      <c r="H171" s="311"/>
      <c r="I171" s="311"/>
      <c r="J171" s="311"/>
      <c r="K171" s="309">
        <v>0</v>
      </c>
      <c r="L171" s="309"/>
      <c r="M171" s="309">
        <v>0</v>
      </c>
      <c r="N171" s="446">
        <v>0</v>
      </c>
      <c r="O171" s="446">
        <v>0</v>
      </c>
      <c r="P171" s="314"/>
      <c r="Q171" s="547">
        <v>1520000</v>
      </c>
    </row>
    <row r="172" spans="1:17" ht="24.75" customHeight="1" x14ac:dyDescent="0.25">
      <c r="A172" s="481" t="s">
        <v>445</v>
      </c>
      <c r="B172" s="320">
        <v>1611020</v>
      </c>
      <c r="C172" s="310" t="s">
        <v>345</v>
      </c>
      <c r="D172" s="318">
        <v>3132</v>
      </c>
      <c r="E172" s="318">
        <v>2020</v>
      </c>
      <c r="F172" s="312"/>
      <c r="G172" s="311"/>
      <c r="H172" s="311"/>
      <c r="I172" s="311"/>
      <c r="J172" s="311"/>
      <c r="K172" s="309">
        <v>0</v>
      </c>
      <c r="L172" s="309"/>
      <c r="M172" s="309">
        <v>0</v>
      </c>
      <c r="N172" s="446">
        <v>0</v>
      </c>
      <c r="O172" s="446">
        <v>0</v>
      </c>
      <c r="P172" s="314"/>
      <c r="Q172" s="547">
        <v>1280000</v>
      </c>
    </row>
    <row r="173" spans="1:17" ht="24.75" customHeight="1" x14ac:dyDescent="0.25">
      <c r="A173" s="482" t="s">
        <v>446</v>
      </c>
      <c r="B173" s="320">
        <v>1611020</v>
      </c>
      <c r="C173" s="310" t="s">
        <v>346</v>
      </c>
      <c r="D173" s="318">
        <v>3132</v>
      </c>
      <c r="E173" s="318">
        <v>2020</v>
      </c>
      <c r="F173" s="312"/>
      <c r="G173" s="311"/>
      <c r="H173" s="311"/>
      <c r="I173" s="311"/>
      <c r="J173" s="311"/>
      <c r="K173" s="309">
        <v>0</v>
      </c>
      <c r="L173" s="309"/>
      <c r="M173" s="309">
        <v>0</v>
      </c>
      <c r="N173" s="446">
        <v>0</v>
      </c>
      <c r="O173" s="446">
        <v>120000</v>
      </c>
      <c r="P173" s="314"/>
      <c r="Q173" s="547">
        <v>0</v>
      </c>
    </row>
    <row r="174" spans="1:17" ht="24.75" customHeight="1" x14ac:dyDescent="0.25">
      <c r="A174" s="482" t="s">
        <v>447</v>
      </c>
      <c r="B174" s="320">
        <v>1611020</v>
      </c>
      <c r="C174" s="310" t="s">
        <v>347</v>
      </c>
      <c r="D174" s="318">
        <v>3132</v>
      </c>
      <c r="E174" s="318">
        <v>2020</v>
      </c>
      <c r="F174" s="312"/>
      <c r="G174" s="311"/>
      <c r="H174" s="311"/>
      <c r="I174" s="311"/>
      <c r="J174" s="311"/>
      <c r="K174" s="309">
        <v>0</v>
      </c>
      <c r="L174" s="309"/>
      <c r="M174" s="309">
        <v>0</v>
      </c>
      <c r="N174" s="446">
        <v>0</v>
      </c>
      <c r="O174" s="446">
        <v>0</v>
      </c>
      <c r="P174" s="314"/>
      <c r="Q174" s="547">
        <v>320000</v>
      </c>
    </row>
    <row r="175" spans="1:17" ht="24.75" customHeight="1" x14ac:dyDescent="0.25">
      <c r="A175" s="482" t="s">
        <v>448</v>
      </c>
      <c r="B175" s="320">
        <v>1611020</v>
      </c>
      <c r="C175" s="310" t="s">
        <v>348</v>
      </c>
      <c r="D175" s="318">
        <v>3132</v>
      </c>
      <c r="E175" s="318">
        <v>2020</v>
      </c>
      <c r="F175" s="312"/>
      <c r="G175" s="311"/>
      <c r="H175" s="311"/>
      <c r="I175" s="311"/>
      <c r="J175" s="311"/>
      <c r="K175" s="309">
        <v>0</v>
      </c>
      <c r="L175" s="309"/>
      <c r="M175" s="309">
        <v>0</v>
      </c>
      <c r="N175" s="446">
        <v>0</v>
      </c>
      <c r="O175" s="446">
        <v>0</v>
      </c>
      <c r="P175" s="314"/>
      <c r="Q175" s="547">
        <v>1520000</v>
      </c>
    </row>
    <row r="176" spans="1:17" ht="24.75" customHeight="1" x14ac:dyDescent="0.25">
      <c r="A176" s="478" t="s">
        <v>449</v>
      </c>
      <c r="B176" s="320">
        <v>1611020</v>
      </c>
      <c r="C176" s="310" t="s">
        <v>349</v>
      </c>
      <c r="D176" s="318">
        <v>3132</v>
      </c>
      <c r="E176" s="318">
        <v>2020</v>
      </c>
      <c r="F176" s="312"/>
      <c r="G176" s="311"/>
      <c r="H176" s="311"/>
      <c r="I176" s="311"/>
      <c r="J176" s="311"/>
      <c r="K176" s="309">
        <v>0</v>
      </c>
      <c r="L176" s="309"/>
      <c r="M176" s="309">
        <v>0</v>
      </c>
      <c r="N176" s="446">
        <v>0</v>
      </c>
      <c r="O176" s="446">
        <v>0</v>
      </c>
      <c r="P176" s="314"/>
      <c r="Q176" s="550">
        <v>80000</v>
      </c>
    </row>
    <row r="177" spans="1:17" ht="24" customHeight="1" x14ac:dyDescent="0.25">
      <c r="A177" s="480" t="s">
        <v>450</v>
      </c>
      <c r="B177" s="320">
        <v>1611020</v>
      </c>
      <c r="C177" s="310" t="s">
        <v>351</v>
      </c>
      <c r="D177" s="318">
        <v>3132</v>
      </c>
      <c r="E177" s="318">
        <v>2020</v>
      </c>
      <c r="F177" s="312"/>
      <c r="G177" s="311"/>
      <c r="H177" s="311"/>
      <c r="I177" s="311"/>
      <c r="J177" s="311"/>
      <c r="K177" s="309">
        <v>0</v>
      </c>
      <c r="L177" s="309"/>
      <c r="M177" s="309">
        <v>0</v>
      </c>
      <c r="N177" s="446">
        <v>0</v>
      </c>
      <c r="O177" s="446">
        <v>0</v>
      </c>
      <c r="P177" s="314"/>
      <c r="Q177" s="547">
        <v>420000</v>
      </c>
    </row>
    <row r="178" spans="1:17" ht="24.75" customHeight="1" x14ac:dyDescent="0.25">
      <c r="A178" s="478" t="s">
        <v>451</v>
      </c>
      <c r="B178" s="320">
        <v>1611020</v>
      </c>
      <c r="C178" s="310" t="s">
        <v>353</v>
      </c>
      <c r="D178" s="318">
        <v>3132</v>
      </c>
      <c r="E178" s="318">
        <v>2020</v>
      </c>
      <c r="F178" s="312"/>
      <c r="G178" s="311"/>
      <c r="H178" s="311"/>
      <c r="I178" s="311"/>
      <c r="J178" s="311"/>
      <c r="K178" s="309">
        <v>0</v>
      </c>
      <c r="L178" s="309"/>
      <c r="M178" s="309">
        <v>0</v>
      </c>
      <c r="N178" s="446">
        <v>0</v>
      </c>
      <c r="O178" s="446">
        <v>0</v>
      </c>
      <c r="P178" s="314"/>
      <c r="Q178" s="547">
        <v>320000</v>
      </c>
    </row>
    <row r="179" spans="1:17" ht="24.75" customHeight="1" x14ac:dyDescent="0.25">
      <c r="A179" s="481" t="s">
        <v>452</v>
      </c>
      <c r="B179" s="320">
        <v>1611020</v>
      </c>
      <c r="C179" s="310" t="s">
        <v>354</v>
      </c>
      <c r="D179" s="318">
        <v>3132</v>
      </c>
      <c r="E179" s="318">
        <v>2020</v>
      </c>
      <c r="F179" s="312"/>
      <c r="G179" s="311"/>
      <c r="H179" s="311"/>
      <c r="I179" s="311"/>
      <c r="J179" s="311"/>
      <c r="K179" s="309">
        <v>0</v>
      </c>
      <c r="L179" s="309"/>
      <c r="M179" s="309">
        <v>0</v>
      </c>
      <c r="N179" s="446">
        <v>0</v>
      </c>
      <c r="O179" s="446">
        <v>0</v>
      </c>
      <c r="P179" s="314"/>
      <c r="Q179" s="547">
        <v>1320000</v>
      </c>
    </row>
    <row r="180" spans="1:17" ht="24.75" customHeight="1" x14ac:dyDescent="0.25">
      <c r="A180" s="482" t="s">
        <v>453</v>
      </c>
      <c r="B180" s="320">
        <v>1611020</v>
      </c>
      <c r="C180" s="310" t="s">
        <v>355</v>
      </c>
      <c r="D180" s="318">
        <v>3132</v>
      </c>
      <c r="E180" s="318">
        <v>2018</v>
      </c>
      <c r="F180" s="312"/>
      <c r="G180" s="311"/>
      <c r="H180" s="311"/>
      <c r="I180" s="311"/>
      <c r="J180" s="311"/>
      <c r="K180" s="309">
        <v>0</v>
      </c>
      <c r="L180" s="309"/>
      <c r="M180" s="309">
        <v>0</v>
      </c>
      <c r="N180" s="530">
        <v>488185</v>
      </c>
      <c r="O180" s="547">
        <v>200000</v>
      </c>
      <c r="P180" s="314"/>
      <c r="Q180" s="547">
        <v>0</v>
      </c>
    </row>
    <row r="181" spans="1:17" ht="24.75" customHeight="1" x14ac:dyDescent="0.25">
      <c r="A181" s="482" t="s">
        <v>454</v>
      </c>
      <c r="B181" s="320">
        <v>1611020</v>
      </c>
      <c r="C181" s="310" t="s">
        <v>356</v>
      </c>
      <c r="D181" s="318">
        <v>3132</v>
      </c>
      <c r="E181" s="318">
        <v>2020</v>
      </c>
      <c r="F181" s="312"/>
      <c r="G181" s="311"/>
      <c r="H181" s="311"/>
      <c r="I181" s="311"/>
      <c r="J181" s="311"/>
      <c r="K181" s="309">
        <v>0</v>
      </c>
      <c r="L181" s="309"/>
      <c r="M181" s="309">
        <v>0</v>
      </c>
      <c r="N181" s="446">
        <v>0</v>
      </c>
      <c r="O181" s="446">
        <v>0</v>
      </c>
      <c r="P181" s="314"/>
      <c r="Q181" s="547">
        <v>120000</v>
      </c>
    </row>
    <row r="182" spans="1:17" ht="24.75" customHeight="1" x14ac:dyDescent="0.25">
      <c r="A182" s="482" t="s">
        <v>455</v>
      </c>
      <c r="B182" s="320">
        <v>1611020</v>
      </c>
      <c r="C182" s="310" t="s">
        <v>357</v>
      </c>
      <c r="D182" s="318">
        <v>3132</v>
      </c>
      <c r="E182" s="318">
        <v>2020</v>
      </c>
      <c r="F182" s="312"/>
      <c r="G182" s="311"/>
      <c r="H182" s="311"/>
      <c r="I182" s="311"/>
      <c r="J182" s="311"/>
      <c r="K182" s="309">
        <v>0</v>
      </c>
      <c r="L182" s="309"/>
      <c r="M182" s="309">
        <v>0</v>
      </c>
      <c r="N182" s="446">
        <v>0</v>
      </c>
      <c r="O182" s="446">
        <v>0</v>
      </c>
      <c r="P182" s="314"/>
      <c r="Q182" s="547">
        <v>1280000</v>
      </c>
    </row>
    <row r="183" spans="1:17" ht="24.75" customHeight="1" x14ac:dyDescent="0.25">
      <c r="A183" s="478" t="s">
        <v>456</v>
      </c>
      <c r="B183" s="320">
        <v>1611020</v>
      </c>
      <c r="C183" s="310" t="s">
        <v>358</v>
      </c>
      <c r="D183" s="318">
        <v>3132</v>
      </c>
      <c r="E183" s="318">
        <v>2020</v>
      </c>
      <c r="F183" s="312"/>
      <c r="G183" s="311"/>
      <c r="H183" s="311"/>
      <c r="I183" s="311"/>
      <c r="J183" s="311"/>
      <c r="K183" s="309">
        <v>0</v>
      </c>
      <c r="L183" s="309"/>
      <c r="M183" s="309">
        <v>0</v>
      </c>
      <c r="N183" s="446">
        <v>0</v>
      </c>
      <c r="O183" s="446">
        <v>0</v>
      </c>
      <c r="P183" s="314"/>
      <c r="Q183" s="547">
        <v>80000</v>
      </c>
    </row>
    <row r="184" spans="1:17" ht="24" customHeight="1" x14ac:dyDescent="0.25">
      <c r="A184" s="480" t="s">
        <v>457</v>
      </c>
      <c r="B184" s="320">
        <v>1611020</v>
      </c>
      <c r="C184" s="310" t="s">
        <v>359</v>
      </c>
      <c r="D184" s="318">
        <v>3132</v>
      </c>
      <c r="E184" s="318">
        <v>2020</v>
      </c>
      <c r="F184" s="312"/>
      <c r="G184" s="311"/>
      <c r="H184" s="311"/>
      <c r="I184" s="311"/>
      <c r="J184" s="311"/>
      <c r="K184" s="309">
        <v>0</v>
      </c>
      <c r="L184" s="309"/>
      <c r="M184" s="309">
        <v>0</v>
      </c>
      <c r="N184" s="446">
        <v>0</v>
      </c>
      <c r="O184" s="446">
        <v>0</v>
      </c>
      <c r="P184" s="314"/>
      <c r="Q184" s="547">
        <v>1520000</v>
      </c>
    </row>
    <row r="185" spans="1:17" ht="24.75" customHeight="1" x14ac:dyDescent="0.25">
      <c r="A185" s="478" t="s">
        <v>458</v>
      </c>
      <c r="B185" s="320">
        <v>1611020</v>
      </c>
      <c r="C185" s="310" t="s">
        <v>360</v>
      </c>
      <c r="D185" s="318">
        <v>3132</v>
      </c>
      <c r="E185" s="318">
        <v>2020</v>
      </c>
      <c r="F185" s="312"/>
      <c r="G185" s="311"/>
      <c r="H185" s="311"/>
      <c r="I185" s="311"/>
      <c r="J185" s="311"/>
      <c r="K185" s="309">
        <v>0</v>
      </c>
      <c r="L185" s="309"/>
      <c r="M185" s="309">
        <v>0</v>
      </c>
      <c r="N185" s="446">
        <v>0</v>
      </c>
      <c r="O185" s="446">
        <v>0</v>
      </c>
      <c r="P185" s="314"/>
      <c r="Q185" s="547">
        <v>80000</v>
      </c>
    </row>
    <row r="186" spans="1:17" ht="24.75" customHeight="1" x14ac:dyDescent="0.25">
      <c r="A186" s="481" t="s">
        <v>459</v>
      </c>
      <c r="B186" s="320">
        <v>1611020</v>
      </c>
      <c r="C186" s="310" t="s">
        <v>361</v>
      </c>
      <c r="D186" s="318">
        <v>3132</v>
      </c>
      <c r="E186" s="318">
        <v>2020</v>
      </c>
      <c r="F186" s="312"/>
      <c r="G186" s="311"/>
      <c r="H186" s="311"/>
      <c r="I186" s="311"/>
      <c r="J186" s="311"/>
      <c r="K186" s="309">
        <v>0</v>
      </c>
      <c r="L186" s="309"/>
      <c r="M186" s="309">
        <v>0</v>
      </c>
      <c r="N186" s="446">
        <v>0</v>
      </c>
      <c r="O186" s="446">
        <v>0</v>
      </c>
      <c r="P186" s="314"/>
      <c r="Q186" s="547">
        <v>1360000</v>
      </c>
    </row>
    <row r="187" spans="1:17" ht="24" customHeight="1" x14ac:dyDescent="0.25">
      <c r="A187" s="482" t="s">
        <v>571</v>
      </c>
      <c r="B187" s="320">
        <v>1611020</v>
      </c>
      <c r="C187" s="310" t="s">
        <v>362</v>
      </c>
      <c r="D187" s="318">
        <v>3132</v>
      </c>
      <c r="E187" s="318">
        <v>2020</v>
      </c>
      <c r="F187" s="312"/>
      <c r="G187" s="311"/>
      <c r="H187" s="311"/>
      <c r="I187" s="311"/>
      <c r="J187" s="311"/>
      <c r="K187" s="309">
        <v>0</v>
      </c>
      <c r="L187" s="309"/>
      <c r="M187" s="309">
        <v>0</v>
      </c>
      <c r="N187" s="446">
        <v>0</v>
      </c>
      <c r="O187" s="446">
        <v>0</v>
      </c>
      <c r="P187" s="314"/>
      <c r="Q187" s="547">
        <v>1360000</v>
      </c>
    </row>
    <row r="188" spans="1:17" ht="25.5" customHeight="1" x14ac:dyDescent="0.25">
      <c r="A188" s="482" t="s">
        <v>460</v>
      </c>
      <c r="B188" s="257" t="s">
        <v>582</v>
      </c>
      <c r="C188" s="310" t="s">
        <v>363</v>
      </c>
      <c r="D188" s="318">
        <v>3132</v>
      </c>
      <c r="E188" s="318">
        <v>2020</v>
      </c>
      <c r="F188" s="312"/>
      <c r="G188" s="311"/>
      <c r="H188" s="311"/>
      <c r="I188" s="311"/>
      <c r="J188" s="311"/>
      <c r="K188" s="309">
        <v>0</v>
      </c>
      <c r="L188" s="309"/>
      <c r="M188" s="309">
        <v>0</v>
      </c>
      <c r="N188" s="446">
        <v>0</v>
      </c>
      <c r="O188" s="446">
        <v>0</v>
      </c>
      <c r="P188" s="314"/>
      <c r="Q188" s="547">
        <v>160000</v>
      </c>
    </row>
    <row r="189" spans="1:17" ht="33.75" customHeight="1" x14ac:dyDescent="0.25">
      <c r="A189" s="482" t="s">
        <v>461</v>
      </c>
      <c r="B189" s="292" t="s">
        <v>581</v>
      </c>
      <c r="C189" s="196" t="s">
        <v>506</v>
      </c>
      <c r="D189" s="318">
        <v>3122</v>
      </c>
      <c r="E189" s="318" t="s">
        <v>496</v>
      </c>
      <c r="F189" s="312"/>
      <c r="G189" s="311"/>
      <c r="H189" s="311"/>
      <c r="I189" s="311"/>
      <c r="J189" s="311"/>
      <c r="K189" s="309">
        <v>0</v>
      </c>
      <c r="L189" s="309"/>
      <c r="M189" s="309">
        <v>0</v>
      </c>
      <c r="N189" s="446">
        <v>0</v>
      </c>
      <c r="O189" s="603">
        <v>500000</v>
      </c>
      <c r="P189" s="319">
        <v>10000000</v>
      </c>
      <c r="Q189" s="309">
        <v>0</v>
      </c>
    </row>
    <row r="190" spans="1:17" ht="35.25" customHeight="1" x14ac:dyDescent="0.25">
      <c r="A190" s="478" t="s">
        <v>462</v>
      </c>
      <c r="B190" s="292" t="s">
        <v>581</v>
      </c>
      <c r="C190" s="196" t="s">
        <v>507</v>
      </c>
      <c r="D190" s="318">
        <v>3122</v>
      </c>
      <c r="E190" s="318" t="s">
        <v>496</v>
      </c>
      <c r="F190" s="312"/>
      <c r="G190" s="311"/>
      <c r="H190" s="311"/>
      <c r="I190" s="311"/>
      <c r="J190" s="311"/>
      <c r="K190" s="309">
        <v>0</v>
      </c>
      <c r="L190" s="309"/>
      <c r="M190" s="309">
        <v>0</v>
      </c>
      <c r="N190" s="446">
        <v>0</v>
      </c>
      <c r="O190" s="564">
        <v>0</v>
      </c>
      <c r="P190" s="319">
        <v>6380000</v>
      </c>
      <c r="Q190" s="563">
        <v>250000</v>
      </c>
    </row>
    <row r="191" spans="1:17" ht="24.75" customHeight="1" x14ac:dyDescent="0.25">
      <c r="A191" s="480" t="s">
        <v>463</v>
      </c>
      <c r="B191" s="320">
        <v>1611020</v>
      </c>
      <c r="C191" s="310" t="s">
        <v>464</v>
      </c>
      <c r="D191" s="318">
        <v>3132</v>
      </c>
      <c r="E191" s="318">
        <v>2020</v>
      </c>
      <c r="F191" s="312"/>
      <c r="G191" s="311"/>
      <c r="H191" s="311"/>
      <c r="I191" s="311"/>
      <c r="J191" s="311"/>
      <c r="K191" s="309">
        <v>0</v>
      </c>
      <c r="L191" s="309"/>
      <c r="M191" s="309">
        <v>0</v>
      </c>
      <c r="N191" s="446">
        <v>0</v>
      </c>
      <c r="O191" s="446">
        <v>0</v>
      </c>
      <c r="P191" s="314"/>
      <c r="Q191" s="548">
        <v>650000</v>
      </c>
    </row>
    <row r="192" spans="1:17" ht="24.75" customHeight="1" x14ac:dyDescent="0.25">
      <c r="A192" s="478" t="s">
        <v>639</v>
      </c>
      <c r="B192" s="320">
        <v>1611020</v>
      </c>
      <c r="C192" s="310" t="s">
        <v>466</v>
      </c>
      <c r="D192" s="318">
        <v>3132</v>
      </c>
      <c r="E192" s="318">
        <v>2020</v>
      </c>
      <c r="F192" s="312"/>
      <c r="G192" s="311"/>
      <c r="H192" s="311"/>
      <c r="I192" s="311"/>
      <c r="J192" s="311"/>
      <c r="K192" s="309">
        <v>0</v>
      </c>
      <c r="L192" s="309"/>
      <c r="M192" s="309">
        <v>0</v>
      </c>
      <c r="N192" s="446">
        <v>0</v>
      </c>
      <c r="O192" s="446">
        <v>0</v>
      </c>
      <c r="P192" s="314"/>
      <c r="Q192" s="548">
        <v>450000</v>
      </c>
    </row>
    <row r="193" spans="1:17" ht="24.75" customHeight="1" x14ac:dyDescent="0.25">
      <c r="A193" s="481" t="s">
        <v>640</v>
      </c>
      <c r="B193" s="257">
        <v>1611010</v>
      </c>
      <c r="C193" s="310" t="s">
        <v>467</v>
      </c>
      <c r="D193" s="318">
        <v>3132</v>
      </c>
      <c r="E193" s="318">
        <v>2020</v>
      </c>
      <c r="F193" s="312"/>
      <c r="G193" s="311"/>
      <c r="H193" s="311"/>
      <c r="I193" s="311"/>
      <c r="J193" s="311"/>
      <c r="K193" s="309">
        <v>0</v>
      </c>
      <c r="L193" s="309"/>
      <c r="M193" s="309">
        <v>0</v>
      </c>
      <c r="N193" s="446">
        <v>0</v>
      </c>
      <c r="O193" s="446">
        <v>0</v>
      </c>
      <c r="P193" s="314"/>
      <c r="Q193" s="548">
        <v>450000</v>
      </c>
    </row>
    <row r="194" spans="1:17" ht="35.25" customHeight="1" x14ac:dyDescent="0.25">
      <c r="A194" s="482" t="s">
        <v>641</v>
      </c>
      <c r="B194" s="519" t="s">
        <v>590</v>
      </c>
      <c r="C194" s="496" t="s">
        <v>630</v>
      </c>
      <c r="D194" s="383">
        <v>3122</v>
      </c>
      <c r="E194" s="384">
        <v>2019</v>
      </c>
      <c r="F194" s="520"/>
      <c r="G194" s="521"/>
      <c r="H194" s="522"/>
      <c r="I194" s="521"/>
      <c r="J194" s="522"/>
      <c r="K194" s="523">
        <v>0</v>
      </c>
      <c r="L194" s="524"/>
      <c r="M194" s="524">
        <v>0</v>
      </c>
      <c r="N194" s="446">
        <v>0</v>
      </c>
      <c r="O194" s="446">
        <v>1450000</v>
      </c>
      <c r="P194" s="314"/>
      <c r="Q194" s="309">
        <v>0</v>
      </c>
    </row>
    <row r="195" spans="1:17" ht="35.25" customHeight="1" x14ac:dyDescent="0.25">
      <c r="A195" s="482" t="s">
        <v>644</v>
      </c>
      <c r="B195" s="519" t="s">
        <v>590</v>
      </c>
      <c r="C195" s="496" t="s">
        <v>631</v>
      </c>
      <c r="D195" s="383">
        <v>3122</v>
      </c>
      <c r="E195" s="384">
        <v>2019</v>
      </c>
      <c r="F195" s="520"/>
      <c r="G195" s="521"/>
      <c r="H195" s="522"/>
      <c r="I195" s="521"/>
      <c r="J195" s="522"/>
      <c r="K195" s="523">
        <v>0</v>
      </c>
      <c r="L195" s="524"/>
      <c r="M195" s="524">
        <v>0</v>
      </c>
      <c r="N195" s="446">
        <v>0</v>
      </c>
      <c r="O195" s="446">
        <v>1450000</v>
      </c>
      <c r="P195" s="314"/>
      <c r="Q195" s="309">
        <v>0</v>
      </c>
    </row>
    <row r="196" spans="1:17" ht="35.25" customHeight="1" x14ac:dyDescent="0.25">
      <c r="A196" s="482" t="s">
        <v>646</v>
      </c>
      <c r="B196" s="519" t="s">
        <v>591</v>
      </c>
      <c r="C196" s="496" t="s">
        <v>642</v>
      </c>
      <c r="D196" s="383">
        <v>3143</v>
      </c>
      <c r="E196" s="384" t="s">
        <v>64</v>
      </c>
      <c r="F196" s="520">
        <f>N196</f>
        <v>1357629</v>
      </c>
      <c r="G196" s="521"/>
      <c r="H196" s="522"/>
      <c r="I196" s="521"/>
      <c r="J196" s="522"/>
      <c r="K196" s="523">
        <v>0</v>
      </c>
      <c r="L196" s="524">
        <f>F196-K196</f>
        <v>1357629</v>
      </c>
      <c r="M196" s="524">
        <v>0</v>
      </c>
      <c r="N196" s="446">
        <v>1357629</v>
      </c>
      <c r="O196" s="446">
        <v>0</v>
      </c>
      <c r="P196" s="314"/>
      <c r="Q196" s="309">
        <v>0</v>
      </c>
    </row>
    <row r="197" spans="1:17" ht="35.25" customHeight="1" x14ac:dyDescent="0.25">
      <c r="A197" s="478" t="s">
        <v>654</v>
      </c>
      <c r="B197" s="519" t="s">
        <v>512</v>
      </c>
      <c r="C197" s="496" t="s">
        <v>643</v>
      </c>
      <c r="D197" s="383">
        <v>3132</v>
      </c>
      <c r="E197" s="384" t="s">
        <v>64</v>
      </c>
      <c r="F197" s="520"/>
      <c r="G197" s="521"/>
      <c r="H197" s="522"/>
      <c r="I197" s="521"/>
      <c r="J197" s="522"/>
      <c r="K197" s="523">
        <v>0</v>
      </c>
      <c r="L197" s="524"/>
      <c r="M197" s="524">
        <v>0</v>
      </c>
      <c r="N197" s="529">
        <v>60000</v>
      </c>
      <c r="O197" s="529">
        <v>1628660.05</v>
      </c>
      <c r="P197" s="528"/>
      <c r="Q197" s="316">
        <v>0</v>
      </c>
    </row>
    <row r="198" spans="1:17" ht="35.25" customHeight="1" x14ac:dyDescent="0.25">
      <c r="A198" s="480" t="s">
        <v>655</v>
      </c>
      <c r="B198" s="519" t="s">
        <v>581</v>
      </c>
      <c r="C198" s="496" t="s">
        <v>645</v>
      </c>
      <c r="D198" s="383">
        <v>3142</v>
      </c>
      <c r="E198" s="384" t="s">
        <v>64</v>
      </c>
      <c r="F198" s="520"/>
      <c r="G198" s="521"/>
      <c r="H198" s="522"/>
      <c r="I198" s="521"/>
      <c r="J198" s="522"/>
      <c r="K198" s="523">
        <v>0</v>
      </c>
      <c r="L198" s="524"/>
      <c r="M198" s="524">
        <v>0</v>
      </c>
      <c r="N198" s="529">
        <v>0</v>
      </c>
      <c r="O198" s="529">
        <v>400000</v>
      </c>
      <c r="P198" s="528"/>
      <c r="Q198" s="316">
        <v>0</v>
      </c>
    </row>
    <row r="199" spans="1:17" ht="35.25" customHeight="1" x14ac:dyDescent="0.25">
      <c r="A199" s="478" t="s">
        <v>656</v>
      </c>
      <c r="B199" s="519" t="s">
        <v>526</v>
      </c>
      <c r="C199" s="308" t="s">
        <v>691</v>
      </c>
      <c r="D199" s="383">
        <v>3132</v>
      </c>
      <c r="E199" s="384">
        <v>2019</v>
      </c>
      <c r="F199" s="520">
        <f>O199</f>
        <v>420000</v>
      </c>
      <c r="G199" s="521"/>
      <c r="H199" s="522"/>
      <c r="I199" s="521"/>
      <c r="J199" s="522"/>
      <c r="K199" s="523">
        <v>0</v>
      </c>
      <c r="L199" s="524">
        <f>F199</f>
        <v>420000</v>
      </c>
      <c r="M199" s="524">
        <v>0</v>
      </c>
      <c r="N199" s="529">
        <v>0</v>
      </c>
      <c r="O199" s="529">
        <v>420000</v>
      </c>
      <c r="P199" s="528"/>
      <c r="Q199" s="316">
        <v>0</v>
      </c>
    </row>
    <row r="200" spans="1:17" ht="35.25" customHeight="1" x14ac:dyDescent="0.25">
      <c r="A200" s="478" t="s">
        <v>684</v>
      </c>
      <c r="B200" s="519" t="s">
        <v>526</v>
      </c>
      <c r="C200" s="308" t="s">
        <v>690</v>
      </c>
      <c r="D200" s="383">
        <v>3132</v>
      </c>
      <c r="E200" s="384">
        <v>2019</v>
      </c>
      <c r="F200" s="520">
        <f>O200</f>
        <v>1000000</v>
      </c>
      <c r="G200" s="521"/>
      <c r="H200" s="522"/>
      <c r="I200" s="521"/>
      <c r="J200" s="522"/>
      <c r="K200" s="523">
        <v>0</v>
      </c>
      <c r="L200" s="524">
        <f>F200</f>
        <v>1000000</v>
      </c>
      <c r="M200" s="524">
        <v>0</v>
      </c>
      <c r="N200" s="529">
        <v>0</v>
      </c>
      <c r="O200" s="529">
        <v>1000000</v>
      </c>
      <c r="P200" s="528"/>
      <c r="Q200" s="316">
        <v>0</v>
      </c>
    </row>
    <row r="201" spans="1:17" ht="35.25" customHeight="1" x14ac:dyDescent="0.25">
      <c r="A201" s="480" t="s">
        <v>688</v>
      </c>
      <c r="B201" s="519" t="s">
        <v>526</v>
      </c>
      <c r="C201" s="308" t="s">
        <v>689</v>
      </c>
      <c r="D201" s="383">
        <v>3132</v>
      </c>
      <c r="E201" s="384">
        <v>2020</v>
      </c>
      <c r="F201" s="520"/>
      <c r="G201" s="521"/>
      <c r="H201" s="522"/>
      <c r="I201" s="521"/>
      <c r="J201" s="522"/>
      <c r="K201" s="523">
        <v>0</v>
      </c>
      <c r="L201" s="524"/>
      <c r="M201" s="524">
        <v>0</v>
      </c>
      <c r="N201" s="529">
        <v>0</v>
      </c>
      <c r="O201" s="529">
        <v>0</v>
      </c>
      <c r="P201" s="528"/>
      <c r="Q201" s="316">
        <v>650000</v>
      </c>
    </row>
    <row r="202" spans="1:17" ht="35.25" customHeight="1" x14ac:dyDescent="0.25">
      <c r="A202" s="478" t="s">
        <v>695</v>
      </c>
      <c r="B202" s="519" t="s">
        <v>591</v>
      </c>
      <c r="C202" s="308" t="s">
        <v>694</v>
      </c>
      <c r="D202" s="383">
        <v>3143</v>
      </c>
      <c r="E202" s="384">
        <v>2019</v>
      </c>
      <c r="F202" s="520">
        <f>O202</f>
        <v>936826</v>
      </c>
      <c r="G202" s="521"/>
      <c r="H202" s="522"/>
      <c r="I202" s="521"/>
      <c r="J202" s="522"/>
      <c r="K202" s="523">
        <v>0</v>
      </c>
      <c r="L202" s="524">
        <f>F202-K202</f>
        <v>936826</v>
      </c>
      <c r="M202" s="524">
        <v>0</v>
      </c>
      <c r="N202" s="529">
        <v>0</v>
      </c>
      <c r="O202" s="529">
        <v>936826</v>
      </c>
      <c r="P202" s="528"/>
      <c r="Q202" s="316">
        <v>0</v>
      </c>
    </row>
    <row r="203" spans="1:17" ht="48" customHeight="1" x14ac:dyDescent="0.25">
      <c r="A203" s="478" t="s">
        <v>697</v>
      </c>
      <c r="B203" s="519" t="s">
        <v>526</v>
      </c>
      <c r="C203" s="308" t="s">
        <v>696</v>
      </c>
      <c r="D203" s="383">
        <v>3132</v>
      </c>
      <c r="E203" s="384">
        <v>2019</v>
      </c>
      <c r="F203" s="520"/>
      <c r="G203" s="521"/>
      <c r="H203" s="522"/>
      <c r="I203" s="521"/>
      <c r="J203" s="522"/>
      <c r="K203" s="523">
        <v>0</v>
      </c>
      <c r="L203" s="524"/>
      <c r="M203" s="524">
        <v>0</v>
      </c>
      <c r="N203" s="529">
        <v>0</v>
      </c>
      <c r="O203" s="529">
        <v>1500000</v>
      </c>
      <c r="P203" s="528"/>
      <c r="Q203" s="316">
        <v>0</v>
      </c>
    </row>
    <row r="204" spans="1:17" ht="34.5" customHeight="1" x14ac:dyDescent="0.25">
      <c r="A204" s="478" t="s">
        <v>721</v>
      </c>
      <c r="B204" s="519" t="s">
        <v>526</v>
      </c>
      <c r="C204" s="308" t="s">
        <v>719</v>
      </c>
      <c r="D204" s="383">
        <v>3132</v>
      </c>
      <c r="E204" s="384">
        <v>2019</v>
      </c>
      <c r="F204" s="520"/>
      <c r="G204" s="521"/>
      <c r="H204" s="522"/>
      <c r="I204" s="521"/>
      <c r="J204" s="522"/>
      <c r="K204" s="523">
        <v>0</v>
      </c>
      <c r="L204" s="524"/>
      <c r="M204" s="524">
        <v>0</v>
      </c>
      <c r="N204" s="529">
        <v>0</v>
      </c>
      <c r="O204" s="529">
        <v>4000000</v>
      </c>
      <c r="P204" s="528"/>
      <c r="Q204" s="316">
        <v>0</v>
      </c>
    </row>
    <row r="205" spans="1:17" ht="35.25" customHeight="1" x14ac:dyDescent="0.25">
      <c r="A205" s="478" t="s">
        <v>722</v>
      </c>
      <c r="B205" s="519" t="s">
        <v>526</v>
      </c>
      <c r="C205" s="308" t="s">
        <v>720</v>
      </c>
      <c r="D205" s="383">
        <v>3132</v>
      </c>
      <c r="E205" s="384">
        <v>2019</v>
      </c>
      <c r="F205" s="520"/>
      <c r="G205" s="521"/>
      <c r="H205" s="522"/>
      <c r="I205" s="521"/>
      <c r="J205" s="522"/>
      <c r="K205" s="523">
        <v>0</v>
      </c>
      <c r="L205" s="524"/>
      <c r="M205" s="524">
        <v>0</v>
      </c>
      <c r="N205" s="529">
        <v>0</v>
      </c>
      <c r="O205" s="529">
        <v>8000000</v>
      </c>
      <c r="P205" s="528"/>
      <c r="Q205" s="316">
        <v>0</v>
      </c>
    </row>
    <row r="206" spans="1:17" ht="39" customHeight="1" x14ac:dyDescent="0.25">
      <c r="A206" s="478" t="s">
        <v>723</v>
      </c>
      <c r="B206" s="519" t="s">
        <v>591</v>
      </c>
      <c r="C206" s="308" t="s">
        <v>724</v>
      </c>
      <c r="D206" s="383">
        <v>3143</v>
      </c>
      <c r="E206" s="384">
        <v>2019</v>
      </c>
      <c r="F206" s="520"/>
      <c r="G206" s="521"/>
      <c r="H206" s="522"/>
      <c r="I206" s="521"/>
      <c r="J206" s="522"/>
      <c r="K206" s="523">
        <v>0</v>
      </c>
      <c r="L206" s="524"/>
      <c r="M206" s="524">
        <v>0</v>
      </c>
      <c r="N206" s="529">
        <v>0</v>
      </c>
      <c r="O206" s="529">
        <v>2000000</v>
      </c>
      <c r="P206" s="528"/>
      <c r="Q206" s="316">
        <v>0</v>
      </c>
    </row>
    <row r="207" spans="1:17" ht="33" customHeight="1" x14ac:dyDescent="0.25">
      <c r="A207" s="478" t="s">
        <v>726</v>
      </c>
      <c r="B207" s="519" t="s">
        <v>591</v>
      </c>
      <c r="C207" s="308" t="s">
        <v>725</v>
      </c>
      <c r="D207" s="383">
        <v>3143</v>
      </c>
      <c r="E207" s="384">
        <v>2019</v>
      </c>
      <c r="F207" s="520"/>
      <c r="G207" s="521"/>
      <c r="H207" s="522"/>
      <c r="I207" s="521"/>
      <c r="J207" s="522"/>
      <c r="K207" s="523">
        <v>0</v>
      </c>
      <c r="L207" s="524"/>
      <c r="M207" s="524">
        <v>0</v>
      </c>
      <c r="N207" s="529">
        <v>0</v>
      </c>
      <c r="O207" s="529">
        <v>1000000</v>
      </c>
      <c r="P207" s="528"/>
      <c r="Q207" s="316">
        <v>0</v>
      </c>
    </row>
    <row r="208" spans="1:17" ht="33.75" customHeight="1" x14ac:dyDescent="0.25">
      <c r="A208" s="478" t="s">
        <v>728</v>
      </c>
      <c r="B208" s="519" t="s">
        <v>591</v>
      </c>
      <c r="C208" s="308" t="s">
        <v>727</v>
      </c>
      <c r="D208" s="383">
        <v>3143</v>
      </c>
      <c r="E208" s="384">
        <v>2019</v>
      </c>
      <c r="F208" s="520"/>
      <c r="G208" s="521"/>
      <c r="H208" s="522"/>
      <c r="I208" s="521"/>
      <c r="J208" s="522"/>
      <c r="K208" s="523">
        <v>0</v>
      </c>
      <c r="L208" s="524"/>
      <c r="M208" s="524">
        <v>0</v>
      </c>
      <c r="N208" s="529">
        <v>0</v>
      </c>
      <c r="O208" s="529">
        <v>1000000</v>
      </c>
      <c r="P208" s="528"/>
      <c r="Q208" s="316">
        <v>0</v>
      </c>
    </row>
    <row r="209" spans="1:19" ht="24.75" customHeight="1" x14ac:dyDescent="0.25">
      <c r="A209" s="483"/>
      <c r="B209" s="166"/>
      <c r="C209" s="158" t="s">
        <v>30</v>
      </c>
      <c r="D209" s="173"/>
      <c r="E209" s="388"/>
      <c r="F209" s="167"/>
      <c r="G209" s="168"/>
      <c r="H209" s="169"/>
      <c r="I209" s="168"/>
      <c r="J209" s="169"/>
      <c r="K209" s="170"/>
      <c r="L209" s="171"/>
      <c r="M209" s="172">
        <f>SUM(M210:M258)-M220-M238</f>
        <v>23218922.390000001</v>
      </c>
      <c r="N209" s="172">
        <f>SUM(N210:N258)-N220-N238</f>
        <v>21497049</v>
      </c>
      <c r="O209" s="172">
        <f>SUM(O210:O258)-O220-O238</f>
        <v>62591813.780000001</v>
      </c>
      <c r="P209" s="172">
        <f>SUM(P210:P258)-P220-P238</f>
        <v>0</v>
      </c>
      <c r="Q209" s="172">
        <f>SUM(Q210:Q258)-Q220-Q238</f>
        <v>84186772</v>
      </c>
    </row>
    <row r="210" spans="1:19" ht="32.25" customHeight="1" x14ac:dyDescent="0.35">
      <c r="A210" s="483" t="s">
        <v>144</v>
      </c>
      <c r="B210" s="41" t="s">
        <v>580</v>
      </c>
      <c r="C210" s="347" t="s">
        <v>31</v>
      </c>
      <c r="D210" s="65">
        <v>3122</v>
      </c>
      <c r="E210" s="203" t="s">
        <v>15</v>
      </c>
      <c r="F210" s="59">
        <v>13395109</v>
      </c>
      <c r="G210" s="70"/>
      <c r="H210" s="70"/>
      <c r="I210" s="70"/>
      <c r="J210" s="70"/>
      <c r="K210" s="333">
        <v>10193270</v>
      </c>
      <c r="L210" s="68">
        <f>F210-K210</f>
        <v>3201839</v>
      </c>
      <c r="M210" s="145">
        <v>369820.2</v>
      </c>
      <c r="N210" s="446">
        <v>0</v>
      </c>
      <c r="O210" s="530">
        <v>0</v>
      </c>
      <c r="P210" s="36"/>
      <c r="Q210" s="77">
        <v>0</v>
      </c>
      <c r="S210" s="625"/>
    </row>
    <row r="211" spans="1:19" ht="24.75" customHeight="1" x14ac:dyDescent="0.35">
      <c r="A211" s="486" t="s">
        <v>145</v>
      </c>
      <c r="B211" s="41" t="s">
        <v>580</v>
      </c>
      <c r="C211" s="202" t="s">
        <v>43</v>
      </c>
      <c r="D211" s="16">
        <v>3122</v>
      </c>
      <c r="E211" s="389">
        <v>2017</v>
      </c>
      <c r="F211" s="57">
        <v>2584890</v>
      </c>
      <c r="G211" s="203"/>
      <c r="H211" s="204"/>
      <c r="I211" s="203"/>
      <c r="J211" s="204"/>
      <c r="K211" s="68">
        <v>52991</v>
      </c>
      <c r="L211" s="66">
        <f>F211-K211</f>
        <v>2531899</v>
      </c>
      <c r="M211" s="205">
        <v>2004371.4</v>
      </c>
      <c r="N211" s="446">
        <v>0</v>
      </c>
      <c r="O211" s="416">
        <v>0</v>
      </c>
      <c r="P211" s="36"/>
      <c r="Q211" s="77">
        <v>0</v>
      </c>
      <c r="S211" s="623"/>
    </row>
    <row r="212" spans="1:19" ht="33" customHeight="1" x14ac:dyDescent="0.25">
      <c r="A212" s="478" t="s">
        <v>146</v>
      </c>
      <c r="B212" s="299" t="s">
        <v>580</v>
      </c>
      <c r="C212" s="300" t="s">
        <v>57</v>
      </c>
      <c r="D212" s="390">
        <v>3122</v>
      </c>
      <c r="E212" s="390" t="s">
        <v>14</v>
      </c>
      <c r="F212" s="288">
        <v>7471844</v>
      </c>
      <c r="G212" s="289"/>
      <c r="H212" s="290"/>
      <c r="I212" s="289"/>
      <c r="J212" s="290"/>
      <c r="K212" s="331">
        <v>1071522</v>
      </c>
      <c r="L212" s="232">
        <v>6909876</v>
      </c>
      <c r="M212" s="291">
        <v>4284345</v>
      </c>
      <c r="N212" s="446">
        <v>0</v>
      </c>
      <c r="O212" s="551">
        <v>0</v>
      </c>
      <c r="P212" s="236"/>
      <c r="Q212" s="235">
        <v>0</v>
      </c>
    </row>
    <row r="213" spans="1:19" ht="31.5" x14ac:dyDescent="0.25">
      <c r="A213" s="479" t="s">
        <v>147</v>
      </c>
      <c r="B213" s="41" t="s">
        <v>580</v>
      </c>
      <c r="C213" s="78" t="s">
        <v>71</v>
      </c>
      <c r="D213" s="91">
        <v>3142</v>
      </c>
      <c r="E213" s="391">
        <v>2016</v>
      </c>
      <c r="F213" s="72">
        <v>4189451</v>
      </c>
      <c r="G213" s="73"/>
      <c r="H213" s="74"/>
      <c r="I213" s="73"/>
      <c r="J213" s="74"/>
      <c r="K213" s="75">
        <v>3217535</v>
      </c>
      <c r="L213" s="76">
        <v>21733</v>
      </c>
      <c r="M213" s="76">
        <v>19695.91</v>
      </c>
      <c r="N213" s="446">
        <v>0</v>
      </c>
      <c r="O213" s="416">
        <v>0</v>
      </c>
      <c r="P213" s="36"/>
      <c r="Q213" s="64">
        <v>0</v>
      </c>
    </row>
    <row r="214" spans="1:19" ht="33.75" customHeight="1" x14ac:dyDescent="0.25">
      <c r="A214" s="485" t="s">
        <v>148</v>
      </c>
      <c r="B214" s="41" t="s">
        <v>580</v>
      </c>
      <c r="C214" s="78" t="s">
        <v>72</v>
      </c>
      <c r="D214" s="91">
        <v>3142</v>
      </c>
      <c r="E214" s="391">
        <v>2016</v>
      </c>
      <c r="F214" s="72">
        <v>1426246</v>
      </c>
      <c r="G214" s="73"/>
      <c r="H214" s="74"/>
      <c r="I214" s="73"/>
      <c r="J214" s="74"/>
      <c r="K214" s="75">
        <v>1143395</v>
      </c>
      <c r="L214" s="84">
        <v>8267</v>
      </c>
      <c r="M214" s="84">
        <v>8267</v>
      </c>
      <c r="N214" s="446">
        <v>0</v>
      </c>
      <c r="O214" s="416">
        <v>0</v>
      </c>
      <c r="P214" s="36"/>
      <c r="Q214" s="64">
        <v>0</v>
      </c>
    </row>
    <row r="215" spans="1:19" ht="24" customHeight="1" x14ac:dyDescent="0.25">
      <c r="A215" s="485" t="s">
        <v>149</v>
      </c>
      <c r="B215" s="201" t="s">
        <v>580</v>
      </c>
      <c r="C215" s="334" t="s">
        <v>67</v>
      </c>
      <c r="D215" s="392">
        <v>3142</v>
      </c>
      <c r="E215" s="16" t="s">
        <v>14</v>
      </c>
      <c r="F215" s="68">
        <v>3658841</v>
      </c>
      <c r="G215" s="203"/>
      <c r="H215" s="203"/>
      <c r="I215" s="203"/>
      <c r="J215" s="203"/>
      <c r="K215" s="57">
        <v>1714922</v>
      </c>
      <c r="L215" s="57">
        <v>1635813</v>
      </c>
      <c r="M215" s="68">
        <v>527856.61</v>
      </c>
      <c r="N215" s="446">
        <v>0</v>
      </c>
      <c r="O215" s="552">
        <v>0</v>
      </c>
      <c r="P215" s="36"/>
      <c r="Q215" s="77">
        <v>0</v>
      </c>
    </row>
    <row r="216" spans="1:19" ht="33.75" customHeight="1" x14ac:dyDescent="0.25">
      <c r="A216" s="483" t="s">
        <v>150</v>
      </c>
      <c r="B216" s="292" t="s">
        <v>580</v>
      </c>
      <c r="C216" s="293" t="s">
        <v>74</v>
      </c>
      <c r="D216" s="383">
        <v>3122</v>
      </c>
      <c r="E216" s="214" t="s">
        <v>20</v>
      </c>
      <c r="F216" s="294">
        <v>6389180</v>
      </c>
      <c r="G216" s="295"/>
      <c r="H216" s="295"/>
      <c r="I216" s="295"/>
      <c r="J216" s="295"/>
      <c r="K216" s="330">
        <v>840539</v>
      </c>
      <c r="L216" s="296">
        <v>1724569</v>
      </c>
      <c r="M216" s="296">
        <v>1677487</v>
      </c>
      <c r="N216" s="446">
        <v>0</v>
      </c>
      <c r="O216" s="527">
        <v>0</v>
      </c>
      <c r="P216" s="297"/>
      <c r="Q216" s="249">
        <v>0</v>
      </c>
    </row>
    <row r="217" spans="1:19" ht="32.25" customHeight="1" x14ac:dyDescent="0.25">
      <c r="A217" s="478" t="s">
        <v>151</v>
      </c>
      <c r="B217" s="143" t="s">
        <v>580</v>
      </c>
      <c r="C217" s="349" t="s">
        <v>56</v>
      </c>
      <c r="D217" s="318">
        <v>3122</v>
      </c>
      <c r="E217" s="222" t="s">
        <v>20</v>
      </c>
      <c r="F217" s="206">
        <v>4088901</v>
      </c>
      <c r="G217" s="146"/>
      <c r="H217" s="146"/>
      <c r="I217" s="146"/>
      <c r="J217" s="146"/>
      <c r="K217" s="305">
        <v>561968</v>
      </c>
      <c r="L217" s="148">
        <f>F217-K217</f>
        <v>3526933</v>
      </c>
      <c r="M217" s="145">
        <v>1815540</v>
      </c>
      <c r="N217" s="446">
        <v>917452</v>
      </c>
      <c r="O217" s="446">
        <v>400000</v>
      </c>
      <c r="P217" s="218"/>
      <c r="Q217" s="251">
        <v>0</v>
      </c>
    </row>
    <row r="218" spans="1:19" ht="31.5" x14ac:dyDescent="0.25">
      <c r="A218" s="487" t="s">
        <v>152</v>
      </c>
      <c r="B218" s="89" t="s">
        <v>580</v>
      </c>
      <c r="C218" s="496" t="s">
        <v>0</v>
      </c>
      <c r="D218" s="65">
        <v>3122</v>
      </c>
      <c r="E218" s="393" t="s">
        <v>27</v>
      </c>
      <c r="F218" s="59"/>
      <c r="G218" s="70"/>
      <c r="H218" s="71"/>
      <c r="I218" s="70"/>
      <c r="J218" s="71"/>
      <c r="K218" s="68"/>
      <c r="L218" s="69"/>
      <c r="M218" s="56"/>
      <c r="N218" s="446"/>
      <c r="O218" s="409"/>
      <c r="P218" s="218"/>
      <c r="Q218" s="251"/>
    </row>
    <row r="219" spans="1:19" ht="30.75" customHeight="1" x14ac:dyDescent="0.25">
      <c r="A219" s="481" t="s">
        <v>532</v>
      </c>
      <c r="B219" s="182"/>
      <c r="C219" s="181" t="s">
        <v>79</v>
      </c>
      <c r="D219" s="393">
        <v>3122</v>
      </c>
      <c r="E219" s="393" t="s">
        <v>22</v>
      </c>
      <c r="F219" s="208">
        <v>3011168</v>
      </c>
      <c r="G219" s="73"/>
      <c r="H219" s="74"/>
      <c r="I219" s="73"/>
      <c r="J219" s="74"/>
      <c r="K219" s="68">
        <v>0</v>
      </c>
      <c r="L219" s="57">
        <f>F219-K219</f>
        <v>3011168</v>
      </c>
      <c r="M219" s="213">
        <v>967061</v>
      </c>
      <c r="N219" s="446">
        <v>945419</v>
      </c>
      <c r="O219" s="451">
        <v>0</v>
      </c>
      <c r="P219" s="218"/>
      <c r="Q219" s="150">
        <v>0</v>
      </c>
    </row>
    <row r="220" spans="1:19" ht="16.5" customHeight="1" x14ac:dyDescent="0.25">
      <c r="A220" s="488"/>
      <c r="B220" s="497"/>
      <c r="C220" s="498" t="s">
        <v>574</v>
      </c>
      <c r="D220" s="393"/>
      <c r="E220" s="393"/>
      <c r="F220" s="208"/>
      <c r="G220" s="203"/>
      <c r="H220" s="204"/>
      <c r="I220" s="203"/>
      <c r="J220" s="204"/>
      <c r="K220" s="68"/>
      <c r="L220" s="197">
        <v>462250</v>
      </c>
      <c r="M220" s="499">
        <v>313581</v>
      </c>
      <c r="N220" s="620">
        <v>146063</v>
      </c>
      <c r="O220" s="409"/>
      <c r="P220" s="218"/>
      <c r="Q220" s="150"/>
    </row>
    <row r="221" spans="1:19" ht="67.5" customHeight="1" x14ac:dyDescent="0.25">
      <c r="A221" s="489" t="s">
        <v>533</v>
      </c>
      <c r="B221" s="89"/>
      <c r="C221" s="183" t="s">
        <v>92</v>
      </c>
      <c r="D221" s="65">
        <v>3122</v>
      </c>
      <c r="E221" s="203" t="s">
        <v>22</v>
      </c>
      <c r="F221" s="208">
        <f>M221+N221+O221+Q221</f>
        <v>16880161</v>
      </c>
      <c r="G221" s="203"/>
      <c r="H221" s="203"/>
      <c r="I221" s="203"/>
      <c r="J221" s="203"/>
      <c r="K221" s="68">
        <v>0</v>
      </c>
      <c r="L221" s="69">
        <f>F221-K221</f>
        <v>16880161</v>
      </c>
      <c r="M221" s="107">
        <v>1786091</v>
      </c>
      <c r="N221" s="439">
        <v>194070</v>
      </c>
      <c r="O221" s="600">
        <v>5500000</v>
      </c>
      <c r="P221" s="218"/>
      <c r="Q221" s="251">
        <v>9400000</v>
      </c>
    </row>
    <row r="222" spans="1:19" x14ac:dyDescent="0.25">
      <c r="A222" s="488"/>
      <c r="B222" s="93"/>
      <c r="C222" s="184" t="s">
        <v>91</v>
      </c>
      <c r="D222" s="394"/>
      <c r="E222" s="176"/>
      <c r="F222" s="209"/>
      <c r="G222" s="176"/>
      <c r="H222" s="176"/>
      <c r="I222" s="176"/>
      <c r="J222" s="176"/>
      <c r="K222" s="155"/>
      <c r="L222" s="426"/>
      <c r="M222" s="197"/>
      <c r="N222" s="548"/>
      <c r="O222" s="601"/>
      <c r="P222" s="271"/>
      <c r="Q222" s="256">
        <v>4597505</v>
      </c>
    </row>
    <row r="223" spans="1:19" ht="31.5" x14ac:dyDescent="0.25">
      <c r="A223" s="485" t="s">
        <v>534</v>
      </c>
      <c r="B223" s="41"/>
      <c r="C223" s="95" t="s">
        <v>80</v>
      </c>
      <c r="D223" s="65">
        <v>3122</v>
      </c>
      <c r="E223" s="393" t="s">
        <v>579</v>
      </c>
      <c r="F223" s="107">
        <v>6206433</v>
      </c>
      <c r="G223" s="203"/>
      <c r="H223" s="204"/>
      <c r="I223" s="203"/>
      <c r="J223" s="204"/>
      <c r="K223" s="97">
        <v>86884</v>
      </c>
      <c r="L223" s="69">
        <f>F223-K223</f>
        <v>6119549</v>
      </c>
      <c r="M223" s="213">
        <v>611079</v>
      </c>
      <c r="N223" s="590">
        <v>1580000</v>
      </c>
      <c r="O223" s="409">
        <v>3700000</v>
      </c>
      <c r="P223" s="271"/>
      <c r="Q223" s="142">
        <v>0</v>
      </c>
    </row>
    <row r="224" spans="1:19" ht="31.5" x14ac:dyDescent="0.25">
      <c r="A224" s="485" t="s">
        <v>535</v>
      </c>
      <c r="B224" s="41"/>
      <c r="C224" s="96" t="s">
        <v>81</v>
      </c>
      <c r="D224" s="65">
        <v>3122</v>
      </c>
      <c r="E224" s="393" t="s">
        <v>579</v>
      </c>
      <c r="F224" s="107">
        <v>6287245</v>
      </c>
      <c r="G224" s="73"/>
      <c r="H224" s="74"/>
      <c r="I224" s="73"/>
      <c r="J224" s="74"/>
      <c r="K224" s="97">
        <v>88620</v>
      </c>
      <c r="L224" s="94">
        <f>F224-K224</f>
        <v>6198625</v>
      </c>
      <c r="M224" s="126">
        <v>30515</v>
      </c>
      <c r="N224" s="439">
        <v>4429586</v>
      </c>
      <c r="O224" s="602">
        <v>1148110</v>
      </c>
      <c r="P224" s="218"/>
      <c r="Q224" s="150"/>
    </row>
    <row r="225" spans="1:17" ht="31.5" x14ac:dyDescent="0.25">
      <c r="A225" s="486" t="s">
        <v>536</v>
      </c>
      <c r="B225" s="210"/>
      <c r="C225" s="211" t="s">
        <v>468</v>
      </c>
      <c r="D225" s="277">
        <v>3122</v>
      </c>
      <c r="E225" s="277" t="s">
        <v>22</v>
      </c>
      <c r="F225" s="213">
        <v>4749698</v>
      </c>
      <c r="G225" s="214"/>
      <c r="H225" s="215"/>
      <c r="I225" s="214"/>
      <c r="J225" s="215"/>
      <c r="K225" s="148">
        <v>0</v>
      </c>
      <c r="L225" s="216">
        <f>F225-K225</f>
        <v>4749698</v>
      </c>
      <c r="M225" s="150">
        <v>0</v>
      </c>
      <c r="N225" s="409">
        <v>1728431</v>
      </c>
      <c r="O225" s="451">
        <v>0</v>
      </c>
      <c r="P225" s="218"/>
      <c r="Q225" s="150">
        <v>0</v>
      </c>
    </row>
    <row r="226" spans="1:17" x14ac:dyDescent="0.25">
      <c r="A226" s="490"/>
      <c r="B226" s="219"/>
      <c r="C226" s="220" t="s">
        <v>91</v>
      </c>
      <c r="D226" s="277"/>
      <c r="E226" s="277"/>
      <c r="F226" s="221"/>
      <c r="G226" s="222"/>
      <c r="H226" s="223"/>
      <c r="I226" s="222"/>
      <c r="J226" s="223"/>
      <c r="K226" s="148"/>
      <c r="L226" s="225">
        <f>L225/2</f>
        <v>2374849</v>
      </c>
      <c r="M226" s="225"/>
      <c r="N226" s="409"/>
      <c r="O226" s="409"/>
      <c r="P226" s="218"/>
      <c r="Q226" s="150"/>
    </row>
    <row r="227" spans="1:17" ht="47.25" x14ac:dyDescent="0.25">
      <c r="A227" s="486" t="s">
        <v>537</v>
      </c>
      <c r="B227" s="210"/>
      <c r="C227" s="211" t="s">
        <v>469</v>
      </c>
      <c r="D227" s="277">
        <v>3122</v>
      </c>
      <c r="E227" s="277" t="s">
        <v>44</v>
      </c>
      <c r="F227" s="213">
        <v>4682770</v>
      </c>
      <c r="G227" s="214"/>
      <c r="H227" s="215"/>
      <c r="I227" s="214"/>
      <c r="J227" s="215"/>
      <c r="K227" s="148">
        <v>0</v>
      </c>
      <c r="L227" s="185">
        <f>F227-K227</f>
        <v>4682770</v>
      </c>
      <c r="M227" s="226">
        <v>0</v>
      </c>
      <c r="N227" s="451">
        <v>484405</v>
      </c>
      <c r="O227" s="451">
        <f>3117382+533000-500000</f>
        <v>3150382</v>
      </c>
      <c r="P227" s="218"/>
      <c r="Q227" s="150">
        <v>0</v>
      </c>
    </row>
    <row r="228" spans="1:17" x14ac:dyDescent="0.25">
      <c r="A228" s="490"/>
      <c r="B228" s="219"/>
      <c r="C228" s="220" t="s">
        <v>91</v>
      </c>
      <c r="D228" s="277"/>
      <c r="E228" s="277"/>
      <c r="F228" s="221"/>
      <c r="G228" s="222"/>
      <c r="H228" s="223"/>
      <c r="I228" s="222"/>
      <c r="J228" s="223"/>
      <c r="K228" s="148"/>
      <c r="L228" s="225">
        <v>532694</v>
      </c>
      <c r="M228" s="225"/>
      <c r="N228" s="409"/>
      <c r="O228" s="409"/>
      <c r="P228" s="218"/>
      <c r="Q228" s="150"/>
    </row>
    <row r="229" spans="1:17" ht="31.5" x14ac:dyDescent="0.25">
      <c r="A229" s="486" t="s">
        <v>538</v>
      </c>
      <c r="B229" s="413"/>
      <c r="C229" s="211" t="s">
        <v>497</v>
      </c>
      <c r="D229" s="277">
        <v>3122</v>
      </c>
      <c r="E229" s="277" t="s">
        <v>64</v>
      </c>
      <c r="F229" s="213">
        <v>5219549</v>
      </c>
      <c r="G229" s="214"/>
      <c r="H229" s="215"/>
      <c r="I229" s="214"/>
      <c r="J229" s="215"/>
      <c r="K229" s="148">
        <v>0</v>
      </c>
      <c r="L229" s="423">
        <f>F229-K229</f>
        <v>5219549</v>
      </c>
      <c r="M229" s="150">
        <v>0</v>
      </c>
      <c r="N229" s="451">
        <v>0</v>
      </c>
      <c r="O229" s="451">
        <f>L229-L230-N229</f>
        <v>2609774.5</v>
      </c>
      <c r="P229" s="218"/>
      <c r="Q229" s="150">
        <v>0</v>
      </c>
    </row>
    <row r="230" spans="1:17" x14ac:dyDescent="0.25">
      <c r="A230" s="480"/>
      <c r="B230" s="413"/>
      <c r="C230" s="220" t="s">
        <v>91</v>
      </c>
      <c r="D230" s="277"/>
      <c r="E230" s="277"/>
      <c r="F230" s="221"/>
      <c r="G230" s="222"/>
      <c r="H230" s="223"/>
      <c r="I230" s="222"/>
      <c r="J230" s="223"/>
      <c r="K230" s="148"/>
      <c r="L230" s="424">
        <f>L229/2</f>
        <v>2609774.5</v>
      </c>
      <c r="M230" s="225"/>
      <c r="N230" s="409"/>
      <c r="O230" s="409"/>
      <c r="P230" s="218"/>
      <c r="Q230" s="150"/>
    </row>
    <row r="231" spans="1:17" ht="35.25" customHeight="1" x14ac:dyDescent="0.25">
      <c r="A231" s="486" t="s">
        <v>539</v>
      </c>
      <c r="B231" s="407"/>
      <c r="C231" s="211" t="s">
        <v>498</v>
      </c>
      <c r="D231" s="277">
        <v>3122</v>
      </c>
      <c r="E231" s="277" t="s">
        <v>64</v>
      </c>
      <c r="F231" s="213">
        <v>2415617</v>
      </c>
      <c r="G231" s="214"/>
      <c r="H231" s="215"/>
      <c r="I231" s="214"/>
      <c r="J231" s="215"/>
      <c r="K231" s="148">
        <v>0</v>
      </c>
      <c r="L231" s="423">
        <f>F231-K231</f>
        <v>2415617</v>
      </c>
      <c r="M231" s="150">
        <v>0</v>
      </c>
      <c r="N231" s="451">
        <v>0</v>
      </c>
      <c r="O231" s="451">
        <f>L231-L232-N231</f>
        <v>1207808.5</v>
      </c>
      <c r="P231" s="218"/>
      <c r="Q231" s="150">
        <v>0</v>
      </c>
    </row>
    <row r="232" spans="1:17" x14ac:dyDescent="0.25">
      <c r="A232" s="480"/>
      <c r="B232" s="411"/>
      <c r="C232" s="220" t="s">
        <v>91</v>
      </c>
      <c r="D232" s="277"/>
      <c r="E232" s="277"/>
      <c r="F232" s="221"/>
      <c r="G232" s="222"/>
      <c r="H232" s="223"/>
      <c r="I232" s="222"/>
      <c r="J232" s="223"/>
      <c r="K232" s="148"/>
      <c r="L232" s="424">
        <f>L231/2</f>
        <v>1207808.5</v>
      </c>
      <c r="M232" s="225"/>
      <c r="N232" s="409"/>
      <c r="O232" s="409"/>
      <c r="P232" s="218"/>
      <c r="Q232" s="150"/>
    </row>
    <row r="233" spans="1:17" ht="34.5" customHeight="1" x14ac:dyDescent="0.25">
      <c r="A233" s="486" t="s">
        <v>540</v>
      </c>
      <c r="B233" s="407"/>
      <c r="C233" s="211" t="s">
        <v>667</v>
      </c>
      <c r="D233" s="277">
        <v>3122</v>
      </c>
      <c r="E233" s="277" t="s">
        <v>64</v>
      </c>
      <c r="F233" s="213">
        <v>6252342</v>
      </c>
      <c r="G233" s="214"/>
      <c r="H233" s="215"/>
      <c r="I233" s="214"/>
      <c r="J233" s="215"/>
      <c r="K233" s="148">
        <v>0</v>
      </c>
      <c r="L233" s="423">
        <f>F233-K233</f>
        <v>6252342</v>
      </c>
      <c r="M233" s="150">
        <v>0</v>
      </c>
      <c r="N233" s="451">
        <v>99919</v>
      </c>
      <c r="O233" s="451">
        <f>L233-L234-N233</f>
        <v>3026252</v>
      </c>
      <c r="P233" s="218"/>
      <c r="Q233" s="150">
        <v>0</v>
      </c>
    </row>
    <row r="234" spans="1:17" x14ac:dyDescent="0.25">
      <c r="A234" s="490"/>
      <c r="B234" s="411"/>
      <c r="C234" s="220" t="s">
        <v>91</v>
      </c>
      <c r="D234" s="277"/>
      <c r="E234" s="277"/>
      <c r="F234" s="425"/>
      <c r="G234" s="222"/>
      <c r="H234" s="223"/>
      <c r="I234" s="222"/>
      <c r="J234" s="223"/>
      <c r="K234" s="148"/>
      <c r="L234" s="424">
        <f>L233/2</f>
        <v>3126171</v>
      </c>
      <c r="M234" s="225"/>
      <c r="N234" s="409"/>
      <c r="O234" s="409"/>
      <c r="P234" s="218"/>
      <c r="Q234" s="150"/>
    </row>
    <row r="235" spans="1:17" ht="47.25" x14ac:dyDescent="0.25">
      <c r="A235" s="486" t="s">
        <v>541</v>
      </c>
      <c r="B235" s="407"/>
      <c r="C235" s="211" t="s">
        <v>662</v>
      </c>
      <c r="D235" s="277">
        <v>3122</v>
      </c>
      <c r="E235" s="277" t="s">
        <v>64</v>
      </c>
      <c r="F235" s="423">
        <v>1901956</v>
      </c>
      <c r="G235" s="214"/>
      <c r="H235" s="215"/>
      <c r="I235" s="214"/>
      <c r="J235" s="215"/>
      <c r="K235" s="185">
        <v>0</v>
      </c>
      <c r="L235" s="423">
        <v>1951956</v>
      </c>
      <c r="M235" s="150">
        <v>0</v>
      </c>
      <c r="N235" s="451">
        <v>0</v>
      </c>
      <c r="O235" s="451">
        <v>975978</v>
      </c>
      <c r="P235" s="218"/>
      <c r="Q235" s="150">
        <v>0</v>
      </c>
    </row>
    <row r="236" spans="1:17" x14ac:dyDescent="0.25">
      <c r="A236" s="480"/>
      <c r="B236" s="413"/>
      <c r="C236" s="440" t="s">
        <v>91</v>
      </c>
      <c r="D236" s="212"/>
      <c r="E236" s="212"/>
      <c r="F236" s="412"/>
      <c r="G236" s="303"/>
      <c r="H236" s="274"/>
      <c r="I236" s="303"/>
      <c r="J236" s="274"/>
      <c r="K236" s="439"/>
      <c r="L236" s="424">
        <f>L235/2</f>
        <v>975978</v>
      </c>
      <c r="M236" s="224"/>
      <c r="N236" s="537"/>
      <c r="O236" s="409"/>
      <c r="P236" s="410"/>
      <c r="Q236" s="409"/>
    </row>
    <row r="237" spans="1:17" ht="31.5" x14ac:dyDescent="0.25">
      <c r="A237" s="491" t="s">
        <v>606</v>
      </c>
      <c r="B237" s="443"/>
      <c r="C237" s="211" t="s">
        <v>605</v>
      </c>
      <c r="D237" s="277">
        <v>3122</v>
      </c>
      <c r="E237" s="277" t="s">
        <v>64</v>
      </c>
      <c r="F237" s="423">
        <v>2839050</v>
      </c>
      <c r="G237" s="214"/>
      <c r="H237" s="215"/>
      <c r="I237" s="214"/>
      <c r="J237" s="215"/>
      <c r="K237" s="185">
        <v>0</v>
      </c>
      <c r="L237" s="423">
        <f>F237-K237</f>
        <v>2839050</v>
      </c>
      <c r="M237" s="150">
        <v>0</v>
      </c>
      <c r="N237" s="451">
        <v>1808149</v>
      </c>
      <c r="O237" s="451">
        <v>250000</v>
      </c>
      <c r="P237" s="218"/>
      <c r="Q237" s="150">
        <v>0</v>
      </c>
    </row>
    <row r="238" spans="1:17" ht="18.75" customHeight="1" x14ac:dyDescent="0.25">
      <c r="A238" s="492"/>
      <c r="B238" s="444"/>
      <c r="C238" s="220" t="s">
        <v>91</v>
      </c>
      <c r="D238" s="212"/>
      <c r="E238" s="212"/>
      <c r="F238" s="412"/>
      <c r="G238" s="303"/>
      <c r="H238" s="274"/>
      <c r="I238" s="303"/>
      <c r="J238" s="274"/>
      <c r="K238" s="408"/>
      <c r="L238" s="424">
        <f>L237/2</f>
        <v>1419525</v>
      </c>
      <c r="M238" s="224"/>
      <c r="N238" s="409">
        <v>867934</v>
      </c>
      <c r="O238" s="409"/>
      <c r="P238" s="410"/>
      <c r="Q238" s="409"/>
    </row>
    <row r="239" spans="1:17" ht="47.25" x14ac:dyDescent="0.25">
      <c r="A239" s="488" t="s">
        <v>153</v>
      </c>
      <c r="B239" s="442" t="s">
        <v>580</v>
      </c>
      <c r="C239" s="441" t="s">
        <v>32</v>
      </c>
      <c r="D239" s="203">
        <v>3122</v>
      </c>
      <c r="E239" s="65" t="s">
        <v>748</v>
      </c>
      <c r="F239" s="59">
        <v>32792269</v>
      </c>
      <c r="G239" s="70"/>
      <c r="H239" s="70"/>
      <c r="I239" s="70"/>
      <c r="J239" s="70"/>
      <c r="K239" s="333">
        <v>7171726</v>
      </c>
      <c r="L239" s="68">
        <f t="shared" ref="L239:L245" si="1">F239-K239</f>
        <v>25620543</v>
      </c>
      <c r="M239" s="85">
        <v>3927449</v>
      </c>
      <c r="N239" s="460">
        <v>948962</v>
      </c>
      <c r="O239" s="446">
        <v>5000000</v>
      </c>
      <c r="P239" s="218"/>
      <c r="Q239" s="249">
        <f>F239-K239-M239-N239-O239</f>
        <v>15744132</v>
      </c>
    </row>
    <row r="240" spans="1:17" ht="34.5" customHeight="1" x14ac:dyDescent="0.25">
      <c r="A240" s="484" t="s">
        <v>155</v>
      </c>
      <c r="B240" s="93" t="s">
        <v>580</v>
      </c>
      <c r="C240" s="109" t="s">
        <v>34</v>
      </c>
      <c r="D240" s="394">
        <v>3122</v>
      </c>
      <c r="E240" s="395" t="s">
        <v>66</v>
      </c>
      <c r="F240" s="139">
        <v>172176906</v>
      </c>
      <c r="G240" s="153"/>
      <c r="H240" s="154"/>
      <c r="I240" s="153"/>
      <c r="J240" s="154"/>
      <c r="K240" s="155">
        <v>642487</v>
      </c>
      <c r="L240" s="174">
        <f t="shared" si="1"/>
        <v>171534419</v>
      </c>
      <c r="M240" s="140">
        <v>82536</v>
      </c>
      <c r="N240" s="596">
        <v>0</v>
      </c>
      <c r="O240" s="459">
        <v>2500000</v>
      </c>
      <c r="P240" s="271"/>
      <c r="Q240" s="251">
        <v>5000000</v>
      </c>
    </row>
    <row r="241" spans="1:17" ht="36.75" customHeight="1" x14ac:dyDescent="0.25">
      <c r="A241" s="483" t="s">
        <v>156</v>
      </c>
      <c r="B241" s="201" t="s">
        <v>580</v>
      </c>
      <c r="C241" s="350" t="s">
        <v>577</v>
      </c>
      <c r="D241" s="65">
        <v>3122</v>
      </c>
      <c r="E241" s="203" t="s">
        <v>579</v>
      </c>
      <c r="F241" s="59">
        <v>22650514</v>
      </c>
      <c r="G241" s="70"/>
      <c r="H241" s="70"/>
      <c r="I241" s="70"/>
      <c r="J241" s="70"/>
      <c r="K241" s="68">
        <v>3378839</v>
      </c>
      <c r="L241" s="57">
        <v>19271675</v>
      </c>
      <c r="M241" s="68">
        <v>27497</v>
      </c>
      <c r="N241" s="597">
        <v>17333</v>
      </c>
      <c r="O241" s="410">
        <v>4000000</v>
      </c>
      <c r="P241" s="468">
        <v>0</v>
      </c>
      <c r="Q241" s="251">
        <f>F241-K241-M241-N241-O241</f>
        <v>15226845</v>
      </c>
    </row>
    <row r="242" spans="1:17" ht="36" customHeight="1" x14ac:dyDescent="0.25">
      <c r="A242" s="489" t="s">
        <v>157</v>
      </c>
      <c r="B242" s="227" t="s">
        <v>580</v>
      </c>
      <c r="C242" s="228" t="s">
        <v>600</v>
      </c>
      <c r="D242" s="385">
        <v>3142</v>
      </c>
      <c r="E242" s="390" t="s">
        <v>44</v>
      </c>
      <c r="F242" s="229">
        <v>11675423</v>
      </c>
      <c r="G242" s="230"/>
      <c r="H242" s="231"/>
      <c r="I242" s="230"/>
      <c r="J242" s="231"/>
      <c r="K242" s="232">
        <v>99894</v>
      </c>
      <c r="L242" s="233">
        <f t="shared" si="1"/>
        <v>11575529</v>
      </c>
      <c r="M242" s="234">
        <v>7709</v>
      </c>
      <c r="N242" s="598">
        <v>3943005</v>
      </c>
      <c r="O242" s="599">
        <f>L242-M242-N242</f>
        <v>7624815</v>
      </c>
      <c r="P242" s="236"/>
      <c r="Q242" s="235">
        <v>0</v>
      </c>
    </row>
    <row r="243" spans="1:17" ht="50.25" customHeight="1" x14ac:dyDescent="0.25">
      <c r="A243" s="483" t="s">
        <v>542</v>
      </c>
      <c r="B243" s="41" t="s">
        <v>580</v>
      </c>
      <c r="C243" s="379" t="s">
        <v>41</v>
      </c>
      <c r="D243" s="16">
        <v>3122</v>
      </c>
      <c r="E243" s="392" t="s">
        <v>20</v>
      </c>
      <c r="F243" s="57">
        <v>9604014</v>
      </c>
      <c r="G243" s="203"/>
      <c r="H243" s="203"/>
      <c r="I243" s="203"/>
      <c r="J243" s="203"/>
      <c r="K243" s="57">
        <v>148136.07800000001</v>
      </c>
      <c r="L243" s="380">
        <f t="shared" si="1"/>
        <v>9455877.9220000003</v>
      </c>
      <c r="M243" s="381">
        <v>2995488.05</v>
      </c>
      <c r="N243" s="447">
        <v>3623825</v>
      </c>
      <c r="O243" s="446">
        <v>0</v>
      </c>
      <c r="P243" s="218"/>
      <c r="Q243" s="251">
        <v>0</v>
      </c>
    </row>
    <row r="244" spans="1:17" ht="33.75" customHeight="1" x14ac:dyDescent="0.25">
      <c r="A244" s="489" t="s">
        <v>543</v>
      </c>
      <c r="B244" s="227" t="s">
        <v>580</v>
      </c>
      <c r="C244" s="228" t="s">
        <v>78</v>
      </c>
      <c r="D244" s="385">
        <v>3122</v>
      </c>
      <c r="E244" s="390" t="s">
        <v>579</v>
      </c>
      <c r="F244" s="288">
        <v>8204711</v>
      </c>
      <c r="G244" s="289"/>
      <c r="H244" s="290"/>
      <c r="I244" s="289"/>
      <c r="J244" s="290"/>
      <c r="K244" s="331">
        <v>113658</v>
      </c>
      <c r="L244" s="232">
        <f>F244-K244</f>
        <v>8091053</v>
      </c>
      <c r="M244" s="291">
        <v>307692.21999999997</v>
      </c>
      <c r="N244" s="447">
        <v>549625</v>
      </c>
      <c r="O244" s="409">
        <f>F244-K244-M244</f>
        <v>7783360.7800000003</v>
      </c>
      <c r="P244" s="236"/>
      <c r="Q244" s="235">
        <v>0</v>
      </c>
    </row>
    <row r="245" spans="1:17" ht="38.25" customHeight="1" x14ac:dyDescent="0.25">
      <c r="A245" s="483" t="s">
        <v>544</v>
      </c>
      <c r="B245" s="41" t="s">
        <v>580</v>
      </c>
      <c r="C245" s="98" t="s">
        <v>495</v>
      </c>
      <c r="D245" s="91">
        <v>3122</v>
      </c>
      <c r="E245" s="391" t="s">
        <v>44</v>
      </c>
      <c r="F245" s="99">
        <v>3467369</v>
      </c>
      <c r="G245" s="100">
        <v>0</v>
      </c>
      <c r="H245" s="99">
        <v>8300000</v>
      </c>
      <c r="I245" s="100">
        <v>0</v>
      </c>
      <c r="J245" s="99">
        <v>8300000</v>
      </c>
      <c r="K245" s="100">
        <v>0</v>
      </c>
      <c r="L245" s="99">
        <f t="shared" si="1"/>
        <v>3467369</v>
      </c>
      <c r="M245" s="99">
        <v>28422</v>
      </c>
      <c r="N245" s="447">
        <v>123614</v>
      </c>
      <c r="O245" s="551">
        <f>L245-M245-N245</f>
        <v>3315333</v>
      </c>
      <c r="P245" s="218"/>
      <c r="Q245" s="150">
        <v>0</v>
      </c>
    </row>
    <row r="246" spans="1:17" ht="32.25" customHeight="1" x14ac:dyDescent="0.25">
      <c r="A246" s="490" t="s">
        <v>545</v>
      </c>
      <c r="B246" s="418" t="s">
        <v>580</v>
      </c>
      <c r="C246" s="196" t="s">
        <v>69</v>
      </c>
      <c r="D246" s="318">
        <v>3122</v>
      </c>
      <c r="E246" s="222" t="s">
        <v>70</v>
      </c>
      <c r="F246" s="206">
        <v>47032584</v>
      </c>
      <c r="G246" s="146"/>
      <c r="H246" s="146"/>
      <c r="I246" s="146"/>
      <c r="J246" s="146"/>
      <c r="K246" s="305">
        <v>16817609</v>
      </c>
      <c r="L246" s="148">
        <f>F246-K246</f>
        <v>30214975</v>
      </c>
      <c r="M246" s="145">
        <v>1740000</v>
      </c>
      <c r="N246" s="449">
        <v>0</v>
      </c>
      <c r="O246" s="446">
        <v>500000</v>
      </c>
      <c r="P246" s="218"/>
      <c r="Q246" s="306">
        <f>L246-M246-N246-O246</f>
        <v>27974975</v>
      </c>
    </row>
    <row r="247" spans="1:17" ht="40.5" customHeight="1" x14ac:dyDescent="0.25">
      <c r="A247" s="478" t="s">
        <v>546</v>
      </c>
      <c r="B247" s="93" t="s">
        <v>580</v>
      </c>
      <c r="C247" s="477" t="s">
        <v>569</v>
      </c>
      <c r="D247" s="427">
        <v>3122</v>
      </c>
      <c r="E247" s="428" t="s">
        <v>47</v>
      </c>
      <c r="F247" s="414"/>
      <c r="G247" s="152"/>
      <c r="H247" s="415"/>
      <c r="I247" s="152"/>
      <c r="J247" s="415"/>
      <c r="K247" s="156">
        <v>0</v>
      </c>
      <c r="L247" s="421">
        <f>F247-K247</f>
        <v>0</v>
      </c>
      <c r="M247" s="422">
        <v>0</v>
      </c>
      <c r="N247" s="598">
        <v>103254</v>
      </c>
      <c r="O247" s="548">
        <v>3000000</v>
      </c>
      <c r="P247" s="271"/>
      <c r="Q247" s="142">
        <v>0</v>
      </c>
    </row>
    <row r="248" spans="1:17" ht="49.5" customHeight="1" x14ac:dyDescent="0.25">
      <c r="A248" s="478" t="s">
        <v>547</v>
      </c>
      <c r="B248" s="41" t="s">
        <v>580</v>
      </c>
      <c r="C248" s="96" t="s">
        <v>90</v>
      </c>
      <c r="D248" s="16">
        <v>3122</v>
      </c>
      <c r="E248" s="389" t="s">
        <v>27</v>
      </c>
      <c r="F248" s="348">
        <v>8300000</v>
      </c>
      <c r="G248" s="97">
        <v>0</v>
      </c>
      <c r="H248" s="348">
        <v>8300000</v>
      </c>
      <c r="I248" s="97">
        <v>0</v>
      </c>
      <c r="J248" s="348">
        <v>8300000</v>
      </c>
      <c r="K248" s="97">
        <v>0</v>
      </c>
      <c r="L248" s="348">
        <f>F248-K248</f>
        <v>8300000</v>
      </c>
      <c r="M248" s="348">
        <v>0</v>
      </c>
      <c r="N248" s="447">
        <v>0</v>
      </c>
      <c r="O248" s="446">
        <v>0</v>
      </c>
      <c r="P248" s="218"/>
      <c r="Q248" s="150">
        <v>0</v>
      </c>
    </row>
    <row r="249" spans="1:17" ht="24.75" customHeight="1" x14ac:dyDescent="0.25">
      <c r="A249" s="478" t="s">
        <v>548</v>
      </c>
      <c r="B249" s="143" t="s">
        <v>580</v>
      </c>
      <c r="C249" s="282" t="s">
        <v>95</v>
      </c>
      <c r="D249" s="383">
        <v>3122</v>
      </c>
      <c r="E249" s="384" t="s">
        <v>64</v>
      </c>
      <c r="F249" s="226">
        <v>100000</v>
      </c>
      <c r="G249" s="283"/>
      <c r="H249" s="284"/>
      <c r="I249" s="283"/>
      <c r="J249" s="284"/>
      <c r="K249" s="283">
        <v>0</v>
      </c>
      <c r="L249" s="284">
        <v>0</v>
      </c>
      <c r="M249" s="284">
        <v>0</v>
      </c>
      <c r="N249" s="452">
        <v>0</v>
      </c>
      <c r="O249" s="553">
        <v>100000</v>
      </c>
      <c r="P249" s="218"/>
      <c r="Q249" s="251">
        <v>0</v>
      </c>
    </row>
    <row r="250" spans="1:17" ht="36.75" customHeight="1" x14ac:dyDescent="0.25">
      <c r="A250" s="490" t="s">
        <v>549</v>
      </c>
      <c r="B250" s="143" t="s">
        <v>580</v>
      </c>
      <c r="C250" s="259" t="s">
        <v>470</v>
      </c>
      <c r="D250" s="318">
        <v>3122</v>
      </c>
      <c r="E250" s="277" t="s">
        <v>64</v>
      </c>
      <c r="F250" s="226">
        <v>100000</v>
      </c>
      <c r="G250" s="285"/>
      <c r="H250" s="286"/>
      <c r="I250" s="285"/>
      <c r="J250" s="286"/>
      <c r="K250" s="285">
        <v>0</v>
      </c>
      <c r="L250" s="286">
        <v>0</v>
      </c>
      <c r="M250" s="286">
        <v>0</v>
      </c>
      <c r="N250" s="452">
        <v>0</v>
      </c>
      <c r="O250" s="553">
        <v>100000</v>
      </c>
      <c r="P250" s="218"/>
      <c r="Q250" s="251">
        <v>0</v>
      </c>
    </row>
    <row r="251" spans="1:17" ht="48.75" customHeight="1" x14ac:dyDescent="0.25">
      <c r="A251" s="490" t="s">
        <v>578</v>
      </c>
      <c r="B251" s="41" t="s">
        <v>580</v>
      </c>
      <c r="C251" s="78" t="s">
        <v>42</v>
      </c>
      <c r="D251" s="91">
        <v>3122</v>
      </c>
      <c r="E251" s="391" t="s">
        <v>44</v>
      </c>
      <c r="F251" s="72">
        <v>11412527</v>
      </c>
      <c r="G251" s="73"/>
      <c r="H251" s="74"/>
      <c r="I251" s="73"/>
      <c r="J251" s="74"/>
      <c r="K251" s="75">
        <v>169212</v>
      </c>
      <c r="L251" s="76">
        <f>F251-K251</f>
        <v>11243315</v>
      </c>
      <c r="M251" s="84">
        <v>0</v>
      </c>
      <c r="N251" s="466">
        <v>0</v>
      </c>
      <c r="O251" s="451">
        <v>5000000</v>
      </c>
      <c r="P251" s="218"/>
      <c r="Q251" s="150">
        <f>L251-O251</f>
        <v>6243315</v>
      </c>
    </row>
    <row r="252" spans="1:17" ht="33.75" customHeight="1" x14ac:dyDescent="0.25">
      <c r="A252" s="490" t="s">
        <v>626</v>
      </c>
      <c r="B252" s="41" t="s">
        <v>580</v>
      </c>
      <c r="C252" s="78" t="s">
        <v>619</v>
      </c>
      <c r="D252" s="91">
        <v>3122</v>
      </c>
      <c r="E252" s="391" t="s">
        <v>496</v>
      </c>
      <c r="F252" s="72"/>
      <c r="G252" s="73"/>
      <c r="H252" s="74"/>
      <c r="I252" s="73"/>
      <c r="J252" s="74"/>
      <c r="K252" s="75">
        <v>0</v>
      </c>
      <c r="L252" s="76"/>
      <c r="M252" s="84">
        <v>0</v>
      </c>
      <c r="N252" s="466">
        <v>0</v>
      </c>
      <c r="O252" s="451">
        <v>200000</v>
      </c>
      <c r="P252" s="218"/>
      <c r="Q252" s="251">
        <v>0</v>
      </c>
    </row>
    <row r="253" spans="1:17" ht="33.75" customHeight="1" x14ac:dyDescent="0.25">
      <c r="A253" s="490" t="s">
        <v>627</v>
      </c>
      <c r="B253" s="41" t="s">
        <v>580</v>
      </c>
      <c r="C253" s="78" t="s">
        <v>620</v>
      </c>
      <c r="D253" s="91">
        <v>3122</v>
      </c>
      <c r="E253" s="391" t="s">
        <v>496</v>
      </c>
      <c r="F253" s="72"/>
      <c r="G253" s="73"/>
      <c r="H253" s="74"/>
      <c r="I253" s="73"/>
      <c r="J253" s="74"/>
      <c r="K253" s="75">
        <v>0</v>
      </c>
      <c r="L253" s="76"/>
      <c r="M253" s="84">
        <v>0</v>
      </c>
      <c r="N253" s="466">
        <v>0</v>
      </c>
      <c r="O253" s="451">
        <v>200000</v>
      </c>
      <c r="P253" s="218"/>
      <c r="Q253" s="251">
        <v>0</v>
      </c>
    </row>
    <row r="254" spans="1:17" ht="21" customHeight="1" x14ac:dyDescent="0.25">
      <c r="A254" s="490" t="s">
        <v>701</v>
      </c>
      <c r="B254" s="41" t="s">
        <v>580</v>
      </c>
      <c r="C254" s="78" t="s">
        <v>698</v>
      </c>
      <c r="D254" s="91">
        <v>3122</v>
      </c>
      <c r="E254" s="391" t="s">
        <v>496</v>
      </c>
      <c r="F254" s="72"/>
      <c r="G254" s="73"/>
      <c r="H254" s="74"/>
      <c r="I254" s="73"/>
      <c r="J254" s="74"/>
      <c r="K254" s="75">
        <v>0</v>
      </c>
      <c r="L254" s="76"/>
      <c r="M254" s="84">
        <v>0</v>
      </c>
      <c r="N254" s="466">
        <v>0</v>
      </c>
      <c r="O254" s="451">
        <v>200000</v>
      </c>
      <c r="P254" s="218"/>
      <c r="Q254" s="251">
        <v>0</v>
      </c>
    </row>
    <row r="255" spans="1:17" ht="21" customHeight="1" x14ac:dyDescent="0.25">
      <c r="A255" s="490" t="s">
        <v>702</v>
      </c>
      <c r="B255" s="41" t="s">
        <v>580</v>
      </c>
      <c r="C255" s="78" t="s">
        <v>699</v>
      </c>
      <c r="D255" s="91">
        <v>3122</v>
      </c>
      <c r="E255" s="391" t="s">
        <v>496</v>
      </c>
      <c r="F255" s="72"/>
      <c r="G255" s="73"/>
      <c r="H255" s="74"/>
      <c r="I255" s="73"/>
      <c r="J255" s="74"/>
      <c r="K255" s="75">
        <v>0</v>
      </c>
      <c r="L255" s="76"/>
      <c r="M255" s="84">
        <v>0</v>
      </c>
      <c r="N255" s="466">
        <v>0</v>
      </c>
      <c r="O255" s="451">
        <v>200000</v>
      </c>
      <c r="P255" s="218"/>
      <c r="Q255" s="251">
        <v>0</v>
      </c>
    </row>
    <row r="256" spans="1:17" ht="30.75" customHeight="1" x14ac:dyDescent="0.25">
      <c r="A256" s="490" t="s">
        <v>703</v>
      </c>
      <c r="B256" s="41" t="s">
        <v>580</v>
      </c>
      <c r="C256" s="78" t="s">
        <v>700</v>
      </c>
      <c r="D256" s="91">
        <v>3122</v>
      </c>
      <c r="E256" s="391">
        <v>2019</v>
      </c>
      <c r="F256" s="72"/>
      <c r="G256" s="73"/>
      <c r="H256" s="74"/>
      <c r="I256" s="73"/>
      <c r="J256" s="74"/>
      <c r="K256" s="75">
        <v>0</v>
      </c>
      <c r="L256" s="76"/>
      <c r="M256" s="84">
        <v>0</v>
      </c>
      <c r="N256" s="466">
        <v>0</v>
      </c>
      <c r="O256" s="451">
        <v>200000</v>
      </c>
      <c r="P256" s="218"/>
      <c r="Q256" s="251">
        <v>0</v>
      </c>
    </row>
    <row r="257" spans="1:19" ht="30.75" customHeight="1" x14ac:dyDescent="0.25">
      <c r="A257" s="490" t="s">
        <v>716</v>
      </c>
      <c r="B257" s="41" t="s">
        <v>580</v>
      </c>
      <c r="C257" s="78" t="s">
        <v>717</v>
      </c>
      <c r="D257" s="91">
        <v>3122</v>
      </c>
      <c r="E257" s="391">
        <v>2019</v>
      </c>
      <c r="F257" s="72"/>
      <c r="G257" s="73"/>
      <c r="H257" s="74"/>
      <c r="I257" s="73"/>
      <c r="J257" s="74"/>
      <c r="K257" s="75">
        <v>0</v>
      </c>
      <c r="L257" s="76"/>
      <c r="M257" s="84">
        <v>0</v>
      </c>
      <c r="N257" s="466">
        <v>0</v>
      </c>
      <c r="O257" s="451">
        <v>500000</v>
      </c>
      <c r="P257" s="218"/>
      <c r="Q257" s="251">
        <v>0</v>
      </c>
    </row>
    <row r="258" spans="1:19" ht="30.75" customHeight="1" x14ac:dyDescent="0.25">
      <c r="A258" s="490" t="s">
        <v>741</v>
      </c>
      <c r="B258" s="41" t="s">
        <v>580</v>
      </c>
      <c r="C258" s="78" t="s">
        <v>740</v>
      </c>
      <c r="D258" s="91">
        <v>3122</v>
      </c>
      <c r="E258" s="391">
        <v>2019</v>
      </c>
      <c r="F258" s="72"/>
      <c r="G258" s="73"/>
      <c r="H258" s="74"/>
      <c r="I258" s="73"/>
      <c r="J258" s="74"/>
      <c r="K258" s="75">
        <v>0</v>
      </c>
      <c r="L258" s="76"/>
      <c r="M258" s="84">
        <v>0</v>
      </c>
      <c r="N258" s="466">
        <v>0</v>
      </c>
      <c r="O258" s="451">
        <v>200000</v>
      </c>
      <c r="P258" s="218"/>
      <c r="Q258" s="251">
        <v>0</v>
      </c>
      <c r="S258" s="626"/>
    </row>
    <row r="259" spans="1:19" ht="24.75" customHeight="1" x14ac:dyDescent="0.3">
      <c r="A259" s="493"/>
      <c r="B259" s="157"/>
      <c r="C259" s="158" t="s">
        <v>33</v>
      </c>
      <c r="D259" s="165"/>
      <c r="E259" s="186"/>
      <c r="F259" s="177"/>
      <c r="G259" s="160"/>
      <c r="H259" s="161"/>
      <c r="I259" s="160"/>
      <c r="J259" s="161"/>
      <c r="K259" s="162"/>
      <c r="L259" s="163"/>
      <c r="M259" s="164">
        <f>SUM(M260:M272)</f>
        <v>14768237.6</v>
      </c>
      <c r="N259" s="164">
        <f>SUM(N260:N272)</f>
        <v>15746348</v>
      </c>
      <c r="O259" s="164">
        <f>SUM(O260:O272)</f>
        <v>12535774</v>
      </c>
      <c r="P259" s="164">
        <f>SUM(P260:P272)</f>
        <v>0</v>
      </c>
      <c r="Q259" s="164">
        <f>SUM(Q260:Q272)</f>
        <v>5538196</v>
      </c>
      <c r="S259" s="624"/>
    </row>
    <row r="260" spans="1:19" ht="31.5" x14ac:dyDescent="0.25">
      <c r="A260" s="478" t="s">
        <v>158</v>
      </c>
      <c r="B260" s="143" t="s">
        <v>585</v>
      </c>
      <c r="C260" s="196" t="s">
        <v>16</v>
      </c>
      <c r="D260" s="396" t="s">
        <v>8</v>
      </c>
      <c r="E260" s="396" t="s">
        <v>14</v>
      </c>
      <c r="F260" s="206">
        <v>8085703</v>
      </c>
      <c r="G260" s="146"/>
      <c r="H260" s="147"/>
      <c r="I260" s="146"/>
      <c r="J260" s="147"/>
      <c r="K260" s="240">
        <v>2669230</v>
      </c>
      <c r="L260" s="281">
        <f>F260-K260</f>
        <v>5416473</v>
      </c>
      <c r="M260" s="127">
        <v>3932829</v>
      </c>
      <c r="N260" s="453">
        <v>0</v>
      </c>
      <c r="O260" s="416">
        <v>0</v>
      </c>
      <c r="P260" s="36"/>
      <c r="Q260" s="64">
        <v>0</v>
      </c>
    </row>
    <row r="261" spans="1:19" ht="31.5" x14ac:dyDescent="0.25">
      <c r="A261" s="482" t="s">
        <v>159</v>
      </c>
      <c r="B261" s="237" t="s">
        <v>585</v>
      </c>
      <c r="C261" s="196" t="s">
        <v>19</v>
      </c>
      <c r="D261" s="277">
        <v>3142</v>
      </c>
      <c r="E261" s="277" t="s">
        <v>494</v>
      </c>
      <c r="F261" s="206">
        <v>41348890</v>
      </c>
      <c r="G261" s="146"/>
      <c r="H261" s="147"/>
      <c r="I261" s="146"/>
      <c r="J261" s="147"/>
      <c r="K261" s="240">
        <v>6057174</v>
      </c>
      <c r="L261" s="280">
        <f>SUM(F261-K261)</f>
        <v>35291716</v>
      </c>
      <c r="M261" s="127">
        <v>10634599</v>
      </c>
      <c r="N261" s="446">
        <v>14677041</v>
      </c>
      <c r="O261" s="409">
        <v>10915000</v>
      </c>
      <c r="P261" s="218"/>
      <c r="Q261" s="150">
        <v>0</v>
      </c>
    </row>
    <row r="262" spans="1:19" ht="31.5" x14ac:dyDescent="0.25">
      <c r="A262" s="483" t="s">
        <v>160</v>
      </c>
      <c r="B262" s="143" t="s">
        <v>586</v>
      </c>
      <c r="C262" s="144" t="s">
        <v>83</v>
      </c>
      <c r="D262" s="397" t="s">
        <v>46</v>
      </c>
      <c r="E262" s="396" t="s">
        <v>22</v>
      </c>
      <c r="F262" s="206">
        <v>2327982</v>
      </c>
      <c r="G262" s="146"/>
      <c r="H262" s="147"/>
      <c r="I262" s="146"/>
      <c r="J262" s="147"/>
      <c r="K262" s="240">
        <v>0</v>
      </c>
      <c r="L262" s="206">
        <f>F262-K262</f>
        <v>2327982</v>
      </c>
      <c r="M262" s="150">
        <v>200809.60000000001</v>
      </c>
      <c r="N262" s="594">
        <v>1069307</v>
      </c>
      <c r="O262" s="409">
        <v>0</v>
      </c>
      <c r="P262" s="218"/>
      <c r="Q262" s="150">
        <v>0</v>
      </c>
    </row>
    <row r="263" spans="1:19" ht="33.75" customHeight="1" x14ac:dyDescent="0.25">
      <c r="A263" s="478" t="s">
        <v>161</v>
      </c>
      <c r="B263" s="41" t="s">
        <v>585</v>
      </c>
      <c r="C263" s="2" t="s">
        <v>45</v>
      </c>
      <c r="D263" s="398" t="s">
        <v>46</v>
      </c>
      <c r="E263" s="399" t="s">
        <v>668</v>
      </c>
      <c r="F263" s="59">
        <v>2814677</v>
      </c>
      <c r="G263" s="60"/>
      <c r="H263" s="61"/>
      <c r="I263" s="60"/>
      <c r="J263" s="61"/>
      <c r="K263" s="62">
        <v>48498</v>
      </c>
      <c r="L263" s="63">
        <f>F263-K263</f>
        <v>2766179</v>
      </c>
      <c r="M263" s="127">
        <v>0</v>
      </c>
      <c r="N263" s="465">
        <v>0</v>
      </c>
      <c r="O263" s="409">
        <v>0</v>
      </c>
      <c r="P263" s="218"/>
      <c r="Q263" s="150">
        <v>2766179</v>
      </c>
    </row>
    <row r="264" spans="1:19" ht="33.75" customHeight="1" x14ac:dyDescent="0.25">
      <c r="A264" s="482" t="s">
        <v>162</v>
      </c>
      <c r="B264" s="41" t="s">
        <v>593</v>
      </c>
      <c r="C264" s="58" t="s">
        <v>50</v>
      </c>
      <c r="D264" s="398" t="s">
        <v>46</v>
      </c>
      <c r="E264" s="399" t="s">
        <v>668</v>
      </c>
      <c r="F264" s="59">
        <v>105000</v>
      </c>
      <c r="G264" s="60"/>
      <c r="H264" s="61"/>
      <c r="I264" s="60"/>
      <c r="J264" s="61"/>
      <c r="K264" s="62">
        <v>0</v>
      </c>
      <c r="L264" s="83">
        <v>105000</v>
      </c>
      <c r="M264" s="64">
        <v>0</v>
      </c>
      <c r="N264" s="465">
        <v>0</v>
      </c>
      <c r="O264" s="409">
        <v>0</v>
      </c>
      <c r="P264" s="218"/>
      <c r="Q264" s="150">
        <v>105000</v>
      </c>
    </row>
    <row r="265" spans="1:19" ht="33.75" customHeight="1" x14ac:dyDescent="0.25">
      <c r="A265" s="483" t="s">
        <v>572</v>
      </c>
      <c r="B265" s="41" t="s">
        <v>585</v>
      </c>
      <c r="C265" s="58" t="s">
        <v>503</v>
      </c>
      <c r="D265" s="398" t="s">
        <v>8</v>
      </c>
      <c r="E265" s="399" t="s">
        <v>668</v>
      </c>
      <c r="F265" s="59">
        <v>200000</v>
      </c>
      <c r="G265" s="60"/>
      <c r="H265" s="61"/>
      <c r="I265" s="60"/>
      <c r="J265" s="61"/>
      <c r="K265" s="62">
        <v>0</v>
      </c>
      <c r="L265" s="63">
        <v>200000</v>
      </c>
      <c r="M265" s="64">
        <v>0</v>
      </c>
      <c r="N265" s="595">
        <v>0</v>
      </c>
      <c r="O265" s="409">
        <v>0</v>
      </c>
      <c r="P265" s="218"/>
      <c r="Q265" s="150">
        <v>200000</v>
      </c>
    </row>
    <row r="266" spans="1:19" ht="34.5" customHeight="1" x14ac:dyDescent="0.25">
      <c r="A266" s="478" t="s">
        <v>163</v>
      </c>
      <c r="B266" s="41" t="s">
        <v>594</v>
      </c>
      <c r="C266" s="58" t="s">
        <v>51</v>
      </c>
      <c r="D266" s="400" t="s">
        <v>46</v>
      </c>
      <c r="E266" s="399" t="s">
        <v>668</v>
      </c>
      <c r="F266" s="59">
        <v>840000</v>
      </c>
      <c r="G266" s="60"/>
      <c r="H266" s="61"/>
      <c r="I266" s="60"/>
      <c r="J266" s="61"/>
      <c r="K266" s="62">
        <v>0</v>
      </c>
      <c r="L266" s="63">
        <v>840000</v>
      </c>
      <c r="M266" s="64">
        <v>0</v>
      </c>
      <c r="N266" s="595">
        <v>0</v>
      </c>
      <c r="O266" s="409">
        <v>0</v>
      </c>
      <c r="P266" s="218"/>
      <c r="Q266" s="150">
        <v>840000</v>
      </c>
    </row>
    <row r="267" spans="1:19" ht="32.25" customHeight="1" x14ac:dyDescent="0.25">
      <c r="A267" s="482" t="s">
        <v>164</v>
      </c>
      <c r="B267" s="41" t="s">
        <v>593</v>
      </c>
      <c r="C267" s="58" t="s">
        <v>53</v>
      </c>
      <c r="D267" s="400" t="s">
        <v>46</v>
      </c>
      <c r="E267" s="399" t="s">
        <v>668</v>
      </c>
      <c r="F267" s="59">
        <v>687017</v>
      </c>
      <c r="G267" s="60"/>
      <c r="H267" s="61"/>
      <c r="I267" s="60"/>
      <c r="J267" s="61"/>
      <c r="K267" s="62">
        <v>0</v>
      </c>
      <c r="L267" s="63">
        <v>687017</v>
      </c>
      <c r="M267" s="64">
        <v>0</v>
      </c>
      <c r="N267" s="465">
        <v>0</v>
      </c>
      <c r="O267" s="409">
        <v>0</v>
      </c>
      <c r="P267" s="218"/>
      <c r="Q267" s="150">
        <v>687017</v>
      </c>
    </row>
    <row r="268" spans="1:19" ht="32.25" customHeight="1" x14ac:dyDescent="0.25">
      <c r="A268" s="483" t="s">
        <v>165</v>
      </c>
      <c r="B268" s="41" t="s">
        <v>587</v>
      </c>
      <c r="C268" s="58" t="s">
        <v>52</v>
      </c>
      <c r="D268" s="398" t="s">
        <v>46</v>
      </c>
      <c r="E268" s="399" t="s">
        <v>668</v>
      </c>
      <c r="F268" s="59">
        <v>340000</v>
      </c>
      <c r="G268" s="60"/>
      <c r="H268" s="61"/>
      <c r="I268" s="60"/>
      <c r="J268" s="61"/>
      <c r="K268" s="62">
        <v>0</v>
      </c>
      <c r="L268" s="63">
        <f>F268-K268</f>
        <v>340000</v>
      </c>
      <c r="M268" s="83">
        <v>0</v>
      </c>
      <c r="N268" s="409">
        <v>0</v>
      </c>
      <c r="O268" s="409">
        <v>0</v>
      </c>
      <c r="P268" s="218"/>
      <c r="Q268" s="150">
        <v>340000</v>
      </c>
    </row>
    <row r="269" spans="1:19" ht="33" customHeight="1" x14ac:dyDescent="0.25">
      <c r="A269" s="478" t="s">
        <v>166</v>
      </c>
      <c r="B269" s="41" t="s">
        <v>587</v>
      </c>
      <c r="C269" s="58" t="s">
        <v>54</v>
      </c>
      <c r="D269" s="398" t="s">
        <v>46</v>
      </c>
      <c r="E269" s="399" t="s">
        <v>617</v>
      </c>
      <c r="F269" s="59">
        <v>920774</v>
      </c>
      <c r="G269" s="60"/>
      <c r="H269" s="61"/>
      <c r="I269" s="60"/>
      <c r="J269" s="61"/>
      <c r="K269" s="62">
        <v>0</v>
      </c>
      <c r="L269" s="63">
        <v>920774</v>
      </c>
      <c r="M269" s="64">
        <v>0</v>
      </c>
      <c r="N269" s="454">
        <v>0</v>
      </c>
      <c r="O269" s="416">
        <f>L269-M269-N269</f>
        <v>920774</v>
      </c>
      <c r="P269" s="36"/>
      <c r="Q269" s="64">
        <v>0</v>
      </c>
    </row>
    <row r="270" spans="1:19" ht="33" customHeight="1" x14ac:dyDescent="0.25">
      <c r="A270" s="482" t="s">
        <v>167</v>
      </c>
      <c r="B270" s="237" t="s">
        <v>585</v>
      </c>
      <c r="C270" s="279" t="s">
        <v>509</v>
      </c>
      <c r="D270" s="277">
        <v>3142</v>
      </c>
      <c r="E270" s="399" t="s">
        <v>668</v>
      </c>
      <c r="F270" s="185"/>
      <c r="G270" s="146"/>
      <c r="H270" s="147"/>
      <c r="I270" s="146"/>
      <c r="J270" s="147"/>
      <c r="K270" s="150">
        <v>0</v>
      </c>
      <c r="L270" s="251">
        <v>600000</v>
      </c>
      <c r="M270" s="149">
        <v>0</v>
      </c>
      <c r="N270" s="450">
        <v>0</v>
      </c>
      <c r="O270" s="409">
        <v>0</v>
      </c>
      <c r="P270" s="218"/>
      <c r="Q270" s="251">
        <v>600000</v>
      </c>
    </row>
    <row r="271" spans="1:19" ht="33" customHeight="1" x14ac:dyDescent="0.25">
      <c r="A271" s="483" t="s">
        <v>622</v>
      </c>
      <c r="B271" s="237" t="s">
        <v>591</v>
      </c>
      <c r="C271" s="196" t="s">
        <v>621</v>
      </c>
      <c r="D271" s="318">
        <v>3143</v>
      </c>
      <c r="E271" s="399" t="s">
        <v>617</v>
      </c>
      <c r="F271" s="185"/>
      <c r="G271" s="146"/>
      <c r="H271" s="147"/>
      <c r="I271" s="146"/>
      <c r="J271" s="147"/>
      <c r="K271" s="463">
        <v>0</v>
      </c>
      <c r="L271" s="276"/>
      <c r="M271" s="149">
        <v>0</v>
      </c>
      <c r="N271" s="450">
        <v>0</v>
      </c>
      <c r="O271" s="409">
        <v>200000</v>
      </c>
      <c r="P271" s="218"/>
      <c r="Q271" s="251">
        <v>0</v>
      </c>
    </row>
    <row r="272" spans="1:19" ht="33" customHeight="1" x14ac:dyDescent="0.25">
      <c r="A272" s="482" t="s">
        <v>705</v>
      </c>
      <c r="B272" s="237" t="s">
        <v>585</v>
      </c>
      <c r="C272" s="308" t="s">
        <v>704</v>
      </c>
      <c r="D272" s="277">
        <v>3142</v>
      </c>
      <c r="E272" s="399" t="s">
        <v>617</v>
      </c>
      <c r="F272" s="185"/>
      <c r="G272" s="146"/>
      <c r="H272" s="147"/>
      <c r="I272" s="146"/>
      <c r="J272" s="147"/>
      <c r="K272" s="463">
        <v>0</v>
      </c>
      <c r="L272" s="276"/>
      <c r="M272" s="149">
        <v>0</v>
      </c>
      <c r="N272" s="450">
        <v>0</v>
      </c>
      <c r="O272" s="409">
        <v>500000</v>
      </c>
      <c r="P272" s="218"/>
      <c r="Q272" s="251">
        <v>0</v>
      </c>
      <c r="S272" s="626"/>
    </row>
    <row r="273" spans="1:19" ht="24.75" customHeight="1" x14ac:dyDescent="0.35">
      <c r="A273" s="493"/>
      <c r="B273" s="157"/>
      <c r="C273" s="131" t="s">
        <v>35</v>
      </c>
      <c r="D273" s="165"/>
      <c r="E273" s="186"/>
      <c r="F273" s="177"/>
      <c r="G273" s="160"/>
      <c r="H273" s="161"/>
      <c r="I273" s="160"/>
      <c r="J273" s="161"/>
      <c r="K273" s="179"/>
      <c r="L273" s="180"/>
      <c r="M273" s="178">
        <f>SUM(M274:M292)</f>
        <v>6444795.7999999998</v>
      </c>
      <c r="N273" s="178">
        <f>SUM(N274:N292)</f>
        <v>5428958</v>
      </c>
      <c r="O273" s="178">
        <f>SUM(O274:O292)</f>
        <v>5421166</v>
      </c>
      <c r="P273" s="178">
        <f>SUM(P274:P292)</f>
        <v>0</v>
      </c>
      <c r="Q273" s="178">
        <f>SUM(Q274:Q292)</f>
        <v>38500000</v>
      </c>
      <c r="S273" s="623"/>
    </row>
    <row r="274" spans="1:19" ht="36" customHeight="1" x14ac:dyDescent="0.25">
      <c r="A274" s="485" t="s">
        <v>168</v>
      </c>
      <c r="B274" s="41" t="s">
        <v>588</v>
      </c>
      <c r="C274" s="259" t="s">
        <v>601</v>
      </c>
      <c r="D274" s="277">
        <v>3132</v>
      </c>
      <c r="E274" s="277">
        <v>2017</v>
      </c>
      <c r="F274" s="260">
        <v>1343029</v>
      </c>
      <c r="G274" s="146"/>
      <c r="H274" s="147"/>
      <c r="I274" s="146"/>
      <c r="J274" s="147"/>
      <c r="K274" s="261">
        <v>0</v>
      </c>
      <c r="L274" s="149">
        <v>900000</v>
      </c>
      <c r="M274" s="149">
        <v>891261.8</v>
      </c>
      <c r="N274" s="455">
        <v>0</v>
      </c>
      <c r="O274" s="409">
        <v>0</v>
      </c>
      <c r="P274" s="218"/>
      <c r="Q274" s="150">
        <v>0</v>
      </c>
    </row>
    <row r="275" spans="1:19" ht="32.25" customHeight="1" x14ac:dyDescent="0.25">
      <c r="A275" s="482" t="s">
        <v>169</v>
      </c>
      <c r="B275" s="143" t="s">
        <v>589</v>
      </c>
      <c r="C275" s="259" t="s">
        <v>508</v>
      </c>
      <c r="D275" s="318">
        <v>3122</v>
      </c>
      <c r="E275" s="318" t="s">
        <v>579</v>
      </c>
      <c r="F275" s="185">
        <v>22629403</v>
      </c>
      <c r="G275" s="263"/>
      <c r="H275" s="263"/>
      <c r="I275" s="263"/>
      <c r="J275" s="263"/>
      <c r="K275" s="264">
        <v>140415</v>
      </c>
      <c r="L275" s="185">
        <f>F275-K275</f>
        <v>22488988</v>
      </c>
      <c r="M275" s="145">
        <v>5500725</v>
      </c>
      <c r="N275" s="456">
        <v>4311958</v>
      </c>
      <c r="O275" s="446">
        <v>600000</v>
      </c>
      <c r="P275" s="145"/>
      <c r="Q275" s="251">
        <v>0</v>
      </c>
    </row>
    <row r="276" spans="1:19" ht="32.25" customHeight="1" x14ac:dyDescent="0.25">
      <c r="A276" s="482" t="s">
        <v>170</v>
      </c>
      <c r="B276" s="143" t="s">
        <v>590</v>
      </c>
      <c r="C276" s="272" t="s">
        <v>558</v>
      </c>
      <c r="D276" s="318">
        <v>3122</v>
      </c>
      <c r="E276" s="277" t="s">
        <v>44</v>
      </c>
      <c r="F276" s="260">
        <v>1199287</v>
      </c>
      <c r="G276" s="146"/>
      <c r="H276" s="147"/>
      <c r="I276" s="146"/>
      <c r="J276" s="147"/>
      <c r="K276" s="150">
        <v>0</v>
      </c>
      <c r="L276" s="260">
        <v>1199287</v>
      </c>
      <c r="M276" s="149">
        <v>22809</v>
      </c>
      <c r="N276" s="450">
        <v>970000</v>
      </c>
      <c r="O276" s="409">
        <v>310000</v>
      </c>
      <c r="P276" s="218"/>
      <c r="Q276" s="251">
        <v>0</v>
      </c>
    </row>
    <row r="277" spans="1:19" ht="22.5" customHeight="1" x14ac:dyDescent="0.25">
      <c r="A277" s="478" t="s">
        <v>171</v>
      </c>
      <c r="B277" s="143" t="s">
        <v>590</v>
      </c>
      <c r="C277" s="272" t="s">
        <v>493</v>
      </c>
      <c r="D277" s="318">
        <v>3122</v>
      </c>
      <c r="E277" s="277" t="s">
        <v>44</v>
      </c>
      <c r="F277" s="149">
        <v>1381166</v>
      </c>
      <c r="G277" s="146"/>
      <c r="H277" s="147"/>
      <c r="I277" s="146"/>
      <c r="J277" s="147"/>
      <c r="K277" s="150">
        <v>0</v>
      </c>
      <c r="L277" s="149">
        <f>F277-K277</f>
        <v>1381166</v>
      </c>
      <c r="M277" s="149">
        <v>30000</v>
      </c>
      <c r="N277" s="450">
        <v>147000</v>
      </c>
      <c r="O277" s="409">
        <v>1351166</v>
      </c>
      <c r="P277" s="218"/>
      <c r="Q277" s="251">
        <v>0</v>
      </c>
    </row>
    <row r="278" spans="1:19" ht="32.25" customHeight="1" x14ac:dyDescent="0.25">
      <c r="A278" s="485" t="s">
        <v>172</v>
      </c>
      <c r="B278" s="143" t="s">
        <v>588</v>
      </c>
      <c r="C278" s="266" t="s">
        <v>48</v>
      </c>
      <c r="D278" s="386">
        <v>3132</v>
      </c>
      <c r="E278" s="387">
        <v>2018</v>
      </c>
      <c r="F278" s="267"/>
      <c r="G278" s="268"/>
      <c r="H278" s="269"/>
      <c r="I278" s="268"/>
      <c r="J278" s="269"/>
      <c r="K278" s="270">
        <v>0</v>
      </c>
      <c r="L278" s="267"/>
      <c r="M278" s="265">
        <v>0</v>
      </c>
      <c r="N278" s="456">
        <v>0</v>
      </c>
      <c r="O278" s="459">
        <v>0</v>
      </c>
      <c r="P278" s="271"/>
      <c r="Q278" s="142">
        <v>0</v>
      </c>
    </row>
    <row r="279" spans="1:19" ht="36" customHeight="1" x14ac:dyDescent="0.25">
      <c r="A279" s="482" t="s">
        <v>173</v>
      </c>
      <c r="B279" s="143" t="s">
        <v>589</v>
      </c>
      <c r="C279" s="262" t="s">
        <v>608</v>
      </c>
      <c r="D279" s="318">
        <v>3142</v>
      </c>
      <c r="E279" s="277" t="s">
        <v>47</v>
      </c>
      <c r="F279" s="185">
        <v>20750000</v>
      </c>
      <c r="G279" s="146"/>
      <c r="H279" s="147"/>
      <c r="I279" s="146"/>
      <c r="J279" s="147"/>
      <c r="K279" s="261">
        <v>0</v>
      </c>
      <c r="L279" s="185">
        <f>F279</f>
        <v>20750000</v>
      </c>
      <c r="M279" s="149">
        <v>0</v>
      </c>
      <c r="N279" s="457">
        <v>0</v>
      </c>
      <c r="O279" s="450">
        <v>700000</v>
      </c>
      <c r="P279" s="218"/>
      <c r="Q279" s="150">
        <v>20000000</v>
      </c>
    </row>
    <row r="280" spans="1:19" ht="32.25" customHeight="1" x14ac:dyDescent="0.25">
      <c r="A280" s="482" t="s">
        <v>174</v>
      </c>
      <c r="B280" s="143" t="s">
        <v>590</v>
      </c>
      <c r="C280" s="272" t="s">
        <v>175</v>
      </c>
      <c r="D280" s="318">
        <v>3122</v>
      </c>
      <c r="E280" s="277" t="s">
        <v>64</v>
      </c>
      <c r="F280" s="185"/>
      <c r="G280" s="146"/>
      <c r="H280" s="147"/>
      <c r="I280" s="146"/>
      <c r="J280" s="147"/>
      <c r="K280" s="150">
        <v>0</v>
      </c>
      <c r="L280" s="251"/>
      <c r="M280" s="150">
        <v>0</v>
      </c>
      <c r="N280" s="450">
        <v>0</v>
      </c>
      <c r="O280" s="409">
        <v>0</v>
      </c>
      <c r="P280" s="218"/>
      <c r="Q280" s="251">
        <v>0</v>
      </c>
    </row>
    <row r="281" spans="1:19" ht="37.5" customHeight="1" x14ac:dyDescent="0.25">
      <c r="A281" s="478" t="s">
        <v>176</v>
      </c>
      <c r="B281" s="143" t="s">
        <v>584</v>
      </c>
      <c r="C281" s="272" t="s">
        <v>735</v>
      </c>
      <c r="D281" s="318">
        <v>3132</v>
      </c>
      <c r="E281" s="277">
        <v>2019</v>
      </c>
      <c r="F281" s="241"/>
      <c r="G281" s="146"/>
      <c r="H281" s="147"/>
      <c r="I281" s="146"/>
      <c r="J281" s="147"/>
      <c r="K281" s="150">
        <v>0</v>
      </c>
      <c r="L281" s="251"/>
      <c r="M281" s="150">
        <v>0</v>
      </c>
      <c r="N281" s="457">
        <v>0</v>
      </c>
      <c r="O281" s="409">
        <v>1500000</v>
      </c>
      <c r="P281" s="218"/>
      <c r="Q281" s="251">
        <v>0</v>
      </c>
    </row>
    <row r="282" spans="1:19" ht="48" customHeight="1" x14ac:dyDescent="0.25">
      <c r="A282" s="485" t="s">
        <v>218</v>
      </c>
      <c r="B282" s="143" t="s">
        <v>589</v>
      </c>
      <c r="C282" s="272" t="s">
        <v>595</v>
      </c>
      <c r="D282" s="318">
        <v>3122</v>
      </c>
      <c r="E282" s="277">
        <v>2020</v>
      </c>
      <c r="F282" s="185">
        <v>2800000</v>
      </c>
      <c r="G282" s="146"/>
      <c r="H282" s="147"/>
      <c r="I282" s="146"/>
      <c r="J282" s="147"/>
      <c r="K282" s="261">
        <v>0</v>
      </c>
      <c r="L282" s="185">
        <f>F282</f>
        <v>2800000</v>
      </c>
      <c r="M282" s="265">
        <v>0</v>
      </c>
      <c r="N282" s="456">
        <f>M282</f>
        <v>0</v>
      </c>
      <c r="O282" s="409">
        <v>0</v>
      </c>
      <c r="P282" s="218"/>
      <c r="Q282" s="150">
        <v>2800000</v>
      </c>
    </row>
    <row r="283" spans="1:19" ht="36" customHeight="1" x14ac:dyDescent="0.25">
      <c r="A283" s="482" t="s">
        <v>471</v>
      </c>
      <c r="B283" s="143" t="s">
        <v>589</v>
      </c>
      <c r="C283" s="273" t="s">
        <v>96</v>
      </c>
      <c r="D283" s="223">
        <v>3122</v>
      </c>
      <c r="E283" s="318">
        <v>2020</v>
      </c>
      <c r="F283" s="216">
        <v>30000000</v>
      </c>
      <c r="G283" s="146"/>
      <c r="H283" s="275"/>
      <c r="I283" s="146"/>
      <c r="J283" s="275"/>
      <c r="K283" s="264">
        <v>0</v>
      </c>
      <c r="L283" s="216">
        <f>F283</f>
        <v>30000000</v>
      </c>
      <c r="M283" s="265">
        <v>0</v>
      </c>
      <c r="N283" s="456">
        <v>0</v>
      </c>
      <c r="O283" s="589">
        <v>0</v>
      </c>
      <c r="P283" s="218"/>
      <c r="Q283" s="251">
        <v>10000000</v>
      </c>
    </row>
    <row r="284" spans="1:19" ht="36.75" customHeight="1" x14ac:dyDescent="0.25">
      <c r="A284" s="482" t="s">
        <v>501</v>
      </c>
      <c r="B284" s="41" t="s">
        <v>589</v>
      </c>
      <c r="C284" s="45" t="s">
        <v>21</v>
      </c>
      <c r="D284" s="16">
        <v>3143</v>
      </c>
      <c r="E284" s="277">
        <v>2020</v>
      </c>
      <c r="F284" s="59">
        <v>5000000</v>
      </c>
      <c r="G284" s="46"/>
      <c r="H284" s="47"/>
      <c r="I284" s="46"/>
      <c r="J284" s="47"/>
      <c r="K284" s="79">
        <v>0</v>
      </c>
      <c r="L284" s="48">
        <v>5000000</v>
      </c>
      <c r="M284" s="64">
        <v>0</v>
      </c>
      <c r="N284" s="445">
        <v>0</v>
      </c>
      <c r="O284" s="450">
        <v>0</v>
      </c>
      <c r="P284" s="218"/>
      <c r="Q284" s="150">
        <v>5000000</v>
      </c>
    </row>
    <row r="285" spans="1:19" ht="34.5" customHeight="1" x14ac:dyDescent="0.25">
      <c r="A285" s="478" t="s">
        <v>573</v>
      </c>
      <c r="B285" s="143" t="s">
        <v>589</v>
      </c>
      <c r="C285" s="272" t="s">
        <v>472</v>
      </c>
      <c r="D285" s="318">
        <v>3122</v>
      </c>
      <c r="E285" s="277">
        <v>2020</v>
      </c>
      <c r="F285" s="185"/>
      <c r="G285" s="146"/>
      <c r="H285" s="147"/>
      <c r="I285" s="146"/>
      <c r="J285" s="147"/>
      <c r="K285" s="150">
        <v>0</v>
      </c>
      <c r="L285" s="251"/>
      <c r="M285" s="150">
        <v>0</v>
      </c>
      <c r="N285" s="445">
        <v>0</v>
      </c>
      <c r="O285" s="409">
        <v>0</v>
      </c>
      <c r="P285" s="218"/>
      <c r="Q285" s="251">
        <v>700000</v>
      </c>
    </row>
    <row r="286" spans="1:19" ht="34.5" customHeight="1" x14ac:dyDescent="0.25">
      <c r="A286" s="482" t="s">
        <v>729</v>
      </c>
      <c r="B286" s="237" t="s">
        <v>584</v>
      </c>
      <c r="C286" s="273" t="s">
        <v>733</v>
      </c>
      <c r="D286" s="318">
        <v>3132</v>
      </c>
      <c r="E286" s="318">
        <v>2019</v>
      </c>
      <c r="F286" s="216"/>
      <c r="G286" s="146"/>
      <c r="H286" s="275"/>
      <c r="I286" s="146"/>
      <c r="J286" s="275"/>
      <c r="K286" s="276">
        <v>0</v>
      </c>
      <c r="L286" s="276"/>
      <c r="M286" s="276">
        <v>0</v>
      </c>
      <c r="N286" s="618">
        <v>0</v>
      </c>
      <c r="O286" s="589">
        <v>70000</v>
      </c>
      <c r="P286" s="218"/>
      <c r="Q286" s="251">
        <v>0</v>
      </c>
    </row>
    <row r="287" spans="1:19" ht="34.5" customHeight="1" x14ac:dyDescent="0.25">
      <c r="A287" s="478" t="s">
        <v>730</v>
      </c>
      <c r="B287" s="237" t="s">
        <v>584</v>
      </c>
      <c r="C287" s="273" t="s">
        <v>734</v>
      </c>
      <c r="D287" s="318">
        <v>3132</v>
      </c>
      <c r="E287" s="318">
        <v>2019</v>
      </c>
      <c r="F287" s="216"/>
      <c r="G287" s="146"/>
      <c r="H287" s="275"/>
      <c r="I287" s="146"/>
      <c r="J287" s="275"/>
      <c r="K287" s="276">
        <v>0</v>
      </c>
      <c r="L287" s="276"/>
      <c r="M287" s="276">
        <v>0</v>
      </c>
      <c r="N287" s="618">
        <v>0</v>
      </c>
      <c r="O287" s="589">
        <v>70000</v>
      </c>
      <c r="P287" s="218"/>
      <c r="Q287" s="251">
        <v>0</v>
      </c>
    </row>
    <row r="288" spans="1:19" ht="34.5" customHeight="1" x14ac:dyDescent="0.25">
      <c r="A288" s="478" t="s">
        <v>731</v>
      </c>
      <c r="B288" s="237" t="s">
        <v>584</v>
      </c>
      <c r="C288" s="273" t="s">
        <v>732</v>
      </c>
      <c r="D288" s="318">
        <v>3132</v>
      </c>
      <c r="E288" s="318">
        <v>2019</v>
      </c>
      <c r="F288" s="216"/>
      <c r="G288" s="146"/>
      <c r="H288" s="275"/>
      <c r="I288" s="146"/>
      <c r="J288" s="275"/>
      <c r="K288" s="276">
        <v>0</v>
      </c>
      <c r="L288" s="276"/>
      <c r="M288" s="276">
        <v>0</v>
      </c>
      <c r="N288" s="618">
        <v>0</v>
      </c>
      <c r="O288" s="589">
        <v>70000</v>
      </c>
      <c r="P288" s="218"/>
      <c r="Q288" s="251">
        <v>0</v>
      </c>
    </row>
    <row r="289" spans="1:19" ht="34.5" customHeight="1" x14ac:dyDescent="0.25">
      <c r="A289" s="482" t="s">
        <v>729</v>
      </c>
      <c r="B289" s="237" t="s">
        <v>589</v>
      </c>
      <c r="C289" s="273" t="s">
        <v>736</v>
      </c>
      <c r="D289" s="223">
        <v>3122</v>
      </c>
      <c r="E289" s="223">
        <v>2019</v>
      </c>
      <c r="F289" s="216"/>
      <c r="G289" s="146"/>
      <c r="H289" s="275"/>
      <c r="I289" s="146"/>
      <c r="J289" s="275"/>
      <c r="K289" s="276">
        <v>0</v>
      </c>
      <c r="L289" s="276"/>
      <c r="M289" s="276">
        <v>0</v>
      </c>
      <c r="N289" s="618">
        <v>0</v>
      </c>
      <c r="O289" s="589">
        <v>500000</v>
      </c>
      <c r="P289" s="218"/>
      <c r="Q289" s="251">
        <v>0</v>
      </c>
    </row>
    <row r="290" spans="1:19" ht="45.75" customHeight="1" x14ac:dyDescent="0.25">
      <c r="A290" s="478" t="s">
        <v>730</v>
      </c>
      <c r="B290" s="237" t="s">
        <v>598</v>
      </c>
      <c r="C290" s="273" t="s">
        <v>737</v>
      </c>
      <c r="D290" s="223">
        <v>3132</v>
      </c>
      <c r="E290" s="223">
        <v>2019</v>
      </c>
      <c r="F290" s="216"/>
      <c r="G290" s="146"/>
      <c r="H290" s="275"/>
      <c r="I290" s="146"/>
      <c r="J290" s="275"/>
      <c r="K290" s="276">
        <v>0</v>
      </c>
      <c r="L290" s="276"/>
      <c r="M290" s="276">
        <v>0</v>
      </c>
      <c r="N290" s="618">
        <v>0</v>
      </c>
      <c r="O290" s="589">
        <v>50000</v>
      </c>
      <c r="P290" s="218"/>
      <c r="Q290" s="251">
        <v>0</v>
      </c>
    </row>
    <row r="291" spans="1:19" ht="34.5" customHeight="1" x14ac:dyDescent="0.25">
      <c r="A291" s="478" t="s">
        <v>731</v>
      </c>
      <c r="B291" s="237" t="s">
        <v>589</v>
      </c>
      <c r="C291" s="273" t="s">
        <v>738</v>
      </c>
      <c r="D291" s="223">
        <v>3122</v>
      </c>
      <c r="E291" s="223">
        <v>2019</v>
      </c>
      <c r="F291" s="216"/>
      <c r="G291" s="146"/>
      <c r="H291" s="275"/>
      <c r="I291" s="146"/>
      <c r="J291" s="275"/>
      <c r="K291" s="276">
        <v>0</v>
      </c>
      <c r="L291" s="276"/>
      <c r="M291" s="276">
        <v>0</v>
      </c>
      <c r="N291" s="618">
        <v>0</v>
      </c>
      <c r="O291" s="589">
        <v>100000</v>
      </c>
      <c r="P291" s="218"/>
      <c r="Q291" s="251">
        <v>0</v>
      </c>
    </row>
    <row r="292" spans="1:19" ht="34.5" customHeight="1" x14ac:dyDescent="0.25">
      <c r="A292" s="482" t="s">
        <v>729</v>
      </c>
      <c r="B292" s="237" t="s">
        <v>589</v>
      </c>
      <c r="C292" s="273" t="s">
        <v>739</v>
      </c>
      <c r="D292" s="223">
        <v>3122</v>
      </c>
      <c r="E292" s="223">
        <v>2019</v>
      </c>
      <c r="F292" s="216"/>
      <c r="G292" s="146"/>
      <c r="H292" s="275"/>
      <c r="I292" s="146"/>
      <c r="J292" s="275"/>
      <c r="K292" s="276">
        <v>0</v>
      </c>
      <c r="L292" s="276"/>
      <c r="M292" s="276">
        <v>0</v>
      </c>
      <c r="N292" s="618">
        <v>0</v>
      </c>
      <c r="O292" s="589">
        <v>100000</v>
      </c>
      <c r="P292" s="218"/>
      <c r="Q292" s="251">
        <v>0</v>
      </c>
    </row>
    <row r="293" spans="1:19" ht="22.5" customHeight="1" x14ac:dyDescent="0.25">
      <c r="A293" s="494"/>
      <c r="B293" s="131"/>
      <c r="C293" s="158" t="s">
        <v>575</v>
      </c>
      <c r="D293" s="401"/>
      <c r="E293" s="401"/>
      <c r="F293" s="131"/>
      <c r="G293" s="131"/>
      <c r="H293" s="131"/>
      <c r="I293" s="131"/>
      <c r="J293" s="131"/>
      <c r="K293" s="131"/>
      <c r="L293" s="131"/>
      <c r="M293" s="164">
        <f>SUM(M294:M306)</f>
        <v>4130125.68</v>
      </c>
      <c r="N293" s="164">
        <f>SUM(N294:N306)</f>
        <v>12290657</v>
      </c>
      <c r="O293" s="164">
        <f>SUM(O294:O306)</f>
        <v>18216125</v>
      </c>
      <c r="P293" s="164">
        <f>SUM(P294:P306)</f>
        <v>0</v>
      </c>
      <c r="Q293" s="164">
        <f>SUM(Q294:Q306)</f>
        <v>18111642</v>
      </c>
      <c r="S293" s="626"/>
    </row>
    <row r="294" spans="1:19" ht="36" customHeight="1" x14ac:dyDescent="0.35">
      <c r="A294" s="482" t="s">
        <v>177</v>
      </c>
      <c r="B294" s="237">
        <v>1612010</v>
      </c>
      <c r="C294" s="259" t="s">
        <v>36</v>
      </c>
      <c r="D294" s="277">
        <v>3132</v>
      </c>
      <c r="E294" s="277" t="s">
        <v>20</v>
      </c>
      <c r="F294" s="185">
        <v>8565877</v>
      </c>
      <c r="G294" s="222"/>
      <c r="H294" s="278"/>
      <c r="I294" s="222"/>
      <c r="J294" s="278"/>
      <c r="K294" s="148">
        <v>57434</v>
      </c>
      <c r="L294" s="185">
        <f>F294-K294</f>
        <v>8508443</v>
      </c>
      <c r="M294" s="149">
        <v>3657474.8</v>
      </c>
      <c r="N294" s="439">
        <v>3084161</v>
      </c>
      <c r="O294" s="409">
        <v>0</v>
      </c>
      <c r="P294" s="150">
        <v>0</v>
      </c>
      <c r="Q294" s="150">
        <v>0</v>
      </c>
      <c r="S294" s="623"/>
    </row>
    <row r="295" spans="1:19" ht="48.75" customHeight="1" x14ac:dyDescent="0.25">
      <c r="A295" s="482" t="s">
        <v>178</v>
      </c>
      <c r="B295" s="50">
        <v>1612010</v>
      </c>
      <c r="C295" s="80" t="s">
        <v>489</v>
      </c>
      <c r="D295" s="51">
        <v>3132</v>
      </c>
      <c r="E295" s="51" t="s">
        <v>44</v>
      </c>
      <c r="F295" s="48">
        <v>5370797</v>
      </c>
      <c r="G295" s="43"/>
      <c r="H295" s="44"/>
      <c r="I295" s="43"/>
      <c r="J295" s="44"/>
      <c r="K295" s="49">
        <v>0</v>
      </c>
      <c r="L295" s="185">
        <f>F295</f>
        <v>5370797</v>
      </c>
      <c r="M295" s="149">
        <v>75944.679999999993</v>
      </c>
      <c r="N295" s="439">
        <v>4814852</v>
      </c>
      <c r="O295" s="409">
        <v>480000</v>
      </c>
      <c r="P295" s="463"/>
      <c r="Q295" s="150">
        <v>0</v>
      </c>
    </row>
    <row r="296" spans="1:19" ht="33.75" customHeight="1" x14ac:dyDescent="0.25">
      <c r="A296" s="482" t="s">
        <v>179</v>
      </c>
      <c r="B296" s="50">
        <v>1612010</v>
      </c>
      <c r="C296" s="80" t="s">
        <v>490</v>
      </c>
      <c r="D296" s="51">
        <v>3132</v>
      </c>
      <c r="E296" s="51" t="s">
        <v>22</v>
      </c>
      <c r="F296" s="48">
        <v>1866871</v>
      </c>
      <c r="G296" s="43"/>
      <c r="H296" s="44"/>
      <c r="I296" s="43"/>
      <c r="J296" s="44"/>
      <c r="K296" s="49">
        <v>0</v>
      </c>
      <c r="L296" s="185">
        <v>1866871</v>
      </c>
      <c r="M296" s="149">
        <v>72859.199999999997</v>
      </c>
      <c r="N296" s="439">
        <v>1605534</v>
      </c>
      <c r="O296" s="409">
        <v>0</v>
      </c>
      <c r="P296" s="463"/>
      <c r="Q296" s="150">
        <v>0</v>
      </c>
    </row>
    <row r="297" spans="1:19" ht="31.5" customHeight="1" x14ac:dyDescent="0.25">
      <c r="A297" s="482" t="s">
        <v>180</v>
      </c>
      <c r="B297" s="50">
        <v>1612010</v>
      </c>
      <c r="C297" s="80" t="s">
        <v>491</v>
      </c>
      <c r="D297" s="51">
        <v>3132</v>
      </c>
      <c r="E297" s="51" t="s">
        <v>27</v>
      </c>
      <c r="F297" s="48">
        <v>23360624</v>
      </c>
      <c r="G297" s="43"/>
      <c r="H297" s="44"/>
      <c r="I297" s="43"/>
      <c r="J297" s="44"/>
      <c r="K297" s="49">
        <v>0</v>
      </c>
      <c r="L297" s="185">
        <v>23360624</v>
      </c>
      <c r="M297" s="149">
        <v>222636</v>
      </c>
      <c r="N297" s="439">
        <v>26346</v>
      </c>
      <c r="O297" s="409">
        <v>10000000</v>
      </c>
      <c r="P297" s="463"/>
      <c r="Q297" s="150">
        <f>L297-M297-N297-O297</f>
        <v>13111642</v>
      </c>
    </row>
    <row r="298" spans="1:19" ht="78.75" customHeight="1" x14ac:dyDescent="0.25">
      <c r="A298" s="482" t="s">
        <v>181</v>
      </c>
      <c r="B298" s="50">
        <v>1612010</v>
      </c>
      <c r="C298" s="108" t="s">
        <v>488</v>
      </c>
      <c r="D298" s="51">
        <v>3132</v>
      </c>
      <c r="E298" s="52" t="s">
        <v>27</v>
      </c>
      <c r="F298" s="48">
        <v>2972227</v>
      </c>
      <c r="G298" s="43"/>
      <c r="H298" s="44"/>
      <c r="I298" s="43"/>
      <c r="J298" s="44"/>
      <c r="K298" s="49">
        <v>252726</v>
      </c>
      <c r="L298" s="48">
        <f>F298-K298</f>
        <v>2719501</v>
      </c>
      <c r="M298" s="56">
        <v>63180</v>
      </c>
      <c r="N298" s="446">
        <v>23381</v>
      </c>
      <c r="O298" s="409">
        <f>L298-M298</f>
        <v>2656321</v>
      </c>
      <c r="P298" s="218"/>
      <c r="Q298" s="150">
        <v>0</v>
      </c>
    </row>
    <row r="299" spans="1:19" ht="61.5" customHeight="1" x14ac:dyDescent="0.25">
      <c r="A299" s="482" t="s">
        <v>182</v>
      </c>
      <c r="B299" s="50">
        <v>1612080</v>
      </c>
      <c r="C299" s="45" t="s">
        <v>485</v>
      </c>
      <c r="D299" s="51">
        <v>3132</v>
      </c>
      <c r="E299" s="52" t="s">
        <v>22</v>
      </c>
      <c r="F299" s="48">
        <v>603200</v>
      </c>
      <c r="G299" s="43"/>
      <c r="H299" s="44"/>
      <c r="I299" s="43"/>
      <c r="J299" s="44"/>
      <c r="K299" s="49">
        <v>32878</v>
      </c>
      <c r="L299" s="48">
        <f>F299-K299</f>
        <v>570322</v>
      </c>
      <c r="M299" s="56">
        <v>38031</v>
      </c>
      <c r="N299" s="457">
        <v>3426</v>
      </c>
      <c r="O299" s="409">
        <v>532291</v>
      </c>
      <c r="P299" s="150">
        <v>0</v>
      </c>
      <c r="Q299" s="150">
        <v>0</v>
      </c>
    </row>
    <row r="300" spans="1:19" ht="32.25" customHeight="1" x14ac:dyDescent="0.25">
      <c r="A300" s="482" t="s">
        <v>183</v>
      </c>
      <c r="B300" s="50">
        <v>1612080</v>
      </c>
      <c r="C300" s="45" t="s">
        <v>37</v>
      </c>
      <c r="D300" s="51">
        <v>3132</v>
      </c>
      <c r="E300" s="52">
        <v>2018</v>
      </c>
      <c r="F300" s="48">
        <v>1610500</v>
      </c>
      <c r="G300" s="43"/>
      <c r="H300" s="44"/>
      <c r="I300" s="43"/>
      <c r="J300" s="44"/>
      <c r="K300" s="49">
        <v>0</v>
      </c>
      <c r="L300" s="48">
        <v>1610500</v>
      </c>
      <c r="M300" s="149">
        <v>0</v>
      </c>
      <c r="N300" s="439">
        <v>1610500</v>
      </c>
      <c r="O300" s="439">
        <v>0</v>
      </c>
      <c r="P300" s="218"/>
      <c r="Q300" s="150">
        <v>0</v>
      </c>
    </row>
    <row r="301" spans="1:19" ht="35.25" customHeight="1" x14ac:dyDescent="0.25">
      <c r="A301" s="482" t="s">
        <v>184</v>
      </c>
      <c r="B301" s="50">
        <v>1612080</v>
      </c>
      <c r="C301" s="45" t="s">
        <v>55</v>
      </c>
      <c r="D301" s="51">
        <v>3132</v>
      </c>
      <c r="E301" s="52" t="s">
        <v>64</v>
      </c>
      <c r="F301" s="48">
        <v>2203513</v>
      </c>
      <c r="G301" s="43"/>
      <c r="H301" s="44"/>
      <c r="I301" s="43"/>
      <c r="J301" s="44"/>
      <c r="K301" s="49">
        <v>0</v>
      </c>
      <c r="L301" s="48">
        <v>2203513</v>
      </c>
      <c r="M301" s="469">
        <v>0</v>
      </c>
      <c r="N301" s="439">
        <v>992777</v>
      </c>
      <c r="O301" s="409">
        <v>650000</v>
      </c>
      <c r="P301" s="218"/>
      <c r="Q301" s="150">
        <v>0</v>
      </c>
    </row>
    <row r="302" spans="1:19" ht="63" customHeight="1" x14ac:dyDescent="0.25">
      <c r="A302" s="482" t="s">
        <v>185</v>
      </c>
      <c r="B302" s="50">
        <v>1612010</v>
      </c>
      <c r="C302" s="45" t="s">
        <v>487</v>
      </c>
      <c r="D302" s="51">
        <v>3132</v>
      </c>
      <c r="E302" s="52">
        <v>2020</v>
      </c>
      <c r="F302" s="48">
        <v>5000000</v>
      </c>
      <c r="G302" s="43"/>
      <c r="H302" s="44"/>
      <c r="I302" s="43"/>
      <c r="J302" s="44"/>
      <c r="K302" s="49">
        <v>0</v>
      </c>
      <c r="L302" s="48">
        <f>F302-K302</f>
        <v>5000000</v>
      </c>
      <c r="M302" s="469">
        <v>0</v>
      </c>
      <c r="N302" s="445">
        <v>0</v>
      </c>
      <c r="O302" s="439">
        <v>0</v>
      </c>
      <c r="P302" s="218"/>
      <c r="Q302" s="150">
        <v>5000000</v>
      </c>
    </row>
    <row r="303" spans="1:19" ht="48" customHeight="1" x14ac:dyDescent="0.25">
      <c r="A303" s="482" t="s">
        <v>486</v>
      </c>
      <c r="B303" s="143">
        <v>1612070</v>
      </c>
      <c r="C303" s="45" t="s">
        <v>68</v>
      </c>
      <c r="D303" s="51">
        <v>3132</v>
      </c>
      <c r="E303" s="52" t="s">
        <v>64</v>
      </c>
      <c r="F303" s="48">
        <v>2150000</v>
      </c>
      <c r="G303" s="43"/>
      <c r="H303" s="44"/>
      <c r="I303" s="43"/>
      <c r="J303" s="44"/>
      <c r="K303" s="49">
        <v>0</v>
      </c>
      <c r="L303" s="48">
        <v>2150000</v>
      </c>
      <c r="M303" s="53">
        <v>0</v>
      </c>
      <c r="N303" s="445">
        <v>0</v>
      </c>
      <c r="O303" s="439">
        <v>2150000</v>
      </c>
      <c r="P303" s="218"/>
      <c r="Q303" s="150">
        <v>0</v>
      </c>
    </row>
    <row r="304" spans="1:19" ht="33" customHeight="1" x14ac:dyDescent="0.25">
      <c r="A304" s="482" t="s">
        <v>492</v>
      </c>
      <c r="B304" s="50" t="s">
        <v>596</v>
      </c>
      <c r="C304" s="45" t="s">
        <v>49</v>
      </c>
      <c r="D304" s="51">
        <v>3142</v>
      </c>
      <c r="E304" s="52" t="s">
        <v>64</v>
      </c>
      <c r="F304" s="48">
        <v>3600000</v>
      </c>
      <c r="G304" s="43"/>
      <c r="H304" s="44"/>
      <c r="I304" s="43"/>
      <c r="J304" s="44"/>
      <c r="K304" s="49">
        <v>0</v>
      </c>
      <c r="L304" s="48">
        <f>F304-K304</f>
        <v>3600000</v>
      </c>
      <c r="M304" s="53">
        <v>0</v>
      </c>
      <c r="N304" s="445">
        <v>0</v>
      </c>
      <c r="O304" s="439">
        <v>0</v>
      </c>
      <c r="P304" s="218"/>
      <c r="Q304" s="150">
        <v>0</v>
      </c>
    </row>
    <row r="305" spans="1:19" ht="63" customHeight="1" x14ac:dyDescent="0.25">
      <c r="A305" s="482" t="s">
        <v>599</v>
      </c>
      <c r="B305" s="50" t="s">
        <v>596</v>
      </c>
      <c r="C305" s="144" t="s">
        <v>609</v>
      </c>
      <c r="D305" s="51">
        <v>3142</v>
      </c>
      <c r="E305" s="277">
        <v>2018</v>
      </c>
      <c r="F305" s="48"/>
      <c r="G305" s="222"/>
      <c r="H305" s="44"/>
      <c r="I305" s="222"/>
      <c r="J305" s="44"/>
      <c r="K305" s="148">
        <v>0</v>
      </c>
      <c r="L305" s="48">
        <f>F305-K305</f>
        <v>0</v>
      </c>
      <c r="M305" s="53">
        <v>0</v>
      </c>
      <c r="N305" s="409">
        <v>77193</v>
      </c>
      <c r="O305" s="432">
        <f>L305-M305</f>
        <v>0</v>
      </c>
      <c r="P305" s="410"/>
      <c r="Q305" s="416">
        <v>0</v>
      </c>
    </row>
    <row r="306" spans="1:19" ht="36.75" customHeight="1" x14ac:dyDescent="0.25">
      <c r="A306" s="482" t="s">
        <v>633</v>
      </c>
      <c r="B306" s="50" t="s">
        <v>596</v>
      </c>
      <c r="C306" s="538" t="s">
        <v>632</v>
      </c>
      <c r="D306" s="65">
        <v>3142</v>
      </c>
      <c r="E306" s="393" t="s">
        <v>64</v>
      </c>
      <c r="F306" s="57">
        <v>1800000</v>
      </c>
      <c r="G306" s="203"/>
      <c r="H306" s="539"/>
      <c r="I306" s="203"/>
      <c r="J306" s="539"/>
      <c r="K306" s="68"/>
      <c r="L306" s="57">
        <f>F306</f>
        <v>1800000</v>
      </c>
      <c r="M306" s="540"/>
      <c r="N306" s="589">
        <v>52487</v>
      </c>
      <c r="O306" s="590">
        <f>L306-N306</f>
        <v>1747513</v>
      </c>
      <c r="P306" s="410"/>
      <c r="Q306" s="446"/>
      <c r="S306" s="626"/>
    </row>
    <row r="307" spans="1:19" ht="21.75" customHeight="1" x14ac:dyDescent="0.35">
      <c r="A307" s="200"/>
      <c r="B307" s="157"/>
      <c r="C307" s="351" t="s">
        <v>38</v>
      </c>
      <c r="D307" s="165"/>
      <c r="E307" s="186"/>
      <c r="F307" s="159"/>
      <c r="G307" s="187"/>
      <c r="H307" s="188"/>
      <c r="I307" s="187"/>
      <c r="J307" s="188"/>
      <c r="K307" s="162"/>
      <c r="L307" s="159"/>
      <c r="M307" s="164">
        <f>SUM(M308:M341)</f>
        <v>4905210.03</v>
      </c>
      <c r="N307" s="164">
        <f>SUM(N308:N341)</f>
        <v>8234594</v>
      </c>
      <c r="O307" s="164">
        <f>SUM(O308:O341)</f>
        <v>41394012</v>
      </c>
      <c r="P307" s="164">
        <f>SUM(P308:P341)</f>
        <v>0</v>
      </c>
      <c r="Q307" s="164">
        <f>SUM(Q308:Q341)</f>
        <v>43362152</v>
      </c>
      <c r="S307" s="623"/>
    </row>
    <row r="308" spans="1:19" ht="49.5" customHeight="1" x14ac:dyDescent="0.25">
      <c r="A308" s="482" t="s">
        <v>186</v>
      </c>
      <c r="B308" s="93" t="s">
        <v>597</v>
      </c>
      <c r="C308" s="112" t="s">
        <v>88</v>
      </c>
      <c r="D308" s="402">
        <v>3122</v>
      </c>
      <c r="E308" s="402" t="s">
        <v>14</v>
      </c>
      <c r="F308" s="113">
        <v>1000000</v>
      </c>
      <c r="G308" s="114"/>
      <c r="H308" s="114"/>
      <c r="I308" s="114"/>
      <c r="J308" s="114"/>
      <c r="K308" s="113">
        <v>827296</v>
      </c>
      <c r="L308" s="113">
        <f>F308-K308</f>
        <v>172704</v>
      </c>
      <c r="M308" s="113">
        <v>171226</v>
      </c>
      <c r="N308" s="445">
        <v>0</v>
      </c>
      <c r="O308" s="555">
        <v>0</v>
      </c>
      <c r="P308" s="116"/>
      <c r="Q308" s="64">
        <v>0</v>
      </c>
    </row>
    <row r="309" spans="1:19" ht="49.5" customHeight="1" x14ac:dyDescent="0.3">
      <c r="A309" s="485" t="s">
        <v>187</v>
      </c>
      <c r="B309" s="143" t="s">
        <v>590</v>
      </c>
      <c r="C309" s="252" t="s">
        <v>478</v>
      </c>
      <c r="D309" s="318">
        <v>3122</v>
      </c>
      <c r="E309" s="318" t="s">
        <v>22</v>
      </c>
      <c r="F309" s="213">
        <v>1347793</v>
      </c>
      <c r="G309" s="253"/>
      <c r="H309" s="254"/>
      <c r="I309" s="253"/>
      <c r="J309" s="255"/>
      <c r="K309" s="148">
        <v>0</v>
      </c>
      <c r="L309" s="213">
        <v>440000</v>
      </c>
      <c r="M309" s="213">
        <v>424711</v>
      </c>
      <c r="N309" s="445">
        <v>0</v>
      </c>
      <c r="O309" s="409">
        <v>0</v>
      </c>
      <c r="P309" s="250"/>
      <c r="Q309" s="251">
        <v>0</v>
      </c>
    </row>
    <row r="310" spans="1:19" ht="63" x14ac:dyDescent="0.25">
      <c r="A310" s="495" t="s">
        <v>188</v>
      </c>
      <c r="B310" s="41" t="s">
        <v>586</v>
      </c>
      <c r="C310" s="90" t="s">
        <v>59</v>
      </c>
      <c r="D310" s="91">
        <v>3110</v>
      </c>
      <c r="E310" s="91">
        <v>2017</v>
      </c>
      <c r="F310" s="72">
        <v>850000</v>
      </c>
      <c r="G310" s="91"/>
      <c r="H310" s="91"/>
      <c r="I310" s="91"/>
      <c r="J310" s="91"/>
      <c r="K310" s="150">
        <v>0</v>
      </c>
      <c r="L310" s="72">
        <v>850000</v>
      </c>
      <c r="M310" s="72">
        <v>583747</v>
      </c>
      <c r="N310" s="445">
        <v>265413</v>
      </c>
      <c r="O310" s="527">
        <v>0</v>
      </c>
      <c r="P310" s="464"/>
      <c r="Q310" s="150">
        <v>0</v>
      </c>
    </row>
    <row r="311" spans="1:19" ht="32.25" customHeight="1" x14ac:dyDescent="0.25">
      <c r="A311" s="495" t="s">
        <v>189</v>
      </c>
      <c r="B311" s="629" t="s">
        <v>597</v>
      </c>
      <c r="C311" s="196" t="s">
        <v>745</v>
      </c>
      <c r="D311" s="277">
        <v>3122</v>
      </c>
      <c r="E311" s="277" t="s">
        <v>58</v>
      </c>
      <c r="F311" s="206">
        <v>51469632</v>
      </c>
      <c r="G311" s="146"/>
      <c r="H311" s="147"/>
      <c r="I311" s="238">
        <v>500000</v>
      </c>
      <c r="J311" s="239">
        <v>21523.69</v>
      </c>
      <c r="K311" s="240">
        <v>1281200</v>
      </c>
      <c r="L311" s="206">
        <f>F311-K311</f>
        <v>50188432</v>
      </c>
      <c r="M311" s="127">
        <v>327004</v>
      </c>
      <c r="N311" s="447">
        <v>0</v>
      </c>
      <c r="O311" s="409">
        <v>10000000</v>
      </c>
      <c r="P311" s="218"/>
      <c r="Q311" s="251">
        <v>15000000</v>
      </c>
    </row>
    <row r="312" spans="1:19" ht="48" customHeight="1" x14ac:dyDescent="0.25">
      <c r="A312" s="482" t="s">
        <v>190</v>
      </c>
      <c r="B312" s="629" t="s">
        <v>597</v>
      </c>
      <c r="C312" s="196" t="s">
        <v>744</v>
      </c>
      <c r="D312" s="277">
        <v>3122</v>
      </c>
      <c r="E312" s="318" t="s">
        <v>44</v>
      </c>
      <c r="F312" s="185"/>
      <c r="G312" s="146"/>
      <c r="H312" s="147"/>
      <c r="I312" s="146"/>
      <c r="J312" s="147"/>
      <c r="K312" s="150">
        <v>0</v>
      </c>
      <c r="L312" s="251">
        <v>0</v>
      </c>
      <c r="M312" s="149">
        <v>350000</v>
      </c>
      <c r="N312" s="450">
        <v>507040</v>
      </c>
      <c r="O312" s="409">
        <v>1000000</v>
      </c>
      <c r="P312" s="218"/>
      <c r="Q312" s="251">
        <v>0</v>
      </c>
    </row>
    <row r="313" spans="1:19" ht="30" customHeight="1" x14ac:dyDescent="0.25">
      <c r="A313" s="485" t="s">
        <v>191</v>
      </c>
      <c r="B313" s="41" t="s">
        <v>597</v>
      </c>
      <c r="C313" s="58" t="s">
        <v>484</v>
      </c>
      <c r="D313" s="16">
        <v>3132</v>
      </c>
      <c r="E313" s="389" t="s">
        <v>27</v>
      </c>
      <c r="F313" s="59"/>
      <c r="G313" s="60"/>
      <c r="H313" s="61"/>
      <c r="I313" s="60"/>
      <c r="J313" s="61"/>
      <c r="K313" s="62">
        <v>0</v>
      </c>
      <c r="L313" s="59"/>
      <c r="M313" s="189">
        <v>332392</v>
      </c>
      <c r="N313" s="465">
        <v>0</v>
      </c>
      <c r="O313" s="465">
        <v>800000</v>
      </c>
      <c r="P313" s="218"/>
      <c r="Q313" s="145">
        <v>0</v>
      </c>
    </row>
    <row r="314" spans="1:19" ht="31.5" x14ac:dyDescent="0.25">
      <c r="A314" s="495" t="s">
        <v>192</v>
      </c>
      <c r="B314" s="143" t="s">
        <v>598</v>
      </c>
      <c r="C314" s="2" t="s">
        <v>602</v>
      </c>
      <c r="D314" s="391">
        <v>3132</v>
      </c>
      <c r="E314" s="391" t="s">
        <v>579</v>
      </c>
      <c r="F314" s="72">
        <v>8079438</v>
      </c>
      <c r="G314" s="73"/>
      <c r="H314" s="81"/>
      <c r="I314" s="73"/>
      <c r="J314" s="81"/>
      <c r="K314" s="75">
        <v>1430993</v>
      </c>
      <c r="L314" s="76">
        <f>F314-K314</f>
        <v>6648445</v>
      </c>
      <c r="M314" s="190">
        <v>1670398.33</v>
      </c>
      <c r="N314" s="447">
        <v>1991422</v>
      </c>
      <c r="O314" s="409">
        <v>1500000</v>
      </c>
      <c r="P314" s="297"/>
      <c r="Q314" s="150">
        <v>0</v>
      </c>
    </row>
    <row r="315" spans="1:19" ht="31.5" customHeight="1" x14ac:dyDescent="0.25">
      <c r="A315" s="495" t="s">
        <v>193</v>
      </c>
      <c r="B315" s="41" t="s">
        <v>586</v>
      </c>
      <c r="C315" s="2" t="s">
        <v>473</v>
      </c>
      <c r="D315" s="16">
        <v>3110</v>
      </c>
      <c r="E315" s="16" t="s">
        <v>22</v>
      </c>
      <c r="F315" s="57">
        <v>1472000</v>
      </c>
      <c r="G315" s="16"/>
      <c r="H315" s="16"/>
      <c r="I315" s="16"/>
      <c r="J315" s="16"/>
      <c r="K315" s="16">
        <v>0</v>
      </c>
      <c r="L315" s="57">
        <v>1472000</v>
      </c>
      <c r="M315" s="85">
        <v>196163.7</v>
      </c>
      <c r="N315" s="457">
        <v>165000</v>
      </c>
      <c r="O315" s="409">
        <v>0</v>
      </c>
      <c r="P315" s="250"/>
      <c r="Q315" s="150">
        <v>0</v>
      </c>
    </row>
    <row r="316" spans="1:19" ht="24.75" customHeight="1" x14ac:dyDescent="0.25">
      <c r="A316" s="482" t="s">
        <v>194</v>
      </c>
      <c r="B316" s="103" t="s">
        <v>590</v>
      </c>
      <c r="C316" s="112" t="s">
        <v>480</v>
      </c>
      <c r="D316" s="402">
        <v>3122</v>
      </c>
      <c r="E316" s="16" t="s">
        <v>27</v>
      </c>
      <c r="F316" s="113">
        <v>20000000</v>
      </c>
      <c r="G316" s="191"/>
      <c r="H316" s="115"/>
      <c r="I316" s="191"/>
      <c r="J316" s="115"/>
      <c r="K316" s="57">
        <v>0</v>
      </c>
      <c r="L316" s="113">
        <v>0</v>
      </c>
      <c r="M316" s="113">
        <v>773171</v>
      </c>
      <c r="N316" s="591">
        <v>3140148</v>
      </c>
      <c r="O316" s="591">
        <v>10000000</v>
      </c>
      <c r="P316" s="248"/>
      <c r="Q316" s="217">
        <v>10000000</v>
      </c>
    </row>
    <row r="317" spans="1:19" ht="48" customHeight="1" x14ac:dyDescent="0.25">
      <c r="A317" s="485" t="s">
        <v>195</v>
      </c>
      <c r="B317" s="41" t="s">
        <v>597</v>
      </c>
      <c r="C317" s="196" t="s">
        <v>610</v>
      </c>
      <c r="D317" s="277">
        <v>3122</v>
      </c>
      <c r="E317" s="318" t="s">
        <v>44</v>
      </c>
      <c r="F317" s="185"/>
      <c r="G317" s="146"/>
      <c r="H317" s="147"/>
      <c r="I317" s="146"/>
      <c r="J317" s="147"/>
      <c r="K317" s="150">
        <v>0</v>
      </c>
      <c r="L317" s="251">
        <v>0</v>
      </c>
      <c r="M317" s="149">
        <v>29784</v>
      </c>
      <c r="N317" s="450">
        <v>127475</v>
      </c>
      <c r="O317" s="409">
        <v>500000</v>
      </c>
      <c r="P317" s="218"/>
      <c r="Q317" s="251">
        <v>0</v>
      </c>
    </row>
    <row r="318" spans="1:19" ht="24.75" customHeight="1" x14ac:dyDescent="0.25">
      <c r="A318" s="495" t="s">
        <v>196</v>
      </c>
      <c r="B318" s="41" t="s">
        <v>591</v>
      </c>
      <c r="C318" s="58" t="s">
        <v>576</v>
      </c>
      <c r="D318" s="16">
        <v>2281</v>
      </c>
      <c r="E318" s="16" t="s">
        <v>27</v>
      </c>
      <c r="F318" s="57">
        <v>150000</v>
      </c>
      <c r="G318" s="65"/>
      <c r="H318" s="65"/>
      <c r="I318" s="65"/>
      <c r="J318" s="65"/>
      <c r="K318" s="57">
        <v>0</v>
      </c>
      <c r="L318" s="66">
        <v>150000</v>
      </c>
      <c r="M318" s="127">
        <v>46613</v>
      </c>
      <c r="N318" s="465">
        <v>0</v>
      </c>
      <c r="O318" s="409">
        <v>0</v>
      </c>
      <c r="P318" s="218"/>
      <c r="Q318" s="150">
        <v>0</v>
      </c>
    </row>
    <row r="319" spans="1:19" ht="32.25" customHeight="1" x14ac:dyDescent="0.25">
      <c r="A319" s="495" t="s">
        <v>197</v>
      </c>
      <c r="B319" s="41" t="s">
        <v>592</v>
      </c>
      <c r="C319" s="78" t="s">
        <v>39</v>
      </c>
      <c r="D319" s="16">
        <v>3132</v>
      </c>
      <c r="E319" s="16" t="s">
        <v>64</v>
      </c>
      <c r="F319" s="72">
        <f>286475+375000</f>
        <v>661475</v>
      </c>
      <c r="G319" s="73"/>
      <c r="H319" s="74"/>
      <c r="I319" s="73"/>
      <c r="J319" s="74"/>
      <c r="K319" s="75">
        <v>0</v>
      </c>
      <c r="L319" s="251">
        <f>F319-K319</f>
        <v>661475</v>
      </c>
      <c r="M319" s="76">
        <v>0</v>
      </c>
      <c r="N319" s="466">
        <v>286394</v>
      </c>
      <c r="O319" s="409">
        <v>375000</v>
      </c>
      <c r="P319" s="467">
        <v>0</v>
      </c>
      <c r="Q319" s="217">
        <v>0</v>
      </c>
    </row>
    <row r="320" spans="1:19" ht="61.5" customHeight="1" x14ac:dyDescent="0.25">
      <c r="A320" s="482" t="s">
        <v>198</v>
      </c>
      <c r="B320" s="103" t="s">
        <v>590</v>
      </c>
      <c r="C320" s="531" t="s">
        <v>649</v>
      </c>
      <c r="D320" s="394">
        <v>3142</v>
      </c>
      <c r="E320" s="65" t="s">
        <v>44</v>
      </c>
      <c r="F320" s="532">
        <v>1311034</v>
      </c>
      <c r="G320" s="533"/>
      <c r="H320" s="534"/>
      <c r="I320" s="533"/>
      <c r="J320" s="535"/>
      <c r="K320" s="333">
        <v>0</v>
      </c>
      <c r="L320" s="532">
        <v>1311034</v>
      </c>
      <c r="M320" s="536">
        <v>0</v>
      </c>
      <c r="N320" s="537">
        <v>369481</v>
      </c>
      <c r="O320" s="409">
        <v>970000</v>
      </c>
      <c r="P320" s="248"/>
      <c r="Q320" s="251">
        <v>0</v>
      </c>
    </row>
    <row r="321" spans="1:17" ht="61.5" customHeight="1" x14ac:dyDescent="0.25">
      <c r="A321" s="485" t="s">
        <v>199</v>
      </c>
      <c r="B321" s="143" t="s">
        <v>586</v>
      </c>
      <c r="C321" s="196" t="s">
        <v>476</v>
      </c>
      <c r="D321" s="277">
        <v>3132</v>
      </c>
      <c r="E321" s="318" t="s">
        <v>22</v>
      </c>
      <c r="F321" s="185">
        <v>787975</v>
      </c>
      <c r="G321" s="146"/>
      <c r="H321" s="147"/>
      <c r="I321" s="146"/>
      <c r="J321" s="147"/>
      <c r="K321" s="150">
        <v>0</v>
      </c>
      <c r="L321" s="251">
        <v>0</v>
      </c>
      <c r="M321" s="149">
        <v>0</v>
      </c>
      <c r="N321" s="450">
        <v>738447</v>
      </c>
      <c r="O321" s="409">
        <v>0</v>
      </c>
      <c r="P321" s="218"/>
      <c r="Q321" s="251">
        <v>0</v>
      </c>
    </row>
    <row r="322" spans="1:17" ht="24" customHeight="1" x14ac:dyDescent="0.25">
      <c r="A322" s="495" t="s">
        <v>213</v>
      </c>
      <c r="B322" s="143" t="s">
        <v>586</v>
      </c>
      <c r="C322" s="196" t="s">
        <v>219</v>
      </c>
      <c r="D322" s="277">
        <v>3132</v>
      </c>
      <c r="E322" s="318" t="s">
        <v>22</v>
      </c>
      <c r="F322" s="149"/>
      <c r="G322" s="146"/>
      <c r="H322" s="147"/>
      <c r="I322" s="146"/>
      <c r="J322" s="147"/>
      <c r="K322" s="150">
        <v>0</v>
      </c>
      <c r="L322" s="251"/>
      <c r="M322" s="149">
        <v>0</v>
      </c>
      <c r="N322" s="450">
        <v>0</v>
      </c>
      <c r="O322" s="409">
        <v>0</v>
      </c>
      <c r="P322" s="218"/>
      <c r="Q322" s="251">
        <v>0</v>
      </c>
    </row>
    <row r="323" spans="1:17" ht="48" customHeight="1" x14ac:dyDescent="0.3">
      <c r="A323" s="495" t="s">
        <v>220</v>
      </c>
      <c r="B323" s="143" t="s">
        <v>598</v>
      </c>
      <c r="C323" s="616" t="s">
        <v>657</v>
      </c>
      <c r="D323" s="277">
        <v>3132</v>
      </c>
      <c r="E323" s="318">
        <v>2019</v>
      </c>
      <c r="F323" s="150">
        <v>505000</v>
      </c>
      <c r="G323" s="429"/>
      <c r="H323" s="430"/>
      <c r="I323" s="429"/>
      <c r="J323" s="431"/>
      <c r="K323" s="148">
        <v>0</v>
      </c>
      <c r="L323" s="213"/>
      <c r="M323" s="213">
        <v>0</v>
      </c>
      <c r="N323" s="409">
        <v>0</v>
      </c>
      <c r="O323" s="409">
        <v>1200000</v>
      </c>
      <c r="P323" s="250"/>
      <c r="Q323" s="251">
        <v>0</v>
      </c>
    </row>
    <row r="324" spans="1:17" ht="34.5" customHeight="1" x14ac:dyDescent="0.3">
      <c r="A324" s="482" t="s">
        <v>474</v>
      </c>
      <c r="B324" s="143" t="s">
        <v>598</v>
      </c>
      <c r="C324" s="616" t="s">
        <v>615</v>
      </c>
      <c r="D324" s="277">
        <v>3132</v>
      </c>
      <c r="E324" s="318">
        <v>2018</v>
      </c>
      <c r="F324" s="213"/>
      <c r="G324" s="429"/>
      <c r="H324" s="430"/>
      <c r="I324" s="429"/>
      <c r="J324" s="431"/>
      <c r="K324" s="148">
        <v>0</v>
      </c>
      <c r="L324" s="213"/>
      <c r="M324" s="213">
        <v>0</v>
      </c>
      <c r="N324" s="409">
        <v>0</v>
      </c>
      <c r="O324" s="409">
        <v>200000</v>
      </c>
      <c r="P324" s="250"/>
      <c r="Q324" s="251">
        <v>0</v>
      </c>
    </row>
    <row r="325" spans="1:17" ht="34.5" customHeight="1" x14ac:dyDescent="0.3">
      <c r="A325" s="485" t="s">
        <v>475</v>
      </c>
      <c r="B325" s="143"/>
      <c r="C325" s="616" t="s">
        <v>557</v>
      </c>
      <c r="D325" s="277">
        <v>3132</v>
      </c>
      <c r="E325" s="318">
        <v>2019</v>
      </c>
      <c r="F325" s="213"/>
      <c r="G325" s="429"/>
      <c r="H325" s="430"/>
      <c r="I325" s="429"/>
      <c r="J325" s="431"/>
      <c r="K325" s="148">
        <v>0</v>
      </c>
      <c r="L325" s="213"/>
      <c r="M325" s="213">
        <v>0</v>
      </c>
      <c r="N325" s="409">
        <v>0</v>
      </c>
      <c r="O325" s="409">
        <v>100000</v>
      </c>
      <c r="P325" s="250"/>
      <c r="Q325" s="251">
        <v>0</v>
      </c>
    </row>
    <row r="326" spans="1:17" ht="33" customHeight="1" x14ac:dyDescent="0.3">
      <c r="A326" s="495" t="s">
        <v>479</v>
      </c>
      <c r="B326" s="143" t="s">
        <v>592</v>
      </c>
      <c r="C326" s="616" t="s">
        <v>483</v>
      </c>
      <c r="D326" s="277">
        <v>3132</v>
      </c>
      <c r="E326" s="318">
        <v>2018</v>
      </c>
      <c r="F326" s="213"/>
      <c r="G326" s="429"/>
      <c r="H326" s="430"/>
      <c r="I326" s="429"/>
      <c r="J326" s="431"/>
      <c r="K326" s="148">
        <v>0</v>
      </c>
      <c r="L326" s="213"/>
      <c r="M326" s="213">
        <v>0</v>
      </c>
      <c r="N326" s="445">
        <v>0</v>
      </c>
      <c r="O326" s="409">
        <v>100000</v>
      </c>
      <c r="P326" s="250"/>
      <c r="Q326" s="251">
        <v>0</v>
      </c>
    </row>
    <row r="327" spans="1:17" ht="34.5" customHeight="1" x14ac:dyDescent="0.3">
      <c r="A327" s="495" t="s">
        <v>482</v>
      </c>
      <c r="B327" s="143" t="s">
        <v>591</v>
      </c>
      <c r="C327" s="617" t="s">
        <v>652</v>
      </c>
      <c r="D327" s="277">
        <v>3143</v>
      </c>
      <c r="E327" s="318" t="s">
        <v>47</v>
      </c>
      <c r="F327" s="213">
        <v>7603391</v>
      </c>
      <c r="G327" s="429"/>
      <c r="H327" s="430"/>
      <c r="I327" s="429"/>
      <c r="J327" s="431"/>
      <c r="K327" s="148">
        <v>0</v>
      </c>
      <c r="L327" s="213">
        <f>F327-K327</f>
        <v>7603391</v>
      </c>
      <c r="M327" s="213">
        <v>0</v>
      </c>
      <c r="N327" s="445">
        <v>247494</v>
      </c>
      <c r="O327" s="409">
        <v>3000000</v>
      </c>
      <c r="P327" s="250"/>
      <c r="Q327" s="251">
        <f>L327-N327-O327</f>
        <v>4355897</v>
      </c>
    </row>
    <row r="328" spans="1:17" ht="50.25" customHeight="1" x14ac:dyDescent="0.25">
      <c r="A328" s="482" t="s">
        <v>682</v>
      </c>
      <c r="B328" s="143" t="s">
        <v>580</v>
      </c>
      <c r="C328" s="110" t="s">
        <v>18</v>
      </c>
      <c r="D328" s="91">
        <v>3122</v>
      </c>
      <c r="E328" s="391" t="s">
        <v>749</v>
      </c>
      <c r="F328" s="72">
        <v>14863382</v>
      </c>
      <c r="G328" s="73"/>
      <c r="H328" s="81"/>
      <c r="I328" s="73"/>
      <c r="J328" s="81"/>
      <c r="K328" s="75">
        <v>50909</v>
      </c>
      <c r="L328" s="82">
        <f>F328-K328</f>
        <v>14812473</v>
      </c>
      <c r="M328" s="84">
        <v>0</v>
      </c>
      <c r="N328" s="409">
        <v>0</v>
      </c>
      <c r="O328" s="451">
        <v>4000000</v>
      </c>
      <c r="P328" s="297"/>
      <c r="Q328" s="150">
        <f>L328-O328</f>
        <v>10812473</v>
      </c>
    </row>
    <row r="329" spans="1:17" ht="45.75" customHeight="1" x14ac:dyDescent="0.25">
      <c r="A329" s="485" t="s">
        <v>500</v>
      </c>
      <c r="B329" s="143" t="s">
        <v>591</v>
      </c>
      <c r="C329" s="144" t="s">
        <v>23</v>
      </c>
      <c r="D329" s="318">
        <v>2281</v>
      </c>
      <c r="E329" s="318" t="s">
        <v>22</v>
      </c>
      <c r="F329" s="185">
        <v>280000</v>
      </c>
      <c r="G329" s="318"/>
      <c r="H329" s="318"/>
      <c r="I329" s="318"/>
      <c r="J329" s="318"/>
      <c r="K329" s="185">
        <v>0</v>
      </c>
      <c r="L329" s="216">
        <f>F329-K329</f>
        <v>280000</v>
      </c>
      <c r="M329" s="150">
        <v>0</v>
      </c>
      <c r="N329" s="409">
        <v>0</v>
      </c>
      <c r="O329" s="409">
        <f>L329-M329</f>
        <v>280000</v>
      </c>
      <c r="P329" s="218"/>
      <c r="Q329" s="150">
        <v>0</v>
      </c>
    </row>
    <row r="330" spans="1:17" ht="34.5" customHeight="1" x14ac:dyDescent="0.25">
      <c r="A330" s="495" t="s">
        <v>551</v>
      </c>
      <c r="B330" s="143" t="s">
        <v>591</v>
      </c>
      <c r="C330" s="58" t="s">
        <v>556</v>
      </c>
      <c r="D330" s="16">
        <v>3143</v>
      </c>
      <c r="E330" s="16">
        <v>2018</v>
      </c>
      <c r="F330" s="57">
        <v>1000000</v>
      </c>
      <c r="G330" s="65"/>
      <c r="H330" s="65"/>
      <c r="I330" s="65"/>
      <c r="J330" s="65"/>
      <c r="K330" s="57">
        <v>0</v>
      </c>
      <c r="L330" s="66">
        <v>600000</v>
      </c>
      <c r="M330" s="64">
        <v>0</v>
      </c>
      <c r="N330" s="409">
        <v>0</v>
      </c>
      <c r="O330" s="450">
        <v>0</v>
      </c>
      <c r="P330" s="218"/>
      <c r="Q330" s="150">
        <v>1000000</v>
      </c>
    </row>
    <row r="331" spans="1:17" ht="34.5" customHeight="1" x14ac:dyDescent="0.25">
      <c r="A331" s="495" t="s">
        <v>555</v>
      </c>
      <c r="B331" s="227" t="s">
        <v>590</v>
      </c>
      <c r="C331" s="110" t="s">
        <v>623</v>
      </c>
      <c r="D331" s="428">
        <v>3122</v>
      </c>
      <c r="E331" s="16" t="s">
        <v>47</v>
      </c>
      <c r="F331" s="510"/>
      <c r="G331" s="511"/>
      <c r="H331" s="512"/>
      <c r="I331" s="511"/>
      <c r="J331" s="512"/>
      <c r="K331" s="156">
        <v>0</v>
      </c>
      <c r="L331" s="421"/>
      <c r="M331" s="513">
        <v>0</v>
      </c>
      <c r="N331" s="451">
        <v>0</v>
      </c>
      <c r="O331" s="466">
        <v>500000</v>
      </c>
      <c r="P331" s="297"/>
      <c r="Q331" s="251">
        <v>0</v>
      </c>
    </row>
    <row r="332" spans="1:17" ht="48.75" customHeight="1" x14ac:dyDescent="0.25">
      <c r="A332" s="485" t="s">
        <v>624</v>
      </c>
      <c r="B332" s="292" t="s">
        <v>590</v>
      </c>
      <c r="C332" s="350" t="s">
        <v>746</v>
      </c>
      <c r="D332" s="525">
        <v>3142</v>
      </c>
      <c r="E332" s="65" t="s">
        <v>496</v>
      </c>
      <c r="F332" s="57">
        <v>3533061</v>
      </c>
      <c r="G332" s="65"/>
      <c r="H332" s="65"/>
      <c r="I332" s="65"/>
      <c r="J332" s="65"/>
      <c r="K332" s="57">
        <v>0</v>
      </c>
      <c r="L332" s="57">
        <f>F332-K332</f>
        <v>3533061</v>
      </c>
      <c r="M332" s="102">
        <v>0</v>
      </c>
      <c r="N332" s="446">
        <v>39279</v>
      </c>
      <c r="O332" s="460">
        <v>1500000</v>
      </c>
      <c r="P332" s="145"/>
      <c r="Q332" s="251">
        <f>L332-N332-O332</f>
        <v>1993782</v>
      </c>
    </row>
    <row r="333" spans="1:17" ht="34.5" customHeight="1" x14ac:dyDescent="0.25">
      <c r="A333" s="495" t="s">
        <v>683</v>
      </c>
      <c r="B333" s="143" t="s">
        <v>598</v>
      </c>
      <c r="C333" s="350" t="s">
        <v>634</v>
      </c>
      <c r="D333" s="65">
        <v>3132</v>
      </c>
      <c r="E333" s="65">
        <v>2019</v>
      </c>
      <c r="F333" s="57"/>
      <c r="G333" s="65"/>
      <c r="H333" s="65"/>
      <c r="I333" s="65"/>
      <c r="J333" s="65"/>
      <c r="K333" s="57">
        <v>0</v>
      </c>
      <c r="L333" s="57"/>
      <c r="M333" s="102">
        <v>0</v>
      </c>
      <c r="N333" s="446">
        <v>0</v>
      </c>
      <c r="O333" s="460">
        <v>200000</v>
      </c>
      <c r="P333" s="145"/>
      <c r="Q333" s="251">
        <v>0</v>
      </c>
    </row>
    <row r="334" spans="1:17" ht="19.5" customHeight="1" x14ac:dyDescent="0.25">
      <c r="A334" s="495" t="s">
        <v>625</v>
      </c>
      <c r="B334" s="143" t="s">
        <v>591</v>
      </c>
      <c r="C334" s="350" t="s">
        <v>635</v>
      </c>
      <c r="D334" s="393">
        <v>3143</v>
      </c>
      <c r="E334" s="65">
        <v>2019</v>
      </c>
      <c r="F334" s="57"/>
      <c r="G334" s="65"/>
      <c r="H334" s="65"/>
      <c r="I334" s="65"/>
      <c r="J334" s="65"/>
      <c r="K334" s="57">
        <v>0</v>
      </c>
      <c r="L334" s="57"/>
      <c r="M334" s="102">
        <v>0</v>
      </c>
      <c r="N334" s="446">
        <v>0</v>
      </c>
      <c r="O334" s="460">
        <v>1000000</v>
      </c>
      <c r="P334" s="145"/>
      <c r="Q334" s="251">
        <v>0</v>
      </c>
    </row>
    <row r="335" spans="1:17" ht="53.25" customHeight="1" x14ac:dyDescent="0.25">
      <c r="A335" s="485" t="s">
        <v>636</v>
      </c>
      <c r="B335" s="143" t="s">
        <v>598</v>
      </c>
      <c r="C335" s="196" t="s">
        <v>647</v>
      </c>
      <c r="D335" s="318">
        <v>3132</v>
      </c>
      <c r="E335" s="16">
        <v>2018</v>
      </c>
      <c r="F335" s="57">
        <f>N335</f>
        <v>157258</v>
      </c>
      <c r="G335" s="65"/>
      <c r="H335" s="65"/>
      <c r="I335" s="65"/>
      <c r="J335" s="65"/>
      <c r="K335" s="57">
        <v>0</v>
      </c>
      <c r="L335" s="380">
        <f>F335-K335</f>
        <v>157258</v>
      </c>
      <c r="M335" s="77">
        <v>0</v>
      </c>
      <c r="N335" s="446">
        <v>157258</v>
      </c>
      <c r="O335" s="460">
        <v>0</v>
      </c>
      <c r="P335" s="145"/>
      <c r="Q335" s="251">
        <v>0</v>
      </c>
    </row>
    <row r="336" spans="1:17" ht="65.25" customHeight="1" x14ac:dyDescent="0.25">
      <c r="A336" s="495" t="s">
        <v>637</v>
      </c>
      <c r="B336" s="143" t="s">
        <v>590</v>
      </c>
      <c r="C336" s="350" t="s">
        <v>650</v>
      </c>
      <c r="D336" s="65">
        <v>3142</v>
      </c>
      <c r="E336" s="65">
        <v>2019</v>
      </c>
      <c r="F336" s="57"/>
      <c r="G336" s="65"/>
      <c r="H336" s="65"/>
      <c r="I336" s="65"/>
      <c r="J336" s="65"/>
      <c r="K336" s="57">
        <v>0</v>
      </c>
      <c r="L336" s="57"/>
      <c r="M336" s="102">
        <v>0</v>
      </c>
      <c r="N336" s="446">
        <v>0</v>
      </c>
      <c r="O336" s="460">
        <v>1489012</v>
      </c>
      <c r="P336" s="145"/>
      <c r="Q336" s="251">
        <v>0</v>
      </c>
    </row>
    <row r="337" spans="1:19" ht="24" customHeight="1" x14ac:dyDescent="0.25">
      <c r="A337" s="495" t="s">
        <v>638</v>
      </c>
      <c r="B337" s="143" t="s">
        <v>526</v>
      </c>
      <c r="C337" s="350" t="s">
        <v>651</v>
      </c>
      <c r="D337" s="65">
        <v>3132</v>
      </c>
      <c r="E337" s="65" t="s">
        <v>64</v>
      </c>
      <c r="F337" s="57"/>
      <c r="G337" s="65"/>
      <c r="H337" s="65"/>
      <c r="I337" s="65"/>
      <c r="J337" s="65"/>
      <c r="K337" s="57">
        <v>0</v>
      </c>
      <c r="L337" s="57"/>
      <c r="M337" s="102">
        <v>0</v>
      </c>
      <c r="N337" s="530">
        <v>199743</v>
      </c>
      <c r="O337" s="460">
        <v>200000</v>
      </c>
      <c r="P337" s="514"/>
      <c r="Q337" s="77">
        <v>0</v>
      </c>
    </row>
    <row r="338" spans="1:19" ht="30.75" customHeight="1" x14ac:dyDescent="0.25">
      <c r="A338" s="485" t="s">
        <v>648</v>
      </c>
      <c r="B338" s="143" t="s">
        <v>597</v>
      </c>
      <c r="C338" s="605" t="s">
        <v>706</v>
      </c>
      <c r="D338" s="606">
        <v>3122</v>
      </c>
      <c r="E338" s="606">
        <v>2019</v>
      </c>
      <c r="F338" s="510"/>
      <c r="G338" s="511"/>
      <c r="H338" s="512"/>
      <c r="I338" s="511"/>
      <c r="J338" s="512"/>
      <c r="K338" s="156">
        <v>0</v>
      </c>
      <c r="L338" s="510"/>
      <c r="M338" s="607">
        <v>0</v>
      </c>
      <c r="N338" s="608">
        <v>0</v>
      </c>
      <c r="O338" s="609">
        <v>500000</v>
      </c>
      <c r="P338" s="610"/>
      <c r="Q338" s="611">
        <v>0</v>
      </c>
    </row>
    <row r="339" spans="1:19" ht="30.75" customHeight="1" x14ac:dyDescent="0.25">
      <c r="A339" s="495" t="s">
        <v>707</v>
      </c>
      <c r="B339" s="143" t="s">
        <v>586</v>
      </c>
      <c r="C339" s="350" t="s">
        <v>708</v>
      </c>
      <c r="D339" s="65">
        <v>3132</v>
      </c>
      <c r="E339" s="65">
        <v>2019</v>
      </c>
      <c r="F339" s="57"/>
      <c r="G339" s="65"/>
      <c r="H339" s="65"/>
      <c r="I339" s="65"/>
      <c r="J339" s="65"/>
      <c r="K339" s="57">
        <v>0</v>
      </c>
      <c r="L339" s="57"/>
      <c r="M339" s="102">
        <v>0</v>
      </c>
      <c r="N339" s="530">
        <v>0</v>
      </c>
      <c r="O339" s="460">
        <v>1700000</v>
      </c>
      <c r="P339" s="514"/>
      <c r="Q339" s="77">
        <v>0</v>
      </c>
    </row>
    <row r="340" spans="1:19" ht="49.5" customHeight="1" x14ac:dyDescent="0.25">
      <c r="A340" s="495" t="s">
        <v>710</v>
      </c>
      <c r="B340" s="143" t="s">
        <v>590</v>
      </c>
      <c r="C340" s="350" t="s">
        <v>709</v>
      </c>
      <c r="D340" s="65">
        <v>3122</v>
      </c>
      <c r="E340" s="65">
        <v>2019</v>
      </c>
      <c r="F340" s="57"/>
      <c r="G340" s="65"/>
      <c r="H340" s="65"/>
      <c r="I340" s="65"/>
      <c r="J340" s="65"/>
      <c r="K340" s="57">
        <v>0</v>
      </c>
      <c r="L340" s="57"/>
      <c r="M340" s="102">
        <v>0</v>
      </c>
      <c r="N340" s="530">
        <v>0</v>
      </c>
      <c r="O340" s="460">
        <v>280000</v>
      </c>
      <c r="P340" s="514"/>
      <c r="Q340" s="77">
        <v>0</v>
      </c>
    </row>
    <row r="341" spans="1:19" ht="49.5" customHeight="1" x14ac:dyDescent="0.3">
      <c r="A341" s="485" t="s">
        <v>711</v>
      </c>
      <c r="B341" s="143" t="s">
        <v>598</v>
      </c>
      <c r="C341" s="196" t="s">
        <v>718</v>
      </c>
      <c r="D341" s="318">
        <v>3132</v>
      </c>
      <c r="E341" s="318">
        <v>2020</v>
      </c>
      <c r="F341" s="185"/>
      <c r="G341" s="318"/>
      <c r="H341" s="318"/>
      <c r="I341" s="318"/>
      <c r="J341" s="318"/>
      <c r="K341" s="185">
        <v>0</v>
      </c>
      <c r="L341" s="185"/>
      <c r="M341" s="251">
        <v>0</v>
      </c>
      <c r="N341" s="446">
        <v>0</v>
      </c>
      <c r="O341" s="460">
        <v>0</v>
      </c>
      <c r="P341" s="145"/>
      <c r="Q341" s="251">
        <v>200000</v>
      </c>
      <c r="S341" s="3"/>
    </row>
    <row r="342" spans="1:19" ht="23.25" customHeight="1" x14ac:dyDescent="0.3">
      <c r="A342" s="157"/>
      <c r="B342" s="157"/>
      <c r="C342" s="351" t="s">
        <v>200</v>
      </c>
      <c r="D342" s="165"/>
      <c r="E342" s="165"/>
      <c r="F342" s="159"/>
      <c r="G342" s="165"/>
      <c r="H342" s="165"/>
      <c r="I342" s="165"/>
      <c r="J342" s="165"/>
      <c r="K342" s="159"/>
      <c r="L342" s="159"/>
      <c r="M342" s="588">
        <f>SUM(M343:M365)</f>
        <v>5133097.4000000004</v>
      </c>
      <c r="N342" s="588">
        <f>SUM(N343:N365)</f>
        <v>4089653</v>
      </c>
      <c r="O342" s="588">
        <f>SUM(O343:O365)</f>
        <v>3840309</v>
      </c>
      <c r="P342" s="588">
        <f>SUM(P343:P365)</f>
        <v>0</v>
      </c>
      <c r="Q342" s="588">
        <f>SUM(Q343:Q365)</f>
        <v>0</v>
      </c>
      <c r="S342" s="627"/>
    </row>
    <row r="343" spans="1:19" ht="36.75" customHeight="1" x14ac:dyDescent="0.3">
      <c r="A343" s="485" t="s">
        <v>201</v>
      </c>
      <c r="B343" s="41" t="s">
        <v>590</v>
      </c>
      <c r="C343" s="119" t="s">
        <v>84</v>
      </c>
      <c r="D343" s="16">
        <v>3122</v>
      </c>
      <c r="E343" s="389">
        <v>2017</v>
      </c>
      <c r="F343" s="107">
        <v>727000</v>
      </c>
      <c r="G343" s="194"/>
      <c r="H343" s="195"/>
      <c r="I343" s="194"/>
      <c r="J343" s="101"/>
      <c r="K343" s="68">
        <v>0</v>
      </c>
      <c r="L343" s="107">
        <v>727000</v>
      </c>
      <c r="M343" s="107">
        <v>727000</v>
      </c>
      <c r="N343" s="416">
        <v>0</v>
      </c>
      <c r="O343" s="416">
        <v>0</v>
      </c>
      <c r="P343" s="42"/>
      <c r="Q343" s="77">
        <v>0</v>
      </c>
    </row>
    <row r="344" spans="1:19" ht="47.25" x14ac:dyDescent="0.3">
      <c r="A344" s="484" t="s">
        <v>202</v>
      </c>
      <c r="B344" s="93" t="s">
        <v>590</v>
      </c>
      <c r="C344" s="471" t="s">
        <v>477</v>
      </c>
      <c r="D344" s="114">
        <v>3122</v>
      </c>
      <c r="E344" s="318" t="s">
        <v>22</v>
      </c>
      <c r="F344" s="193">
        <v>973110</v>
      </c>
      <c r="G344" s="433"/>
      <c r="H344" s="434"/>
      <c r="I344" s="433"/>
      <c r="J344" s="435"/>
      <c r="K344" s="156">
        <v>0</v>
      </c>
      <c r="L344" s="193">
        <v>973110</v>
      </c>
      <c r="M344" s="193">
        <v>721107</v>
      </c>
      <c r="N344" s="459">
        <v>251998</v>
      </c>
      <c r="O344" s="459">
        <v>0</v>
      </c>
      <c r="P344" s="248"/>
      <c r="Q344" s="256">
        <v>0</v>
      </c>
    </row>
    <row r="345" spans="1:19" ht="47.25" customHeight="1" x14ac:dyDescent="0.25">
      <c r="A345" s="484" t="s">
        <v>203</v>
      </c>
      <c r="B345" s="41" t="s">
        <v>590</v>
      </c>
      <c r="C345" s="118" t="s">
        <v>85</v>
      </c>
      <c r="D345" s="16">
        <v>3122</v>
      </c>
      <c r="E345" s="402">
        <v>2017</v>
      </c>
      <c r="F345" s="107">
        <v>900000</v>
      </c>
      <c r="G345" s="104"/>
      <c r="H345" s="105"/>
      <c r="I345" s="104"/>
      <c r="J345" s="106"/>
      <c r="K345" s="75">
        <v>0</v>
      </c>
      <c r="L345" s="107">
        <v>900000</v>
      </c>
      <c r="M345" s="107">
        <v>899634.4</v>
      </c>
      <c r="N345" s="416">
        <v>0</v>
      </c>
      <c r="O345" s="416">
        <v>0</v>
      </c>
      <c r="P345" s="67"/>
      <c r="Q345" s="77">
        <v>0</v>
      </c>
    </row>
    <row r="346" spans="1:19" ht="48" customHeight="1" x14ac:dyDescent="0.25">
      <c r="A346" s="484" t="s">
        <v>204</v>
      </c>
      <c r="B346" s="41" t="s">
        <v>586</v>
      </c>
      <c r="C346" s="475" t="s">
        <v>86</v>
      </c>
      <c r="D346" s="114">
        <v>3110</v>
      </c>
      <c r="E346" s="402">
        <v>2017</v>
      </c>
      <c r="F346" s="107">
        <v>729626</v>
      </c>
      <c r="G346" s="104"/>
      <c r="H346" s="105"/>
      <c r="I346" s="104"/>
      <c r="J346" s="106"/>
      <c r="K346" s="68">
        <v>0</v>
      </c>
      <c r="L346" s="107">
        <v>729626</v>
      </c>
      <c r="M346" s="107">
        <v>710946</v>
      </c>
      <c r="N346" s="416">
        <v>0</v>
      </c>
      <c r="O346" s="416">
        <v>0</v>
      </c>
      <c r="P346" s="116"/>
      <c r="Q346" s="77">
        <v>0</v>
      </c>
    </row>
    <row r="347" spans="1:19" ht="37.5" customHeight="1" x14ac:dyDescent="0.25">
      <c r="A347" s="485" t="s">
        <v>205</v>
      </c>
      <c r="B347" s="500" t="s">
        <v>591</v>
      </c>
      <c r="C347" s="501" t="s">
        <v>87</v>
      </c>
      <c r="D347" s="114">
        <v>3143</v>
      </c>
      <c r="E347" s="402">
        <v>2017</v>
      </c>
      <c r="F347" s="193">
        <v>299000</v>
      </c>
      <c r="G347" s="104"/>
      <c r="H347" s="105"/>
      <c r="I347" s="104"/>
      <c r="J347" s="106"/>
      <c r="K347" s="156">
        <v>0</v>
      </c>
      <c r="L347" s="193">
        <v>299000</v>
      </c>
      <c r="M347" s="193">
        <v>298077</v>
      </c>
      <c r="N347" s="458">
        <v>0</v>
      </c>
      <c r="O347" s="458">
        <v>0</v>
      </c>
      <c r="P347" s="67"/>
      <c r="Q347" s="141">
        <v>0</v>
      </c>
    </row>
    <row r="348" spans="1:19" ht="32.25" customHeight="1" x14ac:dyDescent="0.25">
      <c r="A348" s="484" t="s">
        <v>206</v>
      </c>
      <c r="B348" s="41" t="s">
        <v>590</v>
      </c>
      <c r="C348" s="95" t="s">
        <v>97</v>
      </c>
      <c r="D348" s="16">
        <v>3122</v>
      </c>
      <c r="E348" s="318" t="s">
        <v>44</v>
      </c>
      <c r="F348" s="107">
        <v>980000</v>
      </c>
      <c r="G348" s="104"/>
      <c r="H348" s="105"/>
      <c r="I348" s="104"/>
      <c r="J348" s="106"/>
      <c r="K348" s="75">
        <v>0</v>
      </c>
      <c r="L348" s="107">
        <v>980000</v>
      </c>
      <c r="M348" s="107">
        <v>308978</v>
      </c>
      <c r="N348" s="409">
        <v>0</v>
      </c>
      <c r="O348" s="409">
        <v>971022</v>
      </c>
      <c r="P348" s="248"/>
      <c r="Q348" s="251">
        <v>0</v>
      </c>
    </row>
    <row r="349" spans="1:19" ht="34.5" customHeight="1" x14ac:dyDescent="0.25">
      <c r="A349" s="484" t="s">
        <v>207</v>
      </c>
      <c r="B349" s="292" t="s">
        <v>590</v>
      </c>
      <c r="C349" s="242" t="s">
        <v>517</v>
      </c>
      <c r="D349" s="318">
        <v>3122</v>
      </c>
      <c r="E349" s="318" t="s">
        <v>22</v>
      </c>
      <c r="F349" s="243">
        <v>956850</v>
      </c>
      <c r="G349" s="244"/>
      <c r="H349" s="245"/>
      <c r="I349" s="244"/>
      <c r="J349" s="246"/>
      <c r="K349" s="247">
        <v>0</v>
      </c>
      <c r="L349" s="243">
        <v>956850</v>
      </c>
      <c r="M349" s="243">
        <v>694550</v>
      </c>
      <c r="N349" s="451">
        <f>L349-M349</f>
        <v>262300</v>
      </c>
      <c r="O349" s="451">
        <v>0</v>
      </c>
      <c r="P349" s="248"/>
      <c r="Q349" s="249">
        <v>0</v>
      </c>
    </row>
    <row r="350" spans="1:19" ht="49.5" customHeight="1" x14ac:dyDescent="0.25">
      <c r="A350" s="484" t="s">
        <v>208</v>
      </c>
      <c r="B350" s="41" t="s">
        <v>590</v>
      </c>
      <c r="C350" s="117" t="s">
        <v>481</v>
      </c>
      <c r="D350" s="114">
        <v>3142</v>
      </c>
      <c r="E350" s="318" t="s">
        <v>22</v>
      </c>
      <c r="F350" s="107">
        <v>1299393</v>
      </c>
      <c r="G350" s="104"/>
      <c r="H350" s="105"/>
      <c r="I350" s="104"/>
      <c r="J350" s="106"/>
      <c r="K350" s="75">
        <v>0</v>
      </c>
      <c r="L350" s="107">
        <v>1299393</v>
      </c>
      <c r="M350" s="107">
        <v>707249</v>
      </c>
      <c r="N350" s="409">
        <f>L350-M350</f>
        <v>592144</v>
      </c>
      <c r="O350" s="409">
        <v>0</v>
      </c>
      <c r="P350" s="248"/>
      <c r="Q350" s="251">
        <v>0</v>
      </c>
    </row>
    <row r="351" spans="1:19" ht="48" customHeight="1" x14ac:dyDescent="0.25">
      <c r="A351" s="485" t="s">
        <v>209</v>
      </c>
      <c r="B351" s="41" t="s">
        <v>589</v>
      </c>
      <c r="C351" s="95" t="s">
        <v>98</v>
      </c>
      <c r="D351" s="114">
        <v>3142</v>
      </c>
      <c r="E351" s="318" t="s">
        <v>22</v>
      </c>
      <c r="F351" s="107">
        <v>1444349</v>
      </c>
      <c r="G351" s="104"/>
      <c r="H351" s="105"/>
      <c r="I351" s="104"/>
      <c r="J351" s="106"/>
      <c r="K351" s="75">
        <v>0</v>
      </c>
      <c r="L351" s="107">
        <v>995000</v>
      </c>
      <c r="M351" s="107">
        <v>65556</v>
      </c>
      <c r="N351" s="416">
        <v>737013</v>
      </c>
      <c r="O351" s="416">
        <v>0</v>
      </c>
      <c r="P351" s="67"/>
      <c r="Q351" s="77">
        <v>0</v>
      </c>
    </row>
    <row r="352" spans="1:19" ht="33" customHeight="1" x14ac:dyDescent="0.3">
      <c r="A352" s="484" t="s">
        <v>518</v>
      </c>
      <c r="B352" s="472">
        <v>1617330</v>
      </c>
      <c r="C352" s="473" t="s">
        <v>603</v>
      </c>
      <c r="D352" s="16">
        <v>3122</v>
      </c>
      <c r="E352" s="389">
        <v>2018</v>
      </c>
      <c r="F352" s="107">
        <v>300000</v>
      </c>
      <c r="G352" s="429"/>
      <c r="H352" s="430"/>
      <c r="I352" s="429"/>
      <c r="J352" s="431"/>
      <c r="K352" s="68">
        <v>0</v>
      </c>
      <c r="L352" s="107">
        <v>300000</v>
      </c>
      <c r="M352" s="107">
        <v>0</v>
      </c>
      <c r="N352" s="416">
        <v>298745</v>
      </c>
      <c r="O352" s="416">
        <v>0</v>
      </c>
      <c r="P352" s="42"/>
      <c r="Q352" s="77">
        <v>0</v>
      </c>
    </row>
    <row r="353" spans="1:17" ht="48.75" customHeight="1" x14ac:dyDescent="0.3">
      <c r="A353" s="484" t="s">
        <v>519</v>
      </c>
      <c r="B353" s="472">
        <v>1617330</v>
      </c>
      <c r="C353" s="5" t="s">
        <v>520</v>
      </c>
      <c r="D353" s="114">
        <v>3142</v>
      </c>
      <c r="E353" s="402">
        <v>2018</v>
      </c>
      <c r="F353" s="193">
        <v>296466</v>
      </c>
      <c r="G353" s="433"/>
      <c r="H353" s="434"/>
      <c r="I353" s="433"/>
      <c r="J353" s="435"/>
      <c r="K353" s="156">
        <v>0</v>
      </c>
      <c r="L353" s="193">
        <v>296466</v>
      </c>
      <c r="M353" s="193">
        <v>0</v>
      </c>
      <c r="N353" s="458">
        <v>246035</v>
      </c>
      <c r="O353" s="458">
        <v>0</v>
      </c>
      <c r="P353" s="67"/>
      <c r="Q353" s="141">
        <v>0</v>
      </c>
    </row>
    <row r="354" spans="1:17" ht="69.75" customHeight="1" x14ac:dyDescent="0.25">
      <c r="A354" s="484" t="s">
        <v>521</v>
      </c>
      <c r="B354" s="474">
        <v>1616030</v>
      </c>
      <c r="C354" s="475" t="s">
        <v>550</v>
      </c>
      <c r="D354" s="16">
        <v>3132</v>
      </c>
      <c r="E354" s="402">
        <v>2018</v>
      </c>
      <c r="F354" s="107">
        <v>299500</v>
      </c>
      <c r="G354" s="436"/>
      <c r="H354" s="437"/>
      <c r="I354" s="436"/>
      <c r="J354" s="438"/>
      <c r="K354" s="75">
        <v>0</v>
      </c>
      <c r="L354" s="107">
        <v>299500</v>
      </c>
      <c r="M354" s="107">
        <v>0</v>
      </c>
      <c r="N354" s="416">
        <v>299500</v>
      </c>
      <c r="O354" s="416">
        <v>0</v>
      </c>
      <c r="P354" s="67"/>
      <c r="Q354" s="77">
        <v>0</v>
      </c>
    </row>
    <row r="355" spans="1:17" ht="32.25" customHeight="1" x14ac:dyDescent="0.25">
      <c r="A355" s="485" t="s">
        <v>522</v>
      </c>
      <c r="B355" s="472">
        <v>1617330</v>
      </c>
      <c r="C355" s="334" t="s">
        <v>523</v>
      </c>
      <c r="D355" s="114">
        <v>3142</v>
      </c>
      <c r="E355" s="402">
        <v>2018</v>
      </c>
      <c r="F355" s="107">
        <v>300000</v>
      </c>
      <c r="G355" s="436"/>
      <c r="H355" s="437"/>
      <c r="I355" s="436"/>
      <c r="J355" s="438"/>
      <c r="K355" s="75">
        <v>0</v>
      </c>
      <c r="L355" s="107">
        <v>300000</v>
      </c>
      <c r="M355" s="107">
        <v>0</v>
      </c>
      <c r="N355" s="416">
        <v>291180</v>
      </c>
      <c r="O355" s="416">
        <v>0</v>
      </c>
      <c r="P355" s="67"/>
      <c r="Q355" s="77">
        <v>0</v>
      </c>
    </row>
    <row r="356" spans="1:17" ht="33" customHeight="1" x14ac:dyDescent="0.25">
      <c r="A356" s="484" t="s">
        <v>524</v>
      </c>
      <c r="B356" s="472">
        <v>1617330</v>
      </c>
      <c r="C356" s="2" t="s">
        <v>604</v>
      </c>
      <c r="D356" s="114">
        <v>3122</v>
      </c>
      <c r="E356" s="402">
        <v>2018</v>
      </c>
      <c r="F356" s="107">
        <v>959871</v>
      </c>
      <c r="G356" s="436"/>
      <c r="H356" s="437"/>
      <c r="I356" s="436"/>
      <c r="J356" s="438"/>
      <c r="K356" s="75">
        <v>0</v>
      </c>
      <c r="L356" s="107"/>
      <c r="M356" s="107">
        <v>0</v>
      </c>
      <c r="N356" s="416">
        <v>550086</v>
      </c>
      <c r="O356" s="416">
        <f>F356-N356</f>
        <v>409785</v>
      </c>
      <c r="P356" s="67"/>
      <c r="Q356" s="77">
        <v>0</v>
      </c>
    </row>
    <row r="357" spans="1:17" ht="33.75" customHeight="1" x14ac:dyDescent="0.25">
      <c r="A357" s="484" t="s">
        <v>525</v>
      </c>
      <c r="B357" s="476">
        <v>1617330</v>
      </c>
      <c r="C357" s="565" t="s">
        <v>611</v>
      </c>
      <c r="D357" s="427">
        <v>3122</v>
      </c>
      <c r="E357" s="428">
        <v>2018</v>
      </c>
      <c r="F357" s="566">
        <v>999000</v>
      </c>
      <c r="G357" s="230"/>
      <c r="H357" s="567"/>
      <c r="I357" s="230"/>
      <c r="J357" s="231"/>
      <c r="K357" s="568">
        <v>0</v>
      </c>
      <c r="L357" s="566"/>
      <c r="M357" s="569">
        <v>0</v>
      </c>
      <c r="N357" s="554">
        <v>560652</v>
      </c>
      <c r="O357" s="554">
        <f>F357-N357</f>
        <v>438348</v>
      </c>
      <c r="P357" s="67"/>
      <c r="Q357" s="526">
        <v>0</v>
      </c>
    </row>
    <row r="358" spans="1:17" ht="33.75" customHeight="1" x14ac:dyDescent="0.25">
      <c r="A358" s="484" t="s">
        <v>674</v>
      </c>
      <c r="B358" s="472">
        <v>1616030</v>
      </c>
      <c r="C358" s="334" t="s">
        <v>669</v>
      </c>
      <c r="D358" s="16">
        <v>3132</v>
      </c>
      <c r="E358" s="16">
        <v>2019</v>
      </c>
      <c r="F358" s="77">
        <v>250000</v>
      </c>
      <c r="G358" s="318"/>
      <c r="H358" s="318"/>
      <c r="I358" s="318"/>
      <c r="J358" s="318"/>
      <c r="K358" s="57">
        <v>0</v>
      </c>
      <c r="L358" s="77">
        <v>250000</v>
      </c>
      <c r="M358" s="107">
        <v>0</v>
      </c>
      <c r="N358" s="555">
        <v>0</v>
      </c>
      <c r="O358" s="446">
        <v>250000</v>
      </c>
      <c r="P358" s="578"/>
      <c r="Q358" s="77">
        <v>0</v>
      </c>
    </row>
    <row r="359" spans="1:17" ht="33.75" customHeight="1" x14ac:dyDescent="0.25">
      <c r="A359" s="485" t="s">
        <v>675</v>
      </c>
      <c r="B359" s="472">
        <v>1616030</v>
      </c>
      <c r="C359" s="334" t="s">
        <v>714</v>
      </c>
      <c r="D359" s="16">
        <v>3132</v>
      </c>
      <c r="E359" s="16">
        <v>2019</v>
      </c>
      <c r="F359" s="77">
        <v>288798</v>
      </c>
      <c r="G359" s="318"/>
      <c r="H359" s="318"/>
      <c r="I359" s="318"/>
      <c r="J359" s="318"/>
      <c r="K359" s="57">
        <v>0</v>
      </c>
      <c r="L359" s="77">
        <v>288798</v>
      </c>
      <c r="M359" s="107">
        <v>0</v>
      </c>
      <c r="N359" s="555">
        <v>0</v>
      </c>
      <c r="O359" s="446">
        <v>288798</v>
      </c>
      <c r="P359" s="578"/>
      <c r="Q359" s="77">
        <v>0</v>
      </c>
    </row>
    <row r="360" spans="1:17" ht="33.75" customHeight="1" x14ac:dyDescent="0.25">
      <c r="A360" s="484" t="s">
        <v>676</v>
      </c>
      <c r="B360" s="472">
        <v>1616030</v>
      </c>
      <c r="C360" s="334" t="s">
        <v>670</v>
      </c>
      <c r="D360" s="16">
        <v>3132</v>
      </c>
      <c r="E360" s="16">
        <v>2019</v>
      </c>
      <c r="F360" s="77">
        <v>250000</v>
      </c>
      <c r="G360" s="318"/>
      <c r="H360" s="318"/>
      <c r="I360" s="318"/>
      <c r="J360" s="318"/>
      <c r="K360" s="57">
        <v>0</v>
      </c>
      <c r="L360" s="77">
        <f>F360</f>
        <v>250000</v>
      </c>
      <c r="M360" s="107">
        <v>0</v>
      </c>
      <c r="N360" s="555">
        <v>0</v>
      </c>
      <c r="O360" s="446">
        <f>L360</f>
        <v>250000</v>
      </c>
      <c r="P360" s="578"/>
      <c r="Q360" s="77">
        <v>0</v>
      </c>
    </row>
    <row r="361" spans="1:17" ht="33.75" customHeight="1" x14ac:dyDescent="0.25">
      <c r="A361" s="484" t="s">
        <v>677</v>
      </c>
      <c r="B361" s="472">
        <v>1616030</v>
      </c>
      <c r="C361" s="334" t="s">
        <v>671</v>
      </c>
      <c r="D361" s="16">
        <v>3132</v>
      </c>
      <c r="E361" s="16">
        <v>2019</v>
      </c>
      <c r="F361" s="77">
        <v>299000</v>
      </c>
      <c r="G361" s="318"/>
      <c r="H361" s="318"/>
      <c r="I361" s="318"/>
      <c r="J361" s="318"/>
      <c r="K361" s="57">
        <v>0</v>
      </c>
      <c r="L361" s="77">
        <f>F361</f>
        <v>299000</v>
      </c>
      <c r="M361" s="107">
        <v>0</v>
      </c>
      <c r="N361" s="555">
        <v>0</v>
      </c>
      <c r="O361" s="446">
        <f>L361</f>
        <v>299000</v>
      </c>
      <c r="P361" s="578"/>
      <c r="Q361" s="77">
        <v>0</v>
      </c>
    </row>
    <row r="362" spans="1:17" ht="33.75" customHeight="1" x14ac:dyDescent="0.25">
      <c r="A362" s="484" t="s">
        <v>678</v>
      </c>
      <c r="B362" s="472">
        <v>1616030</v>
      </c>
      <c r="C362" s="334" t="s">
        <v>672</v>
      </c>
      <c r="D362" s="16">
        <v>3132</v>
      </c>
      <c r="E362" s="16">
        <v>2019</v>
      </c>
      <c r="F362" s="77">
        <v>299000</v>
      </c>
      <c r="G362" s="318"/>
      <c r="H362" s="318"/>
      <c r="I362" s="318"/>
      <c r="J362" s="318"/>
      <c r="K362" s="57">
        <v>0</v>
      </c>
      <c r="L362" s="77">
        <v>299000</v>
      </c>
      <c r="M362" s="107">
        <v>0</v>
      </c>
      <c r="N362" s="555">
        <v>0</v>
      </c>
      <c r="O362" s="446">
        <f>L362</f>
        <v>299000</v>
      </c>
      <c r="P362" s="578"/>
      <c r="Q362" s="77">
        <v>0</v>
      </c>
    </row>
    <row r="363" spans="1:17" ht="33.75" customHeight="1" x14ac:dyDescent="0.25">
      <c r="A363" s="485" t="s">
        <v>679</v>
      </c>
      <c r="B363" s="472">
        <v>1616030</v>
      </c>
      <c r="C363" s="334" t="s">
        <v>715</v>
      </c>
      <c r="D363" s="16">
        <v>3132</v>
      </c>
      <c r="E363" s="16">
        <v>2019</v>
      </c>
      <c r="F363" s="77">
        <v>284480</v>
      </c>
      <c r="G363" s="318"/>
      <c r="H363" s="318"/>
      <c r="I363" s="318"/>
      <c r="J363" s="318"/>
      <c r="K363" s="57">
        <v>0</v>
      </c>
      <c r="L363" s="77">
        <f>F363</f>
        <v>284480</v>
      </c>
      <c r="M363" s="107">
        <v>0</v>
      </c>
      <c r="N363" s="555">
        <v>0</v>
      </c>
      <c r="O363" s="446">
        <f>L363</f>
        <v>284480</v>
      </c>
      <c r="P363" s="578"/>
      <c r="Q363" s="77">
        <v>0</v>
      </c>
    </row>
    <row r="364" spans="1:17" ht="33.75" customHeight="1" x14ac:dyDescent="0.25">
      <c r="A364" s="484" t="s">
        <v>680</v>
      </c>
      <c r="B364" s="472">
        <v>1611020</v>
      </c>
      <c r="C364" s="334" t="s">
        <v>673</v>
      </c>
      <c r="D364" s="16">
        <v>3132</v>
      </c>
      <c r="E364" s="16">
        <v>2019</v>
      </c>
      <c r="F364" s="77">
        <v>299876</v>
      </c>
      <c r="G364" s="318"/>
      <c r="H364" s="318"/>
      <c r="I364" s="318"/>
      <c r="J364" s="318"/>
      <c r="K364" s="57">
        <v>0</v>
      </c>
      <c r="L364" s="77">
        <f>F364</f>
        <v>299876</v>
      </c>
      <c r="M364" s="107">
        <v>0</v>
      </c>
      <c r="N364" s="555">
        <v>0</v>
      </c>
      <c r="O364" s="446">
        <f>L364</f>
        <v>299876</v>
      </c>
      <c r="P364" s="578"/>
      <c r="Q364" s="77">
        <v>0</v>
      </c>
    </row>
    <row r="365" spans="1:17" ht="51" customHeight="1" x14ac:dyDescent="0.25">
      <c r="A365" s="485" t="s">
        <v>713</v>
      </c>
      <c r="B365" s="612">
        <v>1616030</v>
      </c>
      <c r="C365" s="613" t="s">
        <v>712</v>
      </c>
      <c r="D365" s="402">
        <v>3132</v>
      </c>
      <c r="E365" s="402">
        <v>2019</v>
      </c>
      <c r="F365" s="141"/>
      <c r="G365" s="436"/>
      <c r="H365" s="438"/>
      <c r="I365" s="436"/>
      <c r="J365" s="438"/>
      <c r="K365" s="155">
        <v>0</v>
      </c>
      <c r="L365" s="141"/>
      <c r="M365" s="193">
        <v>0</v>
      </c>
      <c r="N365" s="614">
        <v>0</v>
      </c>
      <c r="O365" s="615">
        <v>50000</v>
      </c>
      <c r="P365" s="116"/>
      <c r="Q365" s="141">
        <v>0</v>
      </c>
    </row>
    <row r="366" spans="1:17" s="359" customFormat="1" ht="27" customHeight="1" x14ac:dyDescent="0.25">
      <c r="A366" s="570"/>
      <c r="B366" s="571"/>
      <c r="C366" s="258" t="s">
        <v>211</v>
      </c>
      <c r="D366" s="572"/>
      <c r="E366" s="572"/>
      <c r="F366" s="573"/>
      <c r="G366" s="574"/>
      <c r="H366" s="575"/>
      <c r="I366" s="574"/>
      <c r="J366" s="575"/>
      <c r="K366" s="576"/>
      <c r="L366" s="573"/>
      <c r="M366" s="628">
        <f>SUM(M367)</f>
        <v>105542.14</v>
      </c>
      <c r="N366" s="577">
        <f>SUM(N367)</f>
        <v>0</v>
      </c>
      <c r="O366" s="577">
        <f>SUM(O367)</f>
        <v>0</v>
      </c>
      <c r="P366" s="577">
        <f>SUM(P367)</f>
        <v>0</v>
      </c>
      <c r="Q366" s="577">
        <f>SUM(Q367)</f>
        <v>0</v>
      </c>
    </row>
    <row r="367" spans="1:17" ht="25.5" customHeight="1" x14ac:dyDescent="0.3">
      <c r="A367" s="482" t="s">
        <v>212</v>
      </c>
      <c r="B367" s="143" t="s">
        <v>590</v>
      </c>
      <c r="C367" s="252" t="s">
        <v>210</v>
      </c>
      <c r="D367" s="318">
        <v>3122</v>
      </c>
      <c r="E367" s="277">
        <v>2017</v>
      </c>
      <c r="F367" s="213"/>
      <c r="G367" s="253"/>
      <c r="H367" s="254"/>
      <c r="I367" s="253"/>
      <c r="J367" s="255"/>
      <c r="K367" s="148">
        <v>0</v>
      </c>
      <c r="L367" s="213"/>
      <c r="M367" s="213">
        <v>105542.14</v>
      </c>
      <c r="N367" s="409">
        <v>0</v>
      </c>
      <c r="O367" s="409">
        <v>0</v>
      </c>
      <c r="P367" s="250"/>
      <c r="Q367" s="251">
        <v>0</v>
      </c>
    </row>
    <row r="368" spans="1:17" ht="31.5" customHeight="1" x14ac:dyDescent="0.25">
      <c r="A368" s="352"/>
      <c r="B368" s="353"/>
      <c r="C368" s="354" t="s">
        <v>24</v>
      </c>
      <c r="D368" s="355"/>
      <c r="E368" s="355"/>
      <c r="F368" s="356"/>
      <c r="G368" s="357"/>
      <c r="H368" s="357"/>
      <c r="I368" s="357"/>
      <c r="J368" s="357"/>
      <c r="K368" s="356"/>
      <c r="L368" s="356"/>
      <c r="M368" s="358">
        <f>M18+M21+M209+M259+M273+M293+M307+M342+M366</f>
        <v>90232896.410000011</v>
      </c>
      <c r="N368" s="358">
        <f>N18+N21+N209+N259+N273+N293+N307+N342+N366</f>
        <v>87584128</v>
      </c>
      <c r="O368" s="358">
        <f>O18+O21+O209+O259+O273+O293+O307+O342+O366</f>
        <v>253243381.43000001</v>
      </c>
      <c r="P368" s="358">
        <f>P18+P21+P209+P259+P273+P293+P307+P342+P366</f>
        <v>26380000</v>
      </c>
      <c r="Q368" s="358">
        <f>Q18+Q21+Q209+Q259+Q273+Q293+Q307+Q342+Q366</f>
        <v>405018439</v>
      </c>
    </row>
    <row r="369" spans="1:17" ht="27" customHeight="1" x14ac:dyDescent="0.3">
      <c r="A369" s="335"/>
      <c r="B369" s="336"/>
      <c r="C369" s="360" t="s">
        <v>510</v>
      </c>
      <c r="D369" s="403"/>
      <c r="E369" s="361"/>
      <c r="F369" s="337"/>
      <c r="G369" s="362"/>
      <c r="H369" s="337"/>
      <c r="I369" s="337"/>
      <c r="J369" s="337"/>
      <c r="K369" s="337"/>
      <c r="L369" s="338"/>
      <c r="M369" s="338"/>
      <c r="N369" s="470"/>
      <c r="O369" s="339"/>
      <c r="P369" s="248"/>
      <c r="Q369" s="213"/>
    </row>
    <row r="370" spans="1:17" ht="65.25" customHeight="1" x14ac:dyDescent="0.25">
      <c r="A370" s="335"/>
      <c r="B370" s="419" t="s">
        <v>512</v>
      </c>
      <c r="C370" s="340" t="s">
        <v>511</v>
      </c>
      <c r="D370" s="404">
        <v>3132</v>
      </c>
      <c r="E370" s="404" t="s">
        <v>44</v>
      </c>
      <c r="F370" s="341"/>
      <c r="G370" s="342" t="s">
        <v>512</v>
      </c>
      <c r="H370" s="341"/>
      <c r="I370" s="341"/>
      <c r="J370" s="341"/>
      <c r="K370" s="341">
        <v>0</v>
      </c>
      <c r="L370" s="145"/>
      <c r="M370" s="150"/>
      <c r="N370" s="460">
        <v>7226099</v>
      </c>
      <c r="O370" s="592">
        <v>34521200</v>
      </c>
      <c r="P370" s="248"/>
      <c r="Q370" s="150">
        <v>0</v>
      </c>
    </row>
    <row r="371" spans="1:17" ht="66.75" customHeight="1" x14ac:dyDescent="0.25">
      <c r="A371" s="335"/>
      <c r="B371" s="420" t="s">
        <v>526</v>
      </c>
      <c r="C371" s="343" t="s">
        <v>516</v>
      </c>
      <c r="D371" s="405">
        <v>3132</v>
      </c>
      <c r="E371" s="404" t="s">
        <v>44</v>
      </c>
      <c r="F371" s="337"/>
      <c r="G371" s="344"/>
      <c r="H371" s="345"/>
      <c r="I371" s="345"/>
      <c r="J371" s="345"/>
      <c r="K371" s="337"/>
      <c r="L371" s="145"/>
      <c r="M371" s="150"/>
      <c r="N371" s="460">
        <v>10462229</v>
      </c>
      <c r="O371" s="339">
        <v>97416100</v>
      </c>
      <c r="P371" s="382"/>
      <c r="Q371" s="150">
        <v>0</v>
      </c>
    </row>
    <row r="372" spans="1:17" ht="78.75" customHeight="1" x14ac:dyDescent="0.25">
      <c r="A372" s="502"/>
      <c r="B372" s="556" t="s">
        <v>591</v>
      </c>
      <c r="C372" s="557" t="s">
        <v>664</v>
      </c>
      <c r="D372" s="558">
        <v>3143</v>
      </c>
      <c r="E372" s="505" t="s">
        <v>64</v>
      </c>
      <c r="F372" s="506"/>
      <c r="G372" s="507"/>
      <c r="H372" s="508"/>
      <c r="I372" s="508"/>
      <c r="J372" s="508"/>
      <c r="K372" s="506"/>
      <c r="L372" s="145"/>
      <c r="M372" s="559"/>
      <c r="N372" s="460">
        <v>0</v>
      </c>
      <c r="O372" s="593">
        <v>15360000</v>
      </c>
      <c r="P372" s="248"/>
      <c r="Q372" s="142"/>
    </row>
    <row r="373" spans="1:17" ht="66.75" customHeight="1" x14ac:dyDescent="0.25">
      <c r="A373" s="502"/>
      <c r="B373" s="503" t="s">
        <v>527</v>
      </c>
      <c r="C373" s="504" t="s">
        <v>513</v>
      </c>
      <c r="D373" s="505">
        <v>3132</v>
      </c>
      <c r="E373" s="505" t="s">
        <v>44</v>
      </c>
      <c r="F373" s="506"/>
      <c r="G373" s="507"/>
      <c r="H373" s="508"/>
      <c r="I373" s="508"/>
      <c r="J373" s="508"/>
      <c r="K373" s="506"/>
      <c r="L373" s="145"/>
      <c r="M373" s="509"/>
      <c r="N373" s="460">
        <v>0</v>
      </c>
      <c r="O373" s="593">
        <v>8745008</v>
      </c>
      <c r="P373" s="248"/>
      <c r="Q373" s="142">
        <v>0</v>
      </c>
    </row>
    <row r="374" spans="1:17" ht="66" customHeight="1" x14ac:dyDescent="0.25">
      <c r="A374" s="335"/>
      <c r="B374" s="419" t="s">
        <v>528</v>
      </c>
      <c r="C374" s="346" t="s">
        <v>514</v>
      </c>
      <c r="D374" s="404">
        <v>3132</v>
      </c>
      <c r="E374" s="404" t="s">
        <v>44</v>
      </c>
      <c r="F374" s="337"/>
      <c r="G374" s="344"/>
      <c r="H374" s="345"/>
      <c r="I374" s="345"/>
      <c r="J374" s="345"/>
      <c r="K374" s="337"/>
      <c r="L374" s="175"/>
      <c r="M374" s="338"/>
      <c r="N374" s="561">
        <v>0</v>
      </c>
      <c r="O374" s="339">
        <v>2205700</v>
      </c>
      <c r="P374" s="248"/>
      <c r="Q374" s="150">
        <v>0</v>
      </c>
    </row>
    <row r="375" spans="1:17" ht="30" customHeight="1" x14ac:dyDescent="0.25">
      <c r="A375" s="363"/>
      <c r="B375" s="364"/>
      <c r="C375" s="365" t="s">
        <v>515</v>
      </c>
      <c r="D375" s="406"/>
      <c r="E375" s="406"/>
      <c r="F375" s="367"/>
      <c r="G375" s="368"/>
      <c r="H375" s="369"/>
      <c r="I375" s="369"/>
      <c r="J375" s="369"/>
      <c r="K375" s="367"/>
      <c r="L375" s="371"/>
      <c r="M375" s="370"/>
      <c r="N375" s="371">
        <f>N370+N371+N373+N374</f>
        <v>17688328</v>
      </c>
      <c r="O375" s="371">
        <f>SUM(O370:O374)</f>
        <v>158248008</v>
      </c>
      <c r="P375" s="372"/>
      <c r="Q375" s="373"/>
    </row>
    <row r="376" spans="1:17" ht="25.5" customHeight="1" x14ac:dyDescent="0.3">
      <c r="A376" s="335"/>
      <c r="B376" s="336"/>
      <c r="C376" s="360" t="s">
        <v>554</v>
      </c>
      <c r="D376" s="403"/>
      <c r="E376" s="361"/>
      <c r="F376" s="337"/>
      <c r="G376" s="362"/>
      <c r="H376" s="337"/>
      <c r="I376" s="337"/>
      <c r="J376" s="337"/>
      <c r="K376" s="337"/>
      <c r="L376" s="338"/>
      <c r="M376" s="338"/>
      <c r="N376" s="461"/>
      <c r="O376" s="339"/>
      <c r="P376" s="248"/>
      <c r="Q376" s="213"/>
    </row>
    <row r="377" spans="1:17" ht="63" customHeight="1" x14ac:dyDescent="0.25">
      <c r="A377" s="198"/>
      <c r="B377" s="143"/>
      <c r="C377" s="144" t="s">
        <v>618</v>
      </c>
      <c r="D377" s="318">
        <v>3132</v>
      </c>
      <c r="E377" s="387">
        <v>2018</v>
      </c>
      <c r="F377" s="145">
        <v>30073234</v>
      </c>
      <c r="G377" s="146"/>
      <c r="H377" s="147"/>
      <c r="I377" s="146"/>
      <c r="J377" s="147"/>
      <c r="K377" s="148">
        <v>0</v>
      </c>
      <c r="L377" s="149">
        <f>F377-K377</f>
        <v>30073234</v>
      </c>
      <c r="M377" s="149">
        <v>0</v>
      </c>
      <c r="N377" s="455">
        <v>0</v>
      </c>
      <c r="O377" s="409">
        <f>L377-N377</f>
        <v>30073234</v>
      </c>
      <c r="P377" s="218"/>
      <c r="Q377" s="150">
        <v>0</v>
      </c>
    </row>
    <row r="378" spans="1:17" ht="82.5" customHeight="1" x14ac:dyDescent="0.25">
      <c r="A378" s="199"/>
      <c r="B378" s="292"/>
      <c r="C378" s="144" t="s">
        <v>681</v>
      </c>
      <c r="D378" s="318">
        <v>3143</v>
      </c>
      <c r="E378" s="387">
        <v>2019</v>
      </c>
      <c r="F378" s="145">
        <v>2495264</v>
      </c>
      <c r="G378" s="295"/>
      <c r="H378" s="295"/>
      <c r="I378" s="295"/>
      <c r="J378" s="295"/>
      <c r="K378" s="247">
        <v>0</v>
      </c>
      <c r="L378" s="128">
        <f>F378</f>
        <v>2495264</v>
      </c>
      <c r="M378" s="145">
        <v>0</v>
      </c>
      <c r="N378" s="462">
        <v>0</v>
      </c>
      <c r="O378" s="529">
        <f>L378</f>
        <v>2495264</v>
      </c>
      <c r="P378" s="297"/>
      <c r="Q378" s="251"/>
    </row>
    <row r="379" spans="1:17" ht="69.75" customHeight="1" x14ac:dyDescent="0.25">
      <c r="A379" s="199"/>
      <c r="B379" s="89"/>
      <c r="C379" s="196" t="s">
        <v>100</v>
      </c>
      <c r="D379" s="384">
        <v>3132</v>
      </c>
      <c r="E379" s="387">
        <v>2018</v>
      </c>
      <c r="F379" s="145">
        <v>32705665</v>
      </c>
      <c r="G379" s="295"/>
      <c r="H379" s="295"/>
      <c r="I379" s="295"/>
      <c r="J379" s="295"/>
      <c r="K379" s="247">
        <v>0</v>
      </c>
      <c r="L379" s="296">
        <f>F379-K379</f>
        <v>32705665</v>
      </c>
      <c r="M379" s="128">
        <v>0</v>
      </c>
      <c r="N379" s="462">
        <v>0</v>
      </c>
      <c r="O379" s="529">
        <f>L379</f>
        <v>32705665</v>
      </c>
      <c r="P379" s="297"/>
      <c r="Q379" s="249"/>
    </row>
    <row r="380" spans="1:17" ht="28.5" customHeight="1" x14ac:dyDescent="0.25">
      <c r="A380" s="364"/>
      <c r="B380" s="364"/>
      <c r="C380" s="365" t="s">
        <v>553</v>
      </c>
      <c r="D380" s="366"/>
      <c r="E380" s="366"/>
      <c r="F380" s="367"/>
      <c r="G380" s="368"/>
      <c r="H380" s="369"/>
      <c r="I380" s="369"/>
      <c r="J380" s="369"/>
      <c r="K380" s="367"/>
      <c r="L380" s="371">
        <f>SUM(L377:L379)</f>
        <v>65274163</v>
      </c>
      <c r="M380" s="370"/>
      <c r="N380" s="371">
        <f>N377+N379</f>
        <v>0</v>
      </c>
      <c r="O380" s="371">
        <f>SUM(O377:O379)</f>
        <v>65274163</v>
      </c>
      <c r="P380" s="374"/>
      <c r="Q380" s="373"/>
    </row>
    <row r="381" spans="1:17" ht="72" customHeight="1" x14ac:dyDescent="0.25">
      <c r="A381" s="582"/>
      <c r="B381" s="582"/>
      <c r="C381" s="639" t="s">
        <v>747</v>
      </c>
      <c r="D381" s="639"/>
      <c r="E381" s="639"/>
      <c r="F381" s="639"/>
      <c r="G381" s="639"/>
      <c r="H381" s="639"/>
      <c r="I381" s="639"/>
      <c r="J381" s="639"/>
      <c r="K381" s="639"/>
      <c r="L381" s="639"/>
      <c r="M381" s="580"/>
      <c r="N381" s="579"/>
      <c r="O381" s="579"/>
      <c r="P381" s="248"/>
      <c r="Q381" s="581"/>
    </row>
    <row r="382" spans="1:17" ht="122.25" customHeight="1" x14ac:dyDescent="0.3">
      <c r="A382" s="9"/>
      <c r="B382" s="14"/>
      <c r="C382" s="375" t="s">
        <v>663</v>
      </c>
      <c r="D382" s="376"/>
      <c r="E382" s="376"/>
      <c r="F382" s="376"/>
      <c r="G382" s="376"/>
      <c r="H382" s="376"/>
      <c r="I382" s="376"/>
      <c r="J382" s="376"/>
      <c r="K382" s="376"/>
      <c r="L382" s="377" t="s">
        <v>616</v>
      </c>
      <c r="M382" s="376"/>
      <c r="N382" s="375"/>
      <c r="O382" s="378"/>
      <c r="P382" s="19" t="s">
        <v>552</v>
      </c>
    </row>
    <row r="383" spans="1:17" x14ac:dyDescent="0.25">
      <c r="A383" s="9"/>
      <c r="B383" s="14"/>
      <c r="C383" s="39"/>
      <c r="D383" s="14"/>
      <c r="E383" s="14"/>
      <c r="F383" s="17"/>
      <c r="G383" s="11"/>
      <c r="H383" s="11"/>
      <c r="I383" s="11"/>
      <c r="J383" s="11"/>
      <c r="K383" s="12"/>
      <c r="L383" s="12"/>
      <c r="M383" s="12"/>
      <c r="N383" s="12"/>
      <c r="O383" s="9"/>
      <c r="P383" s="18"/>
    </row>
    <row r="384" spans="1:17" x14ac:dyDescent="0.25">
      <c r="A384" s="9"/>
      <c r="B384" s="14"/>
      <c r="C384" s="39"/>
      <c r="D384" s="14"/>
      <c r="E384" s="14"/>
      <c r="F384" s="17"/>
      <c r="G384" s="11"/>
      <c r="H384" s="11"/>
      <c r="I384" s="11"/>
      <c r="J384" s="11"/>
      <c r="K384" s="12"/>
      <c r="L384" s="12"/>
      <c r="M384" s="12"/>
      <c r="N384" s="12"/>
      <c r="O384" s="9"/>
      <c r="P384" s="18"/>
    </row>
    <row r="385" spans="1:16" ht="18.75" x14ac:dyDescent="0.3">
      <c r="B385" s="14"/>
      <c r="C385" s="39"/>
      <c r="D385" s="14"/>
      <c r="E385" s="14"/>
      <c r="F385" s="11"/>
      <c r="G385" s="11"/>
      <c r="H385" s="11"/>
      <c r="I385" s="11"/>
      <c r="J385" s="11"/>
      <c r="K385" s="12"/>
      <c r="L385" s="516"/>
      <c r="M385" s="12"/>
      <c r="N385" s="12"/>
      <c r="O385" s="9"/>
      <c r="P385" s="10"/>
    </row>
    <row r="386" spans="1:16" x14ac:dyDescent="0.25">
      <c r="A386" s="15"/>
      <c r="B386" s="14"/>
      <c r="C386" s="39"/>
      <c r="D386" s="14"/>
      <c r="E386" s="14"/>
      <c r="F386" s="11"/>
      <c r="G386" s="11"/>
      <c r="H386" s="11"/>
      <c r="I386" s="11"/>
      <c r="J386" s="11"/>
      <c r="K386" s="12"/>
      <c r="L386" s="515"/>
      <c r="M386" s="12"/>
      <c r="N386" s="12"/>
      <c r="O386" s="9"/>
      <c r="P386" s="9"/>
    </row>
    <row r="387" spans="1:16" x14ac:dyDescent="0.25">
      <c r="B387" s="14"/>
      <c r="C387" s="621"/>
      <c r="D387" s="14"/>
      <c r="E387" s="14"/>
      <c r="F387" s="11"/>
      <c r="G387" s="11"/>
      <c r="H387" s="11"/>
      <c r="I387" s="11"/>
      <c r="J387" s="11"/>
      <c r="K387" s="11"/>
      <c r="L387" s="11"/>
      <c r="M387" s="11"/>
      <c r="N387" s="11"/>
      <c r="O387" s="9"/>
      <c r="P387" s="1"/>
    </row>
    <row r="388" spans="1:16" x14ac:dyDescent="0.25">
      <c r="B388" s="14"/>
      <c r="C388" s="40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20"/>
      <c r="P388" s="19"/>
    </row>
    <row r="389" spans="1:16" x14ac:dyDescent="0.25">
      <c r="B389" s="14"/>
      <c r="C389" s="39"/>
      <c r="D389" s="14"/>
      <c r="E389" s="14"/>
      <c r="F389" s="11"/>
      <c r="G389" s="11"/>
      <c r="H389" s="11"/>
      <c r="I389" s="11"/>
      <c r="J389" s="11"/>
      <c r="K389" s="11"/>
      <c r="L389" s="11"/>
      <c r="M389" s="11"/>
      <c r="N389" s="11"/>
      <c r="O389" s="9"/>
      <c r="P389" s="27"/>
    </row>
    <row r="390" spans="1:16" x14ac:dyDescent="0.25">
      <c r="B390" s="14"/>
      <c r="C390" s="39"/>
      <c r="D390" s="14"/>
      <c r="E390" s="14"/>
      <c r="F390" s="12"/>
      <c r="G390" s="11"/>
      <c r="H390" s="11"/>
      <c r="I390" s="11"/>
      <c r="J390" s="11"/>
      <c r="K390" s="12"/>
      <c r="L390" s="12"/>
      <c r="M390" s="12"/>
      <c r="N390" s="12"/>
      <c r="O390" s="9"/>
      <c r="P390" s="33"/>
    </row>
    <row r="391" spans="1:16" x14ac:dyDescent="0.25">
      <c r="C391" s="39"/>
      <c r="D391" s="14"/>
      <c r="E391" s="14"/>
      <c r="F391" s="12"/>
      <c r="G391" s="11"/>
      <c r="H391" s="11"/>
      <c r="I391" s="11"/>
      <c r="J391" s="11"/>
      <c r="K391" s="12"/>
      <c r="L391" s="12"/>
      <c r="M391" s="518"/>
      <c r="N391" s="12"/>
      <c r="O391" s="9"/>
    </row>
    <row r="392" spans="1:16" x14ac:dyDescent="0.25">
      <c r="L392" s="517"/>
    </row>
  </sheetData>
  <protectedRanges>
    <protectedRange password="CE28" sqref="I160" name="Диапазон1_6" securityDescriptor="O:WDG:WDD:(A;;CC;;;WD)"/>
  </protectedRanges>
  <mergeCells count="16">
    <mergeCell ref="N10:Q10"/>
    <mergeCell ref="D15:D16"/>
    <mergeCell ref="E15:E16"/>
    <mergeCell ref="C12:O12"/>
    <mergeCell ref="A15:A16"/>
    <mergeCell ref="B15:B16"/>
    <mergeCell ref="F15:F16"/>
    <mergeCell ref="N15:N16"/>
    <mergeCell ref="G15:H15"/>
    <mergeCell ref="M15:M16"/>
    <mergeCell ref="L15:L16"/>
    <mergeCell ref="K15:K16"/>
    <mergeCell ref="I15:J15"/>
    <mergeCell ref="O15:O16"/>
    <mergeCell ref="Q15:Q16"/>
    <mergeCell ref="C381:L381"/>
  </mergeCells>
  <phoneticPr fontId="3" type="noConversion"/>
  <pageMargins left="0.39370078740157483" right="0.19685039370078741" top="0.9055118110236221" bottom="0.27559055118110237" header="0" footer="0"/>
  <pageSetup paperSize="9" scale="55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B16" sqref="B16:B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</vt:lpstr>
      <vt:lpstr>Лист1</vt:lpstr>
      <vt:lpstr>'2017'!Заголовки_для_печати</vt:lpstr>
      <vt:lpstr>'2017'!Область_печати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kompvid2</cp:lastModifiedBy>
  <cp:lastPrinted>2019-07-29T06:38:57Z</cp:lastPrinted>
  <dcterms:created xsi:type="dcterms:W3CDTF">2010-01-13T07:59:11Z</dcterms:created>
  <dcterms:modified xsi:type="dcterms:W3CDTF">2019-08-13T10:53:36Z</dcterms:modified>
</cp:coreProperties>
</file>