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10" yWindow="-30" windowWidth="1077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Z2M_ZVED_287!$A$13:$Q$293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Z2M_ZVED_287!$A$1:$K$331</definedName>
  </definedNames>
  <calcPr calcId="162913" fullCalcOnLoad="1"/>
</workbook>
</file>

<file path=xl/calcChain.xml><?xml version="1.0" encoding="utf-8"?>
<calcChain xmlns="http://schemas.openxmlformats.org/spreadsheetml/2006/main">
  <c r="I259" i="15" l="1"/>
  <c r="J259" i="15"/>
  <c r="K259" i="15"/>
  <c r="I157" i="15"/>
  <c r="K157" i="15" s="1"/>
  <c r="J157" i="15"/>
  <c r="I151" i="15"/>
  <c r="J151" i="15"/>
  <c r="I240" i="15"/>
  <c r="J240" i="15"/>
  <c r="K240" i="15"/>
  <c r="I303" i="15"/>
  <c r="I304" i="15"/>
  <c r="H240" i="15"/>
  <c r="H157" i="15"/>
  <c r="H151" i="15"/>
  <c r="E259" i="15"/>
  <c r="E157" i="15"/>
  <c r="E151" i="15"/>
  <c r="E301" i="15"/>
  <c r="E300" i="15"/>
  <c r="E299" i="15"/>
  <c r="C298" i="15"/>
  <c r="E298" i="15" s="1"/>
  <c r="E297" i="15"/>
  <c r="E296" i="15"/>
  <c r="E295" i="15"/>
  <c r="C288" i="15"/>
  <c r="C292" i="15"/>
  <c r="D288" i="15"/>
  <c r="E291" i="15"/>
  <c r="E290" i="15"/>
  <c r="E289" i="15"/>
  <c r="C161" i="15"/>
  <c r="C164" i="15"/>
  <c r="C174" i="15"/>
  <c r="C185" i="15"/>
  <c r="C218" i="15"/>
  <c r="C223" i="15"/>
  <c r="C230" i="15"/>
  <c r="C244" i="15"/>
  <c r="C246" i="15"/>
  <c r="C257" i="15"/>
  <c r="C264" i="15"/>
  <c r="C274" i="15"/>
  <c r="D161" i="15"/>
  <c r="D164" i="15"/>
  <c r="D174" i="15"/>
  <c r="D185" i="15"/>
  <c r="J185" i="15" s="1"/>
  <c r="D218" i="15"/>
  <c r="J218" i="15" s="1"/>
  <c r="D223" i="15"/>
  <c r="D230" i="15"/>
  <c r="D244" i="15"/>
  <c r="E244" i="15" s="1"/>
  <c r="D246" i="15"/>
  <c r="D257" i="15"/>
  <c r="D264" i="15"/>
  <c r="D243" i="15"/>
  <c r="D274" i="15"/>
  <c r="E286" i="15"/>
  <c r="E285" i="15"/>
  <c r="E282" i="15"/>
  <c r="E280" i="15"/>
  <c r="E279" i="15"/>
  <c r="E278" i="15"/>
  <c r="E277" i="15"/>
  <c r="E276" i="15"/>
  <c r="E275" i="15"/>
  <c r="E273" i="15"/>
  <c r="E272" i="15"/>
  <c r="E271" i="15"/>
  <c r="E270" i="15"/>
  <c r="E269" i="15"/>
  <c r="E268" i="15"/>
  <c r="E267" i="15"/>
  <c r="E266" i="15"/>
  <c r="E265" i="15"/>
  <c r="E263" i="15"/>
  <c r="E262" i="15"/>
  <c r="E261" i="15"/>
  <c r="E260" i="15"/>
  <c r="E258" i="15"/>
  <c r="E257" i="15"/>
  <c r="E256" i="15"/>
  <c r="E255" i="15"/>
  <c r="E254" i="15"/>
  <c r="E253" i="15"/>
  <c r="E252" i="15"/>
  <c r="E251" i="15"/>
  <c r="E250" i="15"/>
  <c r="E249" i="15"/>
  <c r="E248" i="15"/>
  <c r="E247" i="15"/>
  <c r="E245" i="15"/>
  <c r="E242" i="15"/>
  <c r="E241" i="15"/>
  <c r="E239" i="15"/>
  <c r="E238" i="15"/>
  <c r="E237" i="15"/>
  <c r="E236" i="15"/>
  <c r="E235" i="15"/>
  <c r="E234" i="15"/>
  <c r="E233" i="15"/>
  <c r="E232" i="15"/>
  <c r="E231" i="15"/>
  <c r="E230" i="15"/>
  <c r="E229" i="15"/>
  <c r="E228" i="15"/>
  <c r="E227" i="15"/>
  <c r="E226" i="15"/>
  <c r="E225" i="15"/>
  <c r="E224" i="15"/>
  <c r="E223" i="15"/>
  <c r="E222" i="15"/>
  <c r="E221" i="15"/>
  <c r="E220" i="15"/>
  <c r="E219" i="15"/>
  <c r="E218" i="15"/>
  <c r="E217" i="15"/>
  <c r="E216" i="15"/>
  <c r="E215" i="15"/>
  <c r="E214" i="15"/>
  <c r="E213" i="15"/>
  <c r="E212" i="15"/>
  <c r="E211" i="15"/>
  <c r="E210" i="15"/>
  <c r="E209" i="15"/>
  <c r="E208" i="15"/>
  <c r="E207" i="15"/>
  <c r="E206" i="15"/>
  <c r="E205" i="15"/>
  <c r="E204" i="15"/>
  <c r="E203" i="15"/>
  <c r="E202" i="15"/>
  <c r="E201" i="15"/>
  <c r="E200" i="15"/>
  <c r="E199" i="15"/>
  <c r="E198" i="15"/>
  <c r="E197" i="15"/>
  <c r="E196" i="15"/>
  <c r="E195" i="15"/>
  <c r="E194" i="15"/>
  <c r="E193" i="15"/>
  <c r="E192" i="15"/>
  <c r="E191" i="15"/>
  <c r="E190" i="15"/>
  <c r="E189" i="15"/>
  <c r="E188" i="15"/>
  <c r="E187" i="15"/>
  <c r="E186" i="15"/>
  <c r="E184" i="15"/>
  <c r="E183" i="15"/>
  <c r="E182" i="15"/>
  <c r="E181" i="15"/>
  <c r="E180" i="15"/>
  <c r="E179" i="15"/>
  <c r="E178" i="15"/>
  <c r="E177" i="15"/>
  <c r="E176" i="15"/>
  <c r="E175" i="15"/>
  <c r="E174" i="15"/>
  <c r="E173" i="15"/>
  <c r="E172" i="15"/>
  <c r="E171" i="15"/>
  <c r="E170" i="15"/>
  <c r="E169" i="15"/>
  <c r="E168" i="15"/>
  <c r="E167" i="15"/>
  <c r="E166" i="15"/>
  <c r="E165" i="15"/>
  <c r="E164" i="15"/>
  <c r="E163" i="15"/>
  <c r="E162" i="15"/>
  <c r="C15" i="15"/>
  <c r="C21" i="15"/>
  <c r="C14" i="15"/>
  <c r="C27" i="15"/>
  <c r="C29" i="15"/>
  <c r="C26" i="15"/>
  <c r="C38" i="15"/>
  <c r="C37" i="15" s="1"/>
  <c r="C43" i="15"/>
  <c r="C54" i="15"/>
  <c r="C57" i="15"/>
  <c r="E57" i="15" s="1"/>
  <c r="C60" i="15"/>
  <c r="C72" i="15"/>
  <c r="C42" i="15"/>
  <c r="C78" i="15"/>
  <c r="C82" i="15"/>
  <c r="C32" i="15"/>
  <c r="C34" i="15"/>
  <c r="I34" i="15" s="1"/>
  <c r="K34" i="15" s="1"/>
  <c r="C87" i="15"/>
  <c r="C90" i="15"/>
  <c r="C86" i="15"/>
  <c r="C102" i="15"/>
  <c r="C104" i="15"/>
  <c r="C97" i="15"/>
  <c r="C96" i="15"/>
  <c r="C110" i="15"/>
  <c r="C116" i="15"/>
  <c r="C109" i="15"/>
  <c r="C120" i="15"/>
  <c r="E120" i="15" s="1"/>
  <c r="C125" i="15"/>
  <c r="C124" i="15"/>
  <c r="C130" i="15"/>
  <c r="E130" i="15" s="1"/>
  <c r="C129" i="15"/>
  <c r="E129" i="15" s="1"/>
  <c r="C133" i="15"/>
  <c r="C138" i="15"/>
  <c r="C137" i="15"/>
  <c r="C144" i="15"/>
  <c r="D15" i="15"/>
  <c r="D21" i="15"/>
  <c r="D27" i="15"/>
  <c r="D29" i="15"/>
  <c r="D38" i="15"/>
  <c r="D37" i="15"/>
  <c r="D43" i="15"/>
  <c r="D54" i="15"/>
  <c r="D57" i="15"/>
  <c r="D60" i="15"/>
  <c r="D72" i="15"/>
  <c r="E72" i="15" s="1"/>
  <c r="D78" i="15"/>
  <c r="D82" i="15"/>
  <c r="D32" i="15"/>
  <c r="D34" i="15"/>
  <c r="D31" i="15"/>
  <c r="J31" i="15" s="1"/>
  <c r="D87" i="15"/>
  <c r="D90" i="15"/>
  <c r="D102" i="15"/>
  <c r="D104" i="15"/>
  <c r="J104" i="15" s="1"/>
  <c r="D97" i="15"/>
  <c r="D110" i="15"/>
  <c r="D116" i="15"/>
  <c r="J116" i="15" s="1"/>
  <c r="D120" i="15"/>
  <c r="D125" i="15"/>
  <c r="D130" i="15"/>
  <c r="D129" i="15"/>
  <c r="D133" i="15"/>
  <c r="D138" i="15"/>
  <c r="D137" i="15"/>
  <c r="D136" i="15" s="1"/>
  <c r="J136" i="15" s="1"/>
  <c r="D144" i="15"/>
  <c r="E159" i="15"/>
  <c r="E158" i="15"/>
  <c r="E156" i="15"/>
  <c r="E155" i="15"/>
  <c r="E154" i="15"/>
  <c r="E153" i="15"/>
  <c r="E152" i="15"/>
  <c r="E150" i="15"/>
  <c r="E149" i="15"/>
  <c r="E148" i="15"/>
  <c r="E147" i="15"/>
  <c r="E146" i="15"/>
  <c r="E145" i="15"/>
  <c r="E144" i="15"/>
  <c r="E142" i="15"/>
  <c r="E141" i="15"/>
  <c r="E140" i="15"/>
  <c r="E139" i="15"/>
  <c r="E138" i="15"/>
  <c r="E134" i="15"/>
  <c r="E133" i="15"/>
  <c r="E132" i="15"/>
  <c r="E131" i="15"/>
  <c r="E128" i="15"/>
  <c r="E127" i="15"/>
  <c r="E126" i="15"/>
  <c r="E122" i="15"/>
  <c r="E121" i="15"/>
  <c r="E119" i="15"/>
  <c r="E118" i="15"/>
  <c r="E117" i="15"/>
  <c r="E116" i="15"/>
  <c r="E115" i="15"/>
  <c r="E114" i="15"/>
  <c r="E113" i="15"/>
  <c r="E112" i="15"/>
  <c r="E111" i="15"/>
  <c r="E110" i="15"/>
  <c r="E108" i="15"/>
  <c r="E107" i="15"/>
  <c r="E106" i="15"/>
  <c r="E105" i="15"/>
  <c r="E104" i="15"/>
  <c r="E103" i="15"/>
  <c r="E101" i="15"/>
  <c r="E100" i="15"/>
  <c r="E99" i="15"/>
  <c r="E98" i="15"/>
  <c r="E97" i="15"/>
  <c r="E95" i="15"/>
  <c r="E94" i="15"/>
  <c r="E93" i="15"/>
  <c r="E92" i="15"/>
  <c r="E91" i="15"/>
  <c r="E89" i="15"/>
  <c r="E88" i="15"/>
  <c r="E84" i="15"/>
  <c r="E83" i="15"/>
  <c r="E82" i="15"/>
  <c r="E81" i="15"/>
  <c r="E80" i="15"/>
  <c r="E79" i="15"/>
  <c r="E76" i="15"/>
  <c r="E75" i="15"/>
  <c r="E74" i="15"/>
  <c r="E73" i="15"/>
  <c r="E71" i="15"/>
  <c r="E70" i="15"/>
  <c r="E69" i="15"/>
  <c r="E68" i="15"/>
  <c r="E67" i="15"/>
  <c r="E66" i="15"/>
  <c r="E65" i="15"/>
  <c r="E64" i="15"/>
  <c r="E63" i="15"/>
  <c r="E62" i="15"/>
  <c r="E61" i="15"/>
  <c r="E60" i="15"/>
  <c r="E59" i="15"/>
  <c r="E58" i="15"/>
  <c r="E56" i="15"/>
  <c r="E55" i="15"/>
  <c r="E53" i="15"/>
  <c r="E52" i="15"/>
  <c r="E51" i="15"/>
  <c r="E50" i="15"/>
  <c r="E49" i="15"/>
  <c r="E48" i="15"/>
  <c r="E47" i="15"/>
  <c r="E46" i="15"/>
  <c r="E45" i="15"/>
  <c r="E44" i="15"/>
  <c r="E43" i="15"/>
  <c r="E41" i="15"/>
  <c r="E40" i="15"/>
  <c r="E39" i="15"/>
  <c r="E36" i="15"/>
  <c r="E35" i="15"/>
  <c r="E34" i="15"/>
  <c r="E33" i="15"/>
  <c r="E30" i="15"/>
  <c r="E28" i="15"/>
  <c r="E25" i="15"/>
  <c r="E24" i="15"/>
  <c r="E23" i="15"/>
  <c r="E22" i="15"/>
  <c r="E20" i="15"/>
  <c r="E19" i="15"/>
  <c r="E18" i="15"/>
  <c r="E17" i="15"/>
  <c r="E16" i="15"/>
  <c r="E15" i="15"/>
  <c r="F305" i="15"/>
  <c r="G305" i="15"/>
  <c r="G298" i="15"/>
  <c r="G302" i="15"/>
  <c r="G310" i="15"/>
  <c r="G314" i="15"/>
  <c r="I215" i="15"/>
  <c r="K215" i="15" s="1"/>
  <c r="J215" i="15"/>
  <c r="H215" i="15"/>
  <c r="G21" i="15"/>
  <c r="G38" i="15"/>
  <c r="G37" i="15" s="1"/>
  <c r="G60" i="15"/>
  <c r="G72" i="15"/>
  <c r="G82" i="15"/>
  <c r="F21" i="15"/>
  <c r="F38" i="15"/>
  <c r="F37" i="15"/>
  <c r="F60" i="15"/>
  <c r="F72" i="15"/>
  <c r="F82" i="15"/>
  <c r="G104" i="15"/>
  <c r="G110" i="15"/>
  <c r="G109" i="15" s="1"/>
  <c r="G130" i="15"/>
  <c r="G24" i="15"/>
  <c r="F24" i="15"/>
  <c r="I24" i="15" s="1"/>
  <c r="K24" i="15" s="1"/>
  <c r="I83" i="15"/>
  <c r="K83" i="15" s="1"/>
  <c r="J83" i="15"/>
  <c r="H83" i="15"/>
  <c r="I149" i="15"/>
  <c r="K149" i="15" s="1"/>
  <c r="J149" i="15"/>
  <c r="H149" i="15"/>
  <c r="I141" i="15"/>
  <c r="K141" i="15" s="1"/>
  <c r="J141" i="15"/>
  <c r="H141" i="15"/>
  <c r="G244" i="15"/>
  <c r="G246" i="15"/>
  <c r="G257" i="15"/>
  <c r="G264" i="15"/>
  <c r="G243" i="15" s="1"/>
  <c r="G281" i="15" s="1"/>
  <c r="G284" i="15" s="1"/>
  <c r="G287" i="15" s="1"/>
  <c r="F244" i="15"/>
  <c r="F246" i="15"/>
  <c r="F243" i="15"/>
  <c r="F257" i="15"/>
  <c r="F264" i="15"/>
  <c r="G322" i="15"/>
  <c r="G318" i="15" s="1"/>
  <c r="G328" i="15" s="1"/>
  <c r="G319" i="15"/>
  <c r="J319" i="15" s="1"/>
  <c r="D322" i="15"/>
  <c r="D318" i="15"/>
  <c r="D319" i="15"/>
  <c r="D327" i="15"/>
  <c r="G223" i="15"/>
  <c r="J223" i="15" s="1"/>
  <c r="G161" i="15"/>
  <c r="G164" i="15"/>
  <c r="G174" i="15"/>
  <c r="J174" i="15" s="1"/>
  <c r="G185" i="15"/>
  <c r="H185" i="15" s="1"/>
  <c r="G218" i="15"/>
  <c r="G230" i="15"/>
  <c r="G274" i="15"/>
  <c r="F223" i="15"/>
  <c r="F161" i="15"/>
  <c r="F164" i="15"/>
  <c r="F174" i="15"/>
  <c r="F185" i="15"/>
  <c r="F218" i="15"/>
  <c r="F230" i="15"/>
  <c r="F274" i="15"/>
  <c r="I283" i="15"/>
  <c r="J283" i="15"/>
  <c r="K283" i="15" s="1"/>
  <c r="H283" i="15"/>
  <c r="I253" i="15"/>
  <c r="J253" i="15"/>
  <c r="K253" i="15" s="1"/>
  <c r="H253" i="15"/>
  <c r="I249" i="15"/>
  <c r="J249" i="15"/>
  <c r="K249" i="15" s="1"/>
  <c r="H249" i="15"/>
  <c r="H250" i="15"/>
  <c r="I250" i="15"/>
  <c r="K250" i="15" s="1"/>
  <c r="J250" i="15"/>
  <c r="H251" i="15"/>
  <c r="I251" i="15"/>
  <c r="K251" i="15" s="1"/>
  <c r="J251" i="15"/>
  <c r="I214" i="15"/>
  <c r="J214" i="15"/>
  <c r="K214" i="15"/>
  <c r="H214" i="15"/>
  <c r="H216" i="15"/>
  <c r="I216" i="15"/>
  <c r="J216" i="15"/>
  <c r="G288" i="15"/>
  <c r="G292" i="15"/>
  <c r="F288" i="15"/>
  <c r="H289" i="15"/>
  <c r="I289" i="15"/>
  <c r="K289" i="15" s="1"/>
  <c r="J289" i="15"/>
  <c r="I278" i="15"/>
  <c r="J278" i="15"/>
  <c r="H278" i="15"/>
  <c r="I241" i="15"/>
  <c r="J241" i="15"/>
  <c r="H241" i="15"/>
  <c r="I213" i="15"/>
  <c r="K213" i="15" s="1"/>
  <c r="J213" i="15"/>
  <c r="H213" i="15"/>
  <c r="I158" i="15"/>
  <c r="K158" i="15" s="1"/>
  <c r="J158" i="15"/>
  <c r="H158" i="15"/>
  <c r="I156" i="15"/>
  <c r="J156" i="15"/>
  <c r="H156" i="15"/>
  <c r="I154" i="15"/>
  <c r="J154" i="15"/>
  <c r="H154" i="15"/>
  <c r="I153" i="15"/>
  <c r="K153" i="15" s="1"/>
  <c r="J153" i="15"/>
  <c r="H153" i="15"/>
  <c r="I152" i="15"/>
  <c r="K152" i="15" s="1"/>
  <c r="J152" i="15"/>
  <c r="H152" i="15"/>
  <c r="I148" i="15"/>
  <c r="J148" i="15"/>
  <c r="H148" i="15"/>
  <c r="I140" i="15"/>
  <c r="J140" i="15"/>
  <c r="H140" i="15"/>
  <c r="G15" i="15"/>
  <c r="G14" i="15" s="1"/>
  <c r="J16" i="15"/>
  <c r="J17" i="15"/>
  <c r="J18" i="15"/>
  <c r="K18" i="15" s="1"/>
  <c r="J19" i="15"/>
  <c r="J20" i="15"/>
  <c r="J21" i="15"/>
  <c r="K21" i="15" s="1"/>
  <c r="J22" i="15"/>
  <c r="K22" i="15" s="1"/>
  <c r="J23" i="15"/>
  <c r="J24" i="15"/>
  <c r="J25" i="15"/>
  <c r="G27" i="15"/>
  <c r="G26" i="15" s="1"/>
  <c r="G29" i="15"/>
  <c r="J27" i="15"/>
  <c r="K27" i="15" s="1"/>
  <c r="J28" i="15"/>
  <c r="J30" i="15"/>
  <c r="J32" i="15"/>
  <c r="G31" i="15"/>
  <c r="J33" i="15"/>
  <c r="J34" i="15"/>
  <c r="J35" i="15"/>
  <c r="J36" i="15"/>
  <c r="J39" i="15"/>
  <c r="J40" i="15"/>
  <c r="J41" i="15"/>
  <c r="G43" i="15"/>
  <c r="G54" i="15"/>
  <c r="G57" i="15"/>
  <c r="J43" i="15"/>
  <c r="K43" i="15" s="1"/>
  <c r="J44" i="15"/>
  <c r="J45" i="15"/>
  <c r="J46" i="15"/>
  <c r="K46" i="15" s="1"/>
  <c r="J47" i="15"/>
  <c r="J48" i="15"/>
  <c r="J49" i="15"/>
  <c r="J50" i="15"/>
  <c r="K50" i="15" s="1"/>
  <c r="J51" i="15"/>
  <c r="J52" i="15"/>
  <c r="J53" i="15"/>
  <c r="J55" i="15"/>
  <c r="J56" i="15"/>
  <c r="K56" i="15" s="1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G78" i="15"/>
  <c r="G77" i="15"/>
  <c r="J79" i="15"/>
  <c r="J80" i="15"/>
  <c r="J81" i="15"/>
  <c r="J84" i="15"/>
  <c r="G102" i="15"/>
  <c r="G96" i="15" s="1"/>
  <c r="G97" i="15"/>
  <c r="G116" i="15"/>
  <c r="G87" i="15"/>
  <c r="G90" i="15"/>
  <c r="G120" i="15"/>
  <c r="J88" i="15"/>
  <c r="J89" i="15"/>
  <c r="J91" i="15"/>
  <c r="J92" i="15"/>
  <c r="J93" i="15"/>
  <c r="J94" i="15"/>
  <c r="J95" i="15"/>
  <c r="J97" i="15"/>
  <c r="J98" i="15"/>
  <c r="J99" i="15"/>
  <c r="J100" i="15"/>
  <c r="J101" i="15"/>
  <c r="J102" i="15"/>
  <c r="J103" i="15"/>
  <c r="J105" i="15"/>
  <c r="J106" i="15"/>
  <c r="J107" i="15"/>
  <c r="J108" i="15"/>
  <c r="J111" i="15"/>
  <c r="J112" i="15"/>
  <c r="J113" i="15"/>
  <c r="J114" i="15"/>
  <c r="J115" i="15"/>
  <c r="J117" i="15"/>
  <c r="J118" i="15"/>
  <c r="J119" i="15"/>
  <c r="J120" i="15"/>
  <c r="J121" i="15"/>
  <c r="J122" i="15"/>
  <c r="G125" i="15"/>
  <c r="G124" i="15"/>
  <c r="J126" i="15"/>
  <c r="K126" i="15" s="1"/>
  <c r="J127" i="15"/>
  <c r="J128" i="15"/>
  <c r="J131" i="15"/>
  <c r="J132" i="15"/>
  <c r="G133" i="15"/>
  <c r="J133" i="15"/>
  <c r="J134" i="15"/>
  <c r="G138" i="15"/>
  <c r="G137" i="15" s="1"/>
  <c r="J139" i="15"/>
  <c r="J142" i="15"/>
  <c r="G144" i="15"/>
  <c r="J144" i="15" s="1"/>
  <c r="J145" i="15"/>
  <c r="J146" i="15"/>
  <c r="J147" i="15"/>
  <c r="J150" i="15"/>
  <c r="J155" i="15"/>
  <c r="J159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5" i="15"/>
  <c r="J176" i="15"/>
  <c r="J177" i="15"/>
  <c r="J178" i="15"/>
  <c r="J179" i="15"/>
  <c r="J180" i="15"/>
  <c r="J181" i="15"/>
  <c r="J182" i="15"/>
  <c r="J183" i="15"/>
  <c r="J184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7" i="15"/>
  <c r="J219" i="15"/>
  <c r="J220" i="15"/>
  <c r="J221" i="15"/>
  <c r="J222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2" i="15"/>
  <c r="J245" i="15"/>
  <c r="J247" i="15"/>
  <c r="J248" i="15"/>
  <c r="J252" i="15"/>
  <c r="J254" i="15"/>
  <c r="J255" i="15"/>
  <c r="J256" i="15"/>
  <c r="J257" i="15"/>
  <c r="J258" i="15"/>
  <c r="J260" i="15"/>
  <c r="J261" i="15"/>
  <c r="J262" i="15"/>
  <c r="J263" i="15"/>
  <c r="J265" i="15"/>
  <c r="J266" i="15"/>
  <c r="J267" i="15"/>
  <c r="J268" i="15"/>
  <c r="J269" i="15"/>
  <c r="J270" i="15"/>
  <c r="J271" i="15"/>
  <c r="J272" i="15"/>
  <c r="J273" i="15"/>
  <c r="J275" i="15"/>
  <c r="J276" i="15"/>
  <c r="J277" i="15"/>
  <c r="J279" i="15"/>
  <c r="J280" i="15"/>
  <c r="J282" i="15"/>
  <c r="J285" i="15"/>
  <c r="J286" i="15"/>
  <c r="J290" i="15"/>
  <c r="J291" i="15"/>
  <c r="D305" i="15"/>
  <c r="D298" i="15"/>
  <c r="D302" i="15"/>
  <c r="J302" i="15" s="1"/>
  <c r="G295" i="15"/>
  <c r="J295" i="15"/>
  <c r="J296" i="15"/>
  <c r="J297" i="15"/>
  <c r="J299" i="15"/>
  <c r="J300" i="15"/>
  <c r="J301" i="15"/>
  <c r="J303" i="15"/>
  <c r="J304" i="15"/>
  <c r="J306" i="15"/>
  <c r="J307" i="15"/>
  <c r="J308" i="15"/>
  <c r="J309" i="15"/>
  <c r="D310" i="15"/>
  <c r="J310" i="15" s="1"/>
  <c r="J311" i="15"/>
  <c r="J312" i="15"/>
  <c r="D314" i="15"/>
  <c r="J314" i="15"/>
  <c r="J315" i="15"/>
  <c r="J316" i="15"/>
  <c r="J317" i="15"/>
  <c r="J320" i="15"/>
  <c r="J321" i="15"/>
  <c r="J323" i="15"/>
  <c r="J324" i="15"/>
  <c r="J325" i="15"/>
  <c r="J326" i="15"/>
  <c r="J327" i="15"/>
  <c r="F15" i="15"/>
  <c r="F14" i="15" s="1"/>
  <c r="H14" i="15" s="1"/>
  <c r="F43" i="15"/>
  <c r="F54" i="15"/>
  <c r="H54" i="15" s="1"/>
  <c r="F57" i="15"/>
  <c r="F78" i="15"/>
  <c r="F27" i="15"/>
  <c r="F29" i="15"/>
  <c r="I29" i="15" s="1"/>
  <c r="F26" i="15"/>
  <c r="F31" i="15"/>
  <c r="F104" i="15"/>
  <c r="H104" i="15" s="1"/>
  <c r="F102" i="15"/>
  <c r="F97" i="15"/>
  <c r="F110" i="15"/>
  <c r="F116" i="15"/>
  <c r="F87" i="15"/>
  <c r="F86" i="15" s="1"/>
  <c r="F90" i="15"/>
  <c r="F120" i="15"/>
  <c r="F130" i="15"/>
  <c r="F129" i="15" s="1"/>
  <c r="F125" i="15"/>
  <c r="F124" i="15"/>
  <c r="F123" i="15" s="1"/>
  <c r="F133" i="15"/>
  <c r="I133" i="15"/>
  <c r="K133" i="15"/>
  <c r="F138" i="15"/>
  <c r="F137" i="15" s="1"/>
  <c r="F136" i="15" s="1"/>
  <c r="H136" i="15"/>
  <c r="F144" i="15"/>
  <c r="I144" i="15" s="1"/>
  <c r="K144" i="15" s="1"/>
  <c r="I15" i="15"/>
  <c r="I16" i="15"/>
  <c r="K16" i="15"/>
  <c r="I17" i="15"/>
  <c r="K17" i="15" s="1"/>
  <c r="I18" i="15"/>
  <c r="I19" i="15"/>
  <c r="K19" i="15"/>
  <c r="I20" i="15"/>
  <c r="K20" i="15"/>
  <c r="I21" i="15"/>
  <c r="I22" i="15"/>
  <c r="I23" i="15"/>
  <c r="K23" i="15"/>
  <c r="I25" i="15"/>
  <c r="K25" i="15" s="1"/>
  <c r="I27" i="15"/>
  <c r="I28" i="15"/>
  <c r="K28" i="15" s="1"/>
  <c r="I30" i="15"/>
  <c r="K30" i="15"/>
  <c r="I33" i="15"/>
  <c r="K33" i="15" s="1"/>
  <c r="I35" i="15"/>
  <c r="K35" i="15"/>
  <c r="I36" i="15"/>
  <c r="K36" i="15"/>
  <c r="I39" i="15"/>
  <c r="K39" i="15"/>
  <c r="I40" i="15"/>
  <c r="K40" i="15"/>
  <c r="I41" i="15"/>
  <c r="K41" i="15"/>
  <c r="I43" i="15"/>
  <c r="I44" i="15"/>
  <c r="K44" i="15"/>
  <c r="I45" i="15"/>
  <c r="K45" i="15"/>
  <c r="I46" i="15"/>
  <c r="I47" i="15"/>
  <c r="K47" i="15" s="1"/>
  <c r="I48" i="15"/>
  <c r="K48" i="15"/>
  <c r="I49" i="15"/>
  <c r="K49" i="15" s="1"/>
  <c r="I50" i="15"/>
  <c r="I51" i="15"/>
  <c r="K51" i="15" s="1"/>
  <c r="I52" i="15"/>
  <c r="K52" i="15"/>
  <c r="I53" i="15"/>
  <c r="K53" i="15" s="1"/>
  <c r="I55" i="15"/>
  <c r="K55" i="15"/>
  <c r="I56" i="15"/>
  <c r="I57" i="15"/>
  <c r="K57" i="15" s="1"/>
  <c r="I58" i="15"/>
  <c r="K58" i="15"/>
  <c r="I59" i="15"/>
  <c r="K59" i="15" s="1"/>
  <c r="I61" i="15"/>
  <c r="K61" i="15"/>
  <c r="I62" i="15"/>
  <c r="K62" i="15"/>
  <c r="I63" i="15"/>
  <c r="K63" i="15"/>
  <c r="I64" i="15"/>
  <c r="K64" i="15"/>
  <c r="I65" i="15"/>
  <c r="K65" i="15"/>
  <c r="I66" i="15"/>
  <c r="K66" i="15"/>
  <c r="I67" i="15"/>
  <c r="K67" i="15"/>
  <c r="I68" i="15"/>
  <c r="K68" i="15"/>
  <c r="I69" i="15"/>
  <c r="K69" i="15"/>
  <c r="I70" i="15"/>
  <c r="K70" i="15"/>
  <c r="I71" i="15"/>
  <c r="K71" i="15"/>
  <c r="I73" i="15"/>
  <c r="K73" i="15"/>
  <c r="I74" i="15"/>
  <c r="K74" i="15"/>
  <c r="I75" i="15"/>
  <c r="K75" i="15"/>
  <c r="I76" i="15"/>
  <c r="K76" i="15"/>
  <c r="I79" i="15"/>
  <c r="K79" i="15" s="1"/>
  <c r="I80" i="15"/>
  <c r="K80" i="15"/>
  <c r="I81" i="15"/>
  <c r="K81" i="15" s="1"/>
  <c r="I82" i="15"/>
  <c r="K82" i="15" s="1"/>
  <c r="I84" i="15"/>
  <c r="K84" i="15" s="1"/>
  <c r="I87" i="15"/>
  <c r="I88" i="15"/>
  <c r="K88" i="15"/>
  <c r="I89" i="15"/>
  <c r="K89" i="15" s="1"/>
  <c r="I91" i="15"/>
  <c r="K91" i="15"/>
  <c r="I92" i="15"/>
  <c r="K92" i="15"/>
  <c r="I93" i="15"/>
  <c r="K93" i="15"/>
  <c r="I94" i="15"/>
  <c r="K94" i="15"/>
  <c r="I95" i="15"/>
  <c r="K95" i="15"/>
  <c r="I97" i="15"/>
  <c r="K97" i="15" s="1"/>
  <c r="I98" i="15"/>
  <c r="I99" i="15"/>
  <c r="K99" i="15" s="1"/>
  <c r="I100" i="15"/>
  <c r="K100" i="15" s="1"/>
  <c r="I101" i="15"/>
  <c r="K101" i="15"/>
  <c r="I102" i="15"/>
  <c r="I103" i="15"/>
  <c r="K103" i="15" s="1"/>
  <c r="I104" i="15"/>
  <c r="K104" i="15" s="1"/>
  <c r="I105" i="15"/>
  <c r="K105" i="15" s="1"/>
  <c r="I106" i="15"/>
  <c r="K106" i="15" s="1"/>
  <c r="I107" i="15"/>
  <c r="K107" i="15"/>
  <c r="I108" i="15"/>
  <c r="K108" i="15" s="1"/>
  <c r="I111" i="15"/>
  <c r="K111" i="15" s="1"/>
  <c r="I112" i="15"/>
  <c r="K112" i="15" s="1"/>
  <c r="I113" i="15"/>
  <c r="K113" i="15" s="1"/>
  <c r="I114" i="15"/>
  <c r="K114" i="15"/>
  <c r="I115" i="15"/>
  <c r="I116" i="15"/>
  <c r="K116" i="15" s="1"/>
  <c r="I117" i="15"/>
  <c r="K117" i="15" s="1"/>
  <c r="I118" i="15"/>
  <c r="K118" i="15"/>
  <c r="I119" i="15"/>
  <c r="K119" i="15" s="1"/>
  <c r="I120" i="15"/>
  <c r="K120" i="15" s="1"/>
  <c r="I121" i="15"/>
  <c r="K121" i="15" s="1"/>
  <c r="I122" i="15"/>
  <c r="K122" i="15" s="1"/>
  <c r="I124" i="15"/>
  <c r="I125" i="15"/>
  <c r="I126" i="15"/>
  <c r="I127" i="15"/>
  <c r="K127" i="15" s="1"/>
  <c r="I128" i="15"/>
  <c r="K128" i="15"/>
  <c r="I129" i="15"/>
  <c r="I131" i="15"/>
  <c r="K131" i="15"/>
  <c r="I132" i="15"/>
  <c r="K132" i="15"/>
  <c r="I134" i="15"/>
  <c r="K134" i="15"/>
  <c r="I138" i="15"/>
  <c r="I139" i="15"/>
  <c r="K139" i="15"/>
  <c r="I142" i="15"/>
  <c r="K142" i="15" s="1"/>
  <c r="I145" i="15"/>
  <c r="K145" i="15" s="1"/>
  <c r="I146" i="15"/>
  <c r="K146" i="15" s="1"/>
  <c r="I147" i="15"/>
  <c r="K147" i="15" s="1"/>
  <c r="I150" i="15"/>
  <c r="K150" i="15"/>
  <c r="I155" i="15"/>
  <c r="K155" i="15" s="1"/>
  <c r="I159" i="15"/>
  <c r="K159" i="15"/>
  <c r="I161" i="15"/>
  <c r="I162" i="15"/>
  <c r="K162" i="15" s="1"/>
  <c r="I163" i="15"/>
  <c r="K163" i="15" s="1"/>
  <c r="I164" i="15"/>
  <c r="K164" i="15" s="1"/>
  <c r="I165" i="15"/>
  <c r="K165" i="15" s="1"/>
  <c r="I166" i="15"/>
  <c r="K166" i="15"/>
  <c r="I167" i="15"/>
  <c r="K167" i="15" s="1"/>
  <c r="I168" i="15"/>
  <c r="K168" i="15"/>
  <c r="I169" i="15"/>
  <c r="K169" i="15" s="1"/>
  <c r="I170" i="15"/>
  <c r="K170" i="15" s="1"/>
  <c r="I171" i="15"/>
  <c r="K171" i="15" s="1"/>
  <c r="I172" i="15"/>
  <c r="K172" i="15" s="1"/>
  <c r="I173" i="15"/>
  <c r="K173" i="15" s="1"/>
  <c r="I174" i="15"/>
  <c r="K174" i="15"/>
  <c r="I175" i="15"/>
  <c r="K175" i="15" s="1"/>
  <c r="I176" i="15"/>
  <c r="K176" i="15"/>
  <c r="I177" i="15"/>
  <c r="K177" i="15" s="1"/>
  <c r="I178" i="15"/>
  <c r="K178" i="15" s="1"/>
  <c r="I179" i="15"/>
  <c r="K179" i="15" s="1"/>
  <c r="I180" i="15"/>
  <c r="K180" i="15" s="1"/>
  <c r="I181" i="15"/>
  <c r="K181" i="15" s="1"/>
  <c r="I182" i="15"/>
  <c r="K182" i="15"/>
  <c r="I183" i="15"/>
  <c r="K183" i="15" s="1"/>
  <c r="I184" i="15"/>
  <c r="K184" i="15"/>
  <c r="I185" i="15"/>
  <c r="K185" i="15" s="1"/>
  <c r="I186" i="15"/>
  <c r="K186" i="15" s="1"/>
  <c r="I187" i="15"/>
  <c r="K187" i="15" s="1"/>
  <c r="I188" i="15"/>
  <c r="K188" i="15" s="1"/>
  <c r="I189" i="15"/>
  <c r="K189" i="15" s="1"/>
  <c r="I190" i="15"/>
  <c r="K190" i="15"/>
  <c r="I191" i="15"/>
  <c r="K191" i="15" s="1"/>
  <c r="I192" i="15"/>
  <c r="K192" i="15"/>
  <c r="I193" i="15"/>
  <c r="K193" i="15" s="1"/>
  <c r="I194" i="15"/>
  <c r="K194" i="15" s="1"/>
  <c r="I195" i="15"/>
  <c r="K195" i="15" s="1"/>
  <c r="I196" i="15"/>
  <c r="K196" i="15" s="1"/>
  <c r="I197" i="15"/>
  <c r="K197" i="15" s="1"/>
  <c r="I198" i="15"/>
  <c r="K198" i="15"/>
  <c r="I199" i="15"/>
  <c r="K199" i="15" s="1"/>
  <c r="I200" i="15"/>
  <c r="K200" i="15"/>
  <c r="I201" i="15"/>
  <c r="K201" i="15" s="1"/>
  <c r="I202" i="15"/>
  <c r="K202" i="15" s="1"/>
  <c r="I203" i="15"/>
  <c r="K203" i="15" s="1"/>
  <c r="I204" i="15"/>
  <c r="K204" i="15" s="1"/>
  <c r="I205" i="15"/>
  <c r="K205" i="15" s="1"/>
  <c r="I206" i="15"/>
  <c r="K206" i="15"/>
  <c r="I207" i="15"/>
  <c r="K207" i="15" s="1"/>
  <c r="I208" i="15"/>
  <c r="K208" i="15"/>
  <c r="I209" i="15"/>
  <c r="K209" i="15" s="1"/>
  <c r="I210" i="15"/>
  <c r="K210" i="15" s="1"/>
  <c r="I211" i="15"/>
  <c r="K211" i="15" s="1"/>
  <c r="I212" i="15"/>
  <c r="K212" i="15" s="1"/>
  <c r="I217" i="15"/>
  <c r="K217" i="15" s="1"/>
  <c r="I218" i="15"/>
  <c r="K218" i="15"/>
  <c r="I219" i="15"/>
  <c r="K219" i="15" s="1"/>
  <c r="I220" i="15"/>
  <c r="K220" i="15"/>
  <c r="I221" i="15"/>
  <c r="K221" i="15" s="1"/>
  <c r="I222" i="15"/>
  <c r="K222" i="15" s="1"/>
  <c r="I223" i="15"/>
  <c r="K223" i="15" s="1"/>
  <c r="I224" i="15"/>
  <c r="K224" i="15" s="1"/>
  <c r="I225" i="15"/>
  <c r="K225" i="15" s="1"/>
  <c r="I226" i="15"/>
  <c r="K226" i="15"/>
  <c r="I227" i="15"/>
  <c r="K227" i="15" s="1"/>
  <c r="I228" i="15"/>
  <c r="K228" i="15"/>
  <c r="I229" i="15"/>
  <c r="K229" i="15" s="1"/>
  <c r="I230" i="15"/>
  <c r="K230" i="15" s="1"/>
  <c r="I231" i="15"/>
  <c r="K231" i="15" s="1"/>
  <c r="I232" i="15"/>
  <c r="K232" i="15" s="1"/>
  <c r="I233" i="15"/>
  <c r="K233" i="15" s="1"/>
  <c r="I234" i="15"/>
  <c r="K234" i="15"/>
  <c r="I235" i="15"/>
  <c r="K235" i="15" s="1"/>
  <c r="I236" i="15"/>
  <c r="K236" i="15"/>
  <c r="I237" i="15"/>
  <c r="K237" i="15" s="1"/>
  <c r="I238" i="15"/>
  <c r="K238" i="15" s="1"/>
  <c r="I239" i="15"/>
  <c r="K239" i="15" s="1"/>
  <c r="I242" i="15"/>
  <c r="K242" i="15" s="1"/>
  <c r="I244" i="15"/>
  <c r="I245" i="15"/>
  <c r="K245" i="15"/>
  <c r="I246" i="15"/>
  <c r="I247" i="15"/>
  <c r="K247" i="15"/>
  <c r="I248" i="15"/>
  <c r="K248" i="15" s="1"/>
  <c r="I252" i="15"/>
  <c r="K252" i="15" s="1"/>
  <c r="I254" i="15"/>
  <c r="K254" i="15" s="1"/>
  <c r="I255" i="15"/>
  <c r="K255" i="15" s="1"/>
  <c r="I256" i="15"/>
  <c r="K256" i="15" s="1"/>
  <c r="I257" i="15"/>
  <c r="K257" i="15"/>
  <c r="I258" i="15"/>
  <c r="K258" i="15" s="1"/>
  <c r="I260" i="15"/>
  <c r="K260" i="15"/>
  <c r="I261" i="15"/>
  <c r="K261" i="15" s="1"/>
  <c r="I262" i="15"/>
  <c r="K262" i="15" s="1"/>
  <c r="I263" i="15"/>
  <c r="K263" i="15" s="1"/>
  <c r="I264" i="15"/>
  <c r="I265" i="15"/>
  <c r="K265" i="15" s="1"/>
  <c r="I266" i="15"/>
  <c r="K266" i="15"/>
  <c r="I267" i="15"/>
  <c r="K267" i="15" s="1"/>
  <c r="I268" i="15"/>
  <c r="K268" i="15"/>
  <c r="I269" i="15"/>
  <c r="K269" i="15" s="1"/>
  <c r="I270" i="15"/>
  <c r="K270" i="15" s="1"/>
  <c r="I271" i="15"/>
  <c r="K271" i="15" s="1"/>
  <c r="I272" i="15"/>
  <c r="K272" i="15" s="1"/>
  <c r="I273" i="15"/>
  <c r="K273" i="15" s="1"/>
  <c r="I274" i="15"/>
  <c r="I275" i="15"/>
  <c r="K275" i="15" s="1"/>
  <c r="I276" i="15"/>
  <c r="K276" i="15"/>
  <c r="I277" i="15"/>
  <c r="K277" i="15" s="1"/>
  <c r="I279" i="15"/>
  <c r="K279" i="15" s="1"/>
  <c r="I280" i="15"/>
  <c r="K280" i="15" s="1"/>
  <c r="I282" i="15"/>
  <c r="K282" i="15" s="1"/>
  <c r="I285" i="15"/>
  <c r="K285" i="15" s="1"/>
  <c r="I286" i="15"/>
  <c r="K286" i="15"/>
  <c r="I290" i="15"/>
  <c r="K290" i="15"/>
  <c r="I291" i="15"/>
  <c r="K291" i="15"/>
  <c r="C305" i="15"/>
  <c r="C313" i="15" s="1"/>
  <c r="C302" i="15"/>
  <c r="F298" i="15"/>
  <c r="F313" i="15" s="1"/>
  <c r="F310" i="15"/>
  <c r="F302" i="15"/>
  <c r="F295" i="15"/>
  <c r="H295" i="15" s="1"/>
  <c r="I295" i="15"/>
  <c r="I296" i="15"/>
  <c r="I297" i="15"/>
  <c r="I299" i="15"/>
  <c r="I300" i="15"/>
  <c r="I301" i="15"/>
  <c r="I302" i="15"/>
  <c r="I306" i="15"/>
  <c r="I307" i="15"/>
  <c r="I308" i="15"/>
  <c r="I309" i="15"/>
  <c r="C310" i="15"/>
  <c r="I310" i="15"/>
  <c r="I311" i="15"/>
  <c r="I312" i="15"/>
  <c r="C314" i="15"/>
  <c r="F314" i="15"/>
  <c r="I315" i="15"/>
  <c r="I316" i="15"/>
  <c r="I317" i="15"/>
  <c r="C322" i="15"/>
  <c r="C319" i="15"/>
  <c r="C318" i="15" s="1"/>
  <c r="F319" i="15"/>
  <c r="I319" i="15"/>
  <c r="C327" i="15"/>
  <c r="F322" i="15"/>
  <c r="F318" i="15" s="1"/>
  <c r="I320" i="15"/>
  <c r="I321" i="15"/>
  <c r="I323" i="15"/>
  <c r="I324" i="15"/>
  <c r="I325" i="15"/>
  <c r="I326" i="15"/>
  <c r="I327" i="15"/>
  <c r="H145" i="15"/>
  <c r="H146" i="15"/>
  <c r="H147" i="15"/>
  <c r="H150" i="15"/>
  <c r="H155" i="15"/>
  <c r="H159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2" i="15"/>
  <c r="H244" i="15"/>
  <c r="H245" i="15"/>
  <c r="H246" i="15"/>
  <c r="H247" i="15"/>
  <c r="H248" i="15"/>
  <c r="H252" i="15"/>
  <c r="H254" i="15"/>
  <c r="H255" i="15"/>
  <c r="H256" i="15"/>
  <c r="H257" i="15"/>
  <c r="H258" i="15"/>
  <c r="H260" i="15"/>
  <c r="H261" i="15"/>
  <c r="H262" i="15"/>
  <c r="H263" i="15"/>
  <c r="H265" i="15"/>
  <c r="H266" i="15"/>
  <c r="H267" i="15"/>
  <c r="H268" i="15"/>
  <c r="H269" i="15"/>
  <c r="H270" i="15"/>
  <c r="H271" i="15"/>
  <c r="H272" i="15"/>
  <c r="H273" i="15"/>
  <c r="H274" i="15"/>
  <c r="H275" i="15"/>
  <c r="H276" i="15"/>
  <c r="H277" i="15"/>
  <c r="H279" i="15"/>
  <c r="H280" i="15"/>
  <c r="H282" i="15"/>
  <c r="H285" i="15"/>
  <c r="H286" i="15"/>
  <c r="H117" i="15"/>
  <c r="H115" i="15"/>
  <c r="H118" i="15"/>
  <c r="H35" i="15"/>
  <c r="H34" i="15"/>
  <c r="H33" i="15"/>
  <c r="H32" i="15"/>
  <c r="H290" i="15"/>
  <c r="H291" i="15"/>
  <c r="H95" i="15"/>
  <c r="H24" i="15"/>
  <c r="H25" i="15"/>
  <c r="H15" i="15"/>
  <c r="H16" i="15"/>
  <c r="H17" i="15"/>
  <c r="H18" i="15"/>
  <c r="H19" i="15"/>
  <c r="H20" i="15"/>
  <c r="H21" i="15"/>
  <c r="H22" i="15"/>
  <c r="H23" i="15"/>
  <c r="H26" i="15"/>
  <c r="H27" i="15"/>
  <c r="H28" i="15"/>
  <c r="H29" i="15"/>
  <c r="H30" i="15"/>
  <c r="H31" i="15"/>
  <c r="H36" i="15"/>
  <c r="H37" i="15"/>
  <c r="H38" i="15"/>
  <c r="H39" i="15"/>
  <c r="H40" i="15"/>
  <c r="H41" i="15"/>
  <c r="H43" i="15"/>
  <c r="H44" i="15"/>
  <c r="H45" i="15"/>
  <c r="H46" i="15"/>
  <c r="H47" i="15"/>
  <c r="H48" i="15"/>
  <c r="H49" i="15"/>
  <c r="H50" i="15"/>
  <c r="H51" i="15"/>
  <c r="H52" i="15"/>
  <c r="H53" i="15"/>
  <c r="H55" i="15"/>
  <c r="H56" i="15"/>
  <c r="H57" i="15"/>
  <c r="H58" i="15"/>
  <c r="H59" i="15"/>
  <c r="H61" i="15"/>
  <c r="H62" i="15"/>
  <c r="H63" i="15"/>
  <c r="H64" i="15"/>
  <c r="H65" i="15"/>
  <c r="H66" i="15"/>
  <c r="H67" i="15"/>
  <c r="H68" i="15"/>
  <c r="H69" i="15"/>
  <c r="H70" i="15"/>
  <c r="H71" i="15"/>
  <c r="H73" i="15"/>
  <c r="H74" i="15"/>
  <c r="H75" i="15"/>
  <c r="H76" i="15"/>
  <c r="H78" i="15"/>
  <c r="H79" i="15"/>
  <c r="H80" i="15"/>
  <c r="H81" i="15"/>
  <c r="H82" i="15"/>
  <c r="H84" i="15"/>
  <c r="H87" i="15"/>
  <c r="H88" i="15"/>
  <c r="H89" i="15"/>
  <c r="H90" i="15"/>
  <c r="H91" i="15"/>
  <c r="H92" i="15"/>
  <c r="H93" i="15"/>
  <c r="H94" i="15"/>
  <c r="H97" i="15"/>
  <c r="H98" i="15"/>
  <c r="H99" i="15"/>
  <c r="H100" i="15"/>
  <c r="H101" i="15"/>
  <c r="H102" i="15"/>
  <c r="H103" i="15"/>
  <c r="H105" i="15"/>
  <c r="H106" i="15"/>
  <c r="H107" i="15"/>
  <c r="H108" i="15"/>
  <c r="H111" i="15"/>
  <c r="H112" i="15"/>
  <c r="H113" i="15"/>
  <c r="H114" i="15"/>
  <c r="H116" i="15"/>
  <c r="H119" i="15"/>
  <c r="H120" i="15"/>
  <c r="H121" i="15"/>
  <c r="H122" i="15"/>
  <c r="H124" i="15"/>
  <c r="H125" i="15"/>
  <c r="H126" i="15"/>
  <c r="H127" i="15"/>
  <c r="H128" i="15"/>
  <c r="H130" i="15"/>
  <c r="H131" i="15"/>
  <c r="H132" i="15"/>
  <c r="H133" i="15"/>
  <c r="H134" i="15"/>
  <c r="H137" i="15"/>
  <c r="H138" i="15"/>
  <c r="H139" i="15"/>
  <c r="H142" i="15"/>
  <c r="H161" i="15"/>
  <c r="H296" i="15"/>
  <c r="H297" i="15"/>
  <c r="H300" i="15"/>
  <c r="H301" i="15"/>
  <c r="H302" i="15"/>
  <c r="C328" i="15"/>
  <c r="I137" i="15"/>
  <c r="G136" i="15"/>
  <c r="J38" i="15"/>
  <c r="I322" i="15"/>
  <c r="J318" i="15"/>
  <c r="D328" i="15"/>
  <c r="J328" i="15" s="1"/>
  <c r="I14" i="15"/>
  <c r="C123" i="15"/>
  <c r="C85" i="15"/>
  <c r="J305" i="15"/>
  <c r="J78" i="15"/>
  <c r="I123" i="15"/>
  <c r="K87" i="15" l="1"/>
  <c r="F328" i="15"/>
  <c r="I328" i="15" s="1"/>
  <c r="I318" i="15"/>
  <c r="J243" i="15"/>
  <c r="I313" i="15"/>
  <c r="K161" i="15"/>
  <c r="J288" i="15"/>
  <c r="D292" i="15"/>
  <c r="E288" i="15"/>
  <c r="I305" i="15"/>
  <c r="I314" i="15"/>
  <c r="F109" i="15"/>
  <c r="H109" i="15" s="1"/>
  <c r="I110" i="15"/>
  <c r="F42" i="15"/>
  <c r="G294" i="15"/>
  <c r="G313" i="15"/>
  <c r="F294" i="15"/>
  <c r="J137" i="15"/>
  <c r="K137" i="15" s="1"/>
  <c r="H110" i="15"/>
  <c r="H144" i="15"/>
  <c r="I298" i="15"/>
  <c r="C294" i="15"/>
  <c r="I294" i="15" s="1"/>
  <c r="F96" i="15"/>
  <c r="H96" i="15" s="1"/>
  <c r="F77" i="15"/>
  <c r="H77" i="15" s="1"/>
  <c r="I78" i="15"/>
  <c r="K78" i="15" s="1"/>
  <c r="G86" i="15"/>
  <c r="G85" i="15" s="1"/>
  <c r="J90" i="15"/>
  <c r="G129" i="15"/>
  <c r="H129" i="15" s="1"/>
  <c r="J130" i="15"/>
  <c r="I72" i="15"/>
  <c r="K72" i="15" s="1"/>
  <c r="H72" i="15"/>
  <c r="J82" i="15"/>
  <c r="D77" i="15"/>
  <c r="J77" i="15" s="1"/>
  <c r="D14" i="15"/>
  <c r="J15" i="15"/>
  <c r="I42" i="15"/>
  <c r="I54" i="15"/>
  <c r="E54" i="15"/>
  <c r="C243" i="15"/>
  <c r="E264" i="15"/>
  <c r="G42" i="15"/>
  <c r="G13" i="15" s="1"/>
  <c r="J54" i="15"/>
  <c r="D96" i="15"/>
  <c r="E102" i="15"/>
  <c r="J138" i="15"/>
  <c r="K138" i="15" s="1"/>
  <c r="K102" i="15"/>
  <c r="K15" i="15"/>
  <c r="H86" i="15"/>
  <c r="D313" i="15"/>
  <c r="J313" i="15" s="1"/>
  <c r="J244" i="15"/>
  <c r="K244" i="15" s="1"/>
  <c r="H243" i="15"/>
  <c r="J264" i="15"/>
  <c r="K264" i="15" s="1"/>
  <c r="H264" i="15"/>
  <c r="I60" i="15"/>
  <c r="K60" i="15" s="1"/>
  <c r="H60" i="15"/>
  <c r="E29" i="15"/>
  <c r="J29" i="15"/>
  <c r="I96" i="15"/>
  <c r="I86" i="15"/>
  <c r="C31" i="15"/>
  <c r="I32" i="15"/>
  <c r="K32" i="15" s="1"/>
  <c r="E32" i="15"/>
  <c r="J274" i="15"/>
  <c r="K274" i="15" s="1"/>
  <c r="E274" i="15"/>
  <c r="E246" i="15"/>
  <c r="J246" i="15"/>
  <c r="K246" i="15" s="1"/>
  <c r="D281" i="15"/>
  <c r="E161" i="15"/>
  <c r="J161" i="15"/>
  <c r="J298" i="15"/>
  <c r="D294" i="15"/>
  <c r="K148" i="15"/>
  <c r="K156" i="15"/>
  <c r="K278" i="15"/>
  <c r="F292" i="15"/>
  <c r="I292" i="15" s="1"/>
  <c r="H288" i="15"/>
  <c r="H292" i="15" s="1"/>
  <c r="K216" i="15"/>
  <c r="D109" i="15"/>
  <c r="J110" i="15"/>
  <c r="D42" i="15"/>
  <c r="D26" i="15"/>
  <c r="C136" i="15"/>
  <c r="E137" i="15"/>
  <c r="I90" i="15"/>
  <c r="E90" i="15"/>
  <c r="E37" i="15"/>
  <c r="I37" i="15"/>
  <c r="K37" i="15" s="1"/>
  <c r="K151" i="15"/>
  <c r="I288" i="15"/>
  <c r="K288" i="15" s="1"/>
  <c r="I130" i="15"/>
  <c r="K130" i="15" s="1"/>
  <c r="K115" i="15"/>
  <c r="K98" i="15"/>
  <c r="I38" i="15"/>
  <c r="K38" i="15" s="1"/>
  <c r="K29" i="15"/>
  <c r="K140" i="15"/>
  <c r="K154" i="15"/>
  <c r="K241" i="15"/>
  <c r="F281" i="15"/>
  <c r="J322" i="15"/>
  <c r="E27" i="15"/>
  <c r="E38" i="15"/>
  <c r="D124" i="15"/>
  <c r="E125" i="15"/>
  <c r="J125" i="15"/>
  <c r="K125" i="15" s="1"/>
  <c r="E87" i="15"/>
  <c r="D86" i="15"/>
  <c r="J87" i="15"/>
  <c r="J37" i="15"/>
  <c r="E78" i="15"/>
  <c r="C77" i="15"/>
  <c r="C13" i="15" s="1"/>
  <c r="I26" i="15"/>
  <c r="E21" i="15"/>
  <c r="E185" i="15"/>
  <c r="C135" i="15" l="1"/>
  <c r="E13" i="15"/>
  <c r="J86" i="15"/>
  <c r="K86" i="15" s="1"/>
  <c r="D85" i="15"/>
  <c r="J124" i="15"/>
  <c r="K124" i="15" s="1"/>
  <c r="E124" i="15"/>
  <c r="D123" i="15"/>
  <c r="J109" i="15"/>
  <c r="E109" i="15"/>
  <c r="E86" i="15"/>
  <c r="E243" i="15"/>
  <c r="I243" i="15"/>
  <c r="K243" i="15" s="1"/>
  <c r="E26" i="15"/>
  <c r="J26" i="15"/>
  <c r="K90" i="15"/>
  <c r="J42" i="15"/>
  <c r="I31" i="15"/>
  <c r="K31" i="15" s="1"/>
  <c r="E31" i="15"/>
  <c r="C281" i="15"/>
  <c r="K54" i="15"/>
  <c r="D13" i="15"/>
  <c r="E14" i="15"/>
  <c r="J14" i="15"/>
  <c r="K14" i="15" s="1"/>
  <c r="H42" i="15"/>
  <c r="F13" i="15"/>
  <c r="I77" i="15"/>
  <c r="K77" i="15" s="1"/>
  <c r="E77" i="15"/>
  <c r="F284" i="15"/>
  <c r="H281" i="15"/>
  <c r="I136" i="15"/>
  <c r="K136" i="15" s="1"/>
  <c r="E136" i="15"/>
  <c r="K42" i="15"/>
  <c r="J292" i="15"/>
  <c r="K292" i="15" s="1"/>
  <c r="E292" i="15"/>
  <c r="G123" i="15"/>
  <c r="H123" i="15" s="1"/>
  <c r="J129" i="15"/>
  <c r="K129" i="15" s="1"/>
  <c r="K26" i="15"/>
  <c r="J294" i="15"/>
  <c r="D284" i="15"/>
  <c r="J281" i="15"/>
  <c r="F85" i="15"/>
  <c r="E96" i="15"/>
  <c r="J96" i="15"/>
  <c r="K96" i="15" s="1"/>
  <c r="E42" i="15"/>
  <c r="K110" i="15"/>
  <c r="I109" i="15"/>
  <c r="K109" i="15" s="1"/>
  <c r="H85" i="15" l="1"/>
  <c r="I85" i="15"/>
  <c r="H13" i="15"/>
  <c r="F135" i="15"/>
  <c r="C143" i="15"/>
  <c r="E281" i="15"/>
  <c r="I281" i="15"/>
  <c r="K281" i="15" s="1"/>
  <c r="C284" i="15"/>
  <c r="J123" i="15"/>
  <c r="K123" i="15" s="1"/>
  <c r="E123" i="15"/>
  <c r="D287" i="15"/>
  <c r="J287" i="15" s="1"/>
  <c r="J284" i="15"/>
  <c r="J13" i="15"/>
  <c r="D135" i="15"/>
  <c r="E135" i="15" s="1"/>
  <c r="G135" i="15"/>
  <c r="G143" i="15" s="1"/>
  <c r="G160" i="15" s="1"/>
  <c r="G293" i="15" s="1"/>
  <c r="F287" i="15"/>
  <c r="H287" i="15" s="1"/>
  <c r="H284" i="15"/>
  <c r="J85" i="15"/>
  <c r="E85" i="15"/>
  <c r="I13" i="15"/>
  <c r="F143" i="15" l="1"/>
  <c r="H135" i="15"/>
  <c r="I284" i="15"/>
  <c r="K284" i="15" s="1"/>
  <c r="C287" i="15"/>
  <c r="E284" i="15"/>
  <c r="K85" i="15"/>
  <c r="J135" i="15"/>
  <c r="D143" i="15"/>
  <c r="I135" i="15"/>
  <c r="K13" i="15"/>
  <c r="C160" i="15"/>
  <c r="E143" i="15"/>
  <c r="I143" i="15"/>
  <c r="E287" i="15" l="1"/>
  <c r="I287" i="15"/>
  <c r="K287" i="15" s="1"/>
  <c r="D160" i="15"/>
  <c r="J143" i="15"/>
  <c r="K143" i="15" s="1"/>
  <c r="C293" i="15"/>
  <c r="K135" i="15"/>
  <c r="H143" i="15"/>
  <c r="F160" i="15"/>
  <c r="I160" i="15" s="1"/>
  <c r="H160" i="15" l="1"/>
  <c r="F293" i="15"/>
  <c r="I293" i="15" s="1"/>
  <c r="D293" i="15"/>
  <c r="J293" i="15" s="1"/>
  <c r="J160" i="15"/>
  <c r="K160" i="15" s="1"/>
  <c r="E160" i="15"/>
</calcChain>
</file>

<file path=xl/sharedStrings.xml><?xml version="1.0" encoding="utf-8"?>
<sst xmlns="http://schemas.openxmlformats.org/spreadsheetml/2006/main" count="468" uniqueCount="449">
  <si>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</si>
  <si>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за 2018 рік</t>
  </si>
  <si>
    <t>Виконано за 2018 рік</t>
  </si>
  <si>
    <t>Субвенція з місцевого бюджету на здійснення переданих видатків у сфері освіти за рахунок коштів освітньої субвенції</t>
  </si>
  <si>
    <t>7426</t>
  </si>
  <si>
    <t>Інші заходи у сфері електротранспорту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</si>
  <si>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</si>
  <si>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субвенції з державного бюджету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</si>
  <si>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</si>
  <si>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
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</si>
  <si>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
захисту`…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</si>
  <si>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
захисту`...</t>
  </si>
  <si>
    <t>Інші джерела власних надходжень бюджетних
установ</t>
  </si>
  <si>
    <t>Субвенції  з державного бюджету місцевим
бюджетам</t>
  </si>
  <si>
    <t>Єдиний податок з сільськогосподарських товарови-робників,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</si>
  <si>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Доходи від  власності та підприємницької
діяльності</t>
  </si>
  <si>
    <t>Надання позашкільної освіти позашкільними закладами освіти, заходи із позашкільної роботи з
дітьми</t>
  </si>
  <si>
    <t>Методичне забезпечення діяльності навчальних 
закладів</t>
  </si>
  <si>
    <t>Надання пільг на придбання твердого та рідкого пічного побутового палива і скрапленого газу окремим категоріям громадян відповідно до
законодавства</t>
  </si>
  <si>
    <t>Надання допомоги по догляду за особами з інвалідністю I чи II групи внаслідок психічного
розладу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</si>
  <si>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
регіону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</si>
  <si>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</si>
  <si>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громадянам на будівництво/реконструкцію/
придбання житла</t>
  </si>
  <si>
    <t>Підготовка земельних ділянок несільськогосподар-ського призначення або прав на них комунальної власності для продажу на земельних торгах та проведення таких торгів</t>
  </si>
  <si>
    <t>Членські внески до асоціацій органів місцевого 
самоврядування</t>
  </si>
  <si>
    <t>Забезпечення гарантійних зобов'язань за позичаль-ників, що отримали кредити під місцеві гарантії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</si>
  <si>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</si>
  <si>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</si>
  <si>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</si>
  <si>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</si>
  <si>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</si>
  <si>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</si>
  <si>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</si>
  <si>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</si>
  <si>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</si>
  <si>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</si>
  <si>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</si>
  <si>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</si>
  <si>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</si>
  <si>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</si>
  <si>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</si>
  <si>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</si>
  <si>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</si>
  <si>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</si>
  <si>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</si>
  <si>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</si>
  <si>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</si>
  <si>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</si>
  <si>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</si>
  <si>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</si>
  <si>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</si>
  <si>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</si>
  <si>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</si>
  <si>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</si>
  <si>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</si>
  <si>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</si>
  <si>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</si>
  <si>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</si>
  <si>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</si>
  <si>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</si>
  <si>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</si>
  <si>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</si>
  <si>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</si>
  <si>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</si>
  <si>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</si>
  <si>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</si>
  <si>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</si>
  <si>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</si>
  <si>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</si>
  <si>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</si>
  <si>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</si>
  <si>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</si>
  <si>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</si>
  <si>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</si>
  <si>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</si>
  <si>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</si>
  <si>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</si>
  <si>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</si>
  <si>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</si>
  <si>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</si>
  <si>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</si>
  <si>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</si>
  <si>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</si>
  <si>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</si>
  <si>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</si>
  <si>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</si>
  <si>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</si>
  <si>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</si>
  <si>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</si>
  <si>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</si>
  <si>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</si>
  <si>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</si>
  <si>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Реалізація програм і заходів в галузі туризму та курортів</t>
  </si>
  <si>
    <t>7622</t>
  </si>
  <si>
    <t>7640</t>
  </si>
  <si>
    <t>7660</t>
  </si>
  <si>
    <t>7670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</si>
  <si>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</si>
  <si>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</si>
  <si>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</si>
  <si>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</si>
  <si>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</si>
  <si>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</si>
  <si>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</si>
  <si>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</si>
  <si>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</si>
  <si>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</si>
  <si>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</si>
  <si>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</si>
  <si>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</si>
  <si>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</si>
  <si>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</si>
  <si>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</si>
  <si>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</si>
  <si>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</si>
  <si>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</si>
  <si>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</si>
  <si>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</si>
  <si>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</si>
  <si>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</si>
  <si>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</si>
  <si>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</si>
  <si>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Повернення кредиту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</si>
  <si>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</si>
  <si>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</si>
  <si>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</si>
  <si>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</si>
  <si>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</si>
  <si>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</si>
  <si>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</si>
  <si>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</si>
  <si>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</si>
  <si>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</si>
  <si>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</si>
  <si>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</si>
  <si>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</si>
  <si>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</si>
  <si>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</si>
  <si>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</si>
  <si>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</si>
  <si>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</si>
  <si>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</si>
  <si>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</si>
  <si>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</si>
  <si>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</si>
  <si>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</si>
  <si>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</si>
  <si>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</si>
  <si>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</si>
  <si>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</si>
  <si>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</si>
  <si>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</si>
  <si>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</si>
  <si>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</si>
  <si>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</si>
  <si>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</si>
  <si>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</si>
  <si>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</si>
  <si>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</si>
  <si>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</si>
  <si>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</si>
  <si>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</si>
  <si>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</si>
  <si>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</si>
  <si>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</si>
  <si>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</si>
  <si>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</si>
  <si>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</si>
  <si>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</si>
  <si>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</si>
  <si>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</si>
  <si>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</si>
  <si>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</si>
  <si>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</si>
  <si>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</si>
  <si>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</si>
  <si>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</si>
  <si>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</si>
  <si>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</si>
  <si>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</si>
  <si>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</si>
  <si>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</si>
  <si>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</si>
  <si>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</si>
  <si>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</si>
  <si>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</si>
  <si>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</si>
  <si>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</si>
  <si>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</si>
  <si>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</si>
  <si>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</si>
  <si>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</si>
  <si>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</si>
  <si>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</si>
  <si>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</si>
  <si>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</si>
  <si>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</si>
  <si>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</si>
  <si>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</si>
  <si>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</si>
  <si>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</si>
  <si>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</si>
  <si>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</si>
  <si>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</si>
  <si>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</si>
  <si>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</si>
  <si>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</si>
  <si>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</si>
  <si>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</si>
  <si>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</si>
  <si>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</si>
  <si>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</si>
  <si>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</si>
  <si>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</si>
  <si>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</si>
  <si>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</si>
  <si>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</si>
  <si>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</si>
  <si>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</si>
  <si>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</si>
  <si>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</si>
  <si>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</si>
  <si>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</si>
  <si>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</si>
  <si>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</si>
  <si>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</si>
  <si>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</si>
  <si>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</si>
  <si>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</si>
  <si>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</si>
  <si>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</si>
  <si>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</si>
  <si>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</si>
  <si>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</si>
  <si>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</si>
  <si>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</si>
  <si>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</si>
  <si>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</si>
  <si>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</si>
  <si>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</si>
  <si>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</si>
  <si>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</si>
  <si>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</si>
  <si>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</si>
  <si>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</si>
  <si>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</si>
  <si>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</si>
  <si>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</si>
  <si>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</si>
  <si>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</si>
  <si>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</si>
  <si>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</si>
  <si>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</si>
  <si>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</si>
  <si>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</si>
  <si>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</si>
  <si>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</si>
  <si>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</si>
  <si>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</si>
  <si>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</si>
  <si>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</si>
  <si>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</si>
  <si>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</si>
  <si>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</si>
  <si>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</si>
  <si>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</si>
  <si>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</si>
  <si>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</si>
  <si>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</si>
  <si>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</si>
  <si>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</si>
  <si>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</si>
  <si>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</si>
  <si>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</si>
  <si>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</si>
  <si>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</si>
  <si>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</si>
  <si>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</si>
  <si>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</si>
  <si>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</si>
  <si>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</si>
  <si>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</si>
  <si>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</si>
  <si>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</si>
  <si>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</si>
  <si>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</si>
  <si>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</si>
  <si>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</si>
  <si>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</si>
  <si>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</si>
  <si>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</si>
  <si>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</si>
  <si>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</si>
  <si>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</si>
  <si>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</si>
  <si>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</si>
  <si>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</si>
  <si>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</si>
  <si>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</si>
  <si>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</si>
  <si>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</si>
  <si>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</si>
  <si>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</si>
  <si>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</si>
  <si>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</si>
  <si>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</si>
  <si>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</si>
  <si>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</si>
  <si>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</si>
  <si>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</si>
  <si>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</si>
  <si>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</si>
  <si>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</si>
  <si>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</si>
  <si>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</si>
  <si>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</si>
  <si>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</si>
  <si>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</si>
  <si>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</si>
  <si>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</si>
  <si>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</si>
  <si>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</si>
  <si>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</si>
  <si>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</si>
  <si>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</si>
  <si>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</si>
  <si>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</si>
  <si>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</si>
  <si>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</si>
  <si>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</si>
  <si>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</si>
  <si>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</si>
  <si>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</si>
  <si>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</si>
  <si>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</si>
  <si>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</si>
  <si>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</si>
  <si>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</si>
  <si>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</si>
  <si>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</si>
  <si>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</si>
  <si>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</si>
  <si>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</si>
  <si>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</si>
  <si>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</si>
  <si>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</si>
  <si>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</si>
  <si>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</si>
  <si>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</si>
  <si>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</si>
  <si>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</si>
  <si>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</si>
  <si>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</si>
  <si>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</si>
  <si>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</si>
  <si>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</si>
  <si>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</si>
  <si>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</si>
  <si>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</si>
  <si>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</si>
  <si>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</si>
  <si>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</si>
  <si>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</si>
  <si>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</si>
  <si>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</si>
  <si>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</si>
  <si>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</si>
  <si>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</si>
  <si>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</si>
  <si>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</si>
  <si>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</si>
  <si>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</si>
  <si>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</si>
  <si>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</si>
  <si>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</si>
  <si>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</si>
  <si>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</si>
  <si>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</si>
  <si>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</si>
  <si>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</si>
  <si>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</si>
  <si>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</si>
  <si>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</si>
  <si>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</si>
  <si>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</si>
  <si>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</si>
  <si>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</si>
  <si>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</si>
  <si>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</si>
  <si>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</si>
  <si>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</si>
  <si>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</si>
  <si>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</si>
  <si>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</si>
  <si>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</si>
  <si>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</si>
  <si>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</si>
  <si>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</si>
  <si>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</si>
  <si>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</si>
  <si>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</si>
  <si>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</si>
  <si>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</si>
  <si>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</si>
  <si>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</si>
  <si>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</si>
  <si>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</si>
  <si>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</si>
  <si>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</si>
  <si>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</si>
  <si>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</si>
  <si>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</si>
  <si>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</si>
  <si>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</si>
  <si>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</si>
  <si>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Уточнений план на 2018 рік</t>
  </si>
  <si>
    <t xml:space="preserve">Секретар Чернівецької міської ради </t>
  </si>
  <si>
    <t>В. Продан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</si>
  <si>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</si>
  <si>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</si>
  <si>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</si>
  <si>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</si>
  <si>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</si>
  <si>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Будівництво інших об'єктів соціальної та виробничої інфраструктури комунальної власності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</si>
  <si>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</si>
  <si>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</si>
  <si>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</si>
  <si>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</si>
  <si>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</si>
  <si>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</si>
  <si>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</si>
  <si>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</si>
  <si>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</si>
  <si>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</si>
  <si>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</si>
  <si>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</si>
  <si>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Надання кредиту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</si>
  <si>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</si>
  <si>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</si>
  <si>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</si>
  <si>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</si>
  <si>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</si>
  <si>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</si>
  <si>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</si>
  <si>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</si>
  <si>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</si>
  <si>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</si>
  <si>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</si>
  <si>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r>
      <rPr>
        <u/>
        <sz val="16"/>
        <rFont val="Times New Roman Cyr"/>
        <charset val="204"/>
      </rPr>
      <t>28.03.2019</t>
    </r>
    <r>
      <rPr>
        <sz val="16"/>
        <rFont val="Times New Roman Cyr"/>
        <family val="1"/>
        <charset val="204"/>
      </rPr>
      <t xml:space="preserve"> № </t>
    </r>
    <r>
      <rPr>
        <u/>
        <sz val="16"/>
        <rFont val="Times New Roman Cyr"/>
        <charset val="204"/>
      </rPr>
      <t>1692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</si>
</sst>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6"/>
      <name val="Times New Roman Cyr"/>
      <charset val="204"/>
    </font>
    <font>
      <u/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24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1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2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4" fillId="0" borderId="0" xfId="1" applyFont="1" applyBorder="1" applyAlignment="1" applyProtection="1">
      <alignment vertical="top"/>
    </xf>
    <xf numFmtId="0" fontId="25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27" fillId="0" borderId="0" xfId="1" applyFont="1" applyAlignment="1" applyProtection="1">
      <alignment vertical="top"/>
    </xf>
    <xf numFmtId="188" fontId="13" fillId="0" borderId="1" xfId="0" applyNumberFormat="1" applyFont="1" applyFill="1" applyBorder="1" applyAlignment="1" applyProtection="1">
      <alignment horizontal="right" vertical="center"/>
    </xf>
    <xf numFmtId="188" fontId="8" fillId="0" borderId="1" xfId="0" applyNumberFormat="1" applyFont="1" applyFill="1" applyBorder="1" applyAlignment="1">
      <alignment vertical="center" wrapText="1"/>
    </xf>
    <xf numFmtId="188" fontId="9" fillId="0" borderId="1" xfId="0" applyNumberFormat="1" applyFont="1" applyFill="1" applyBorder="1" applyAlignment="1">
      <alignment vertical="center" wrapText="1"/>
    </xf>
    <xf numFmtId="188" fontId="8" fillId="0" borderId="1" xfId="0" applyNumberFormat="1" applyFont="1" applyFill="1" applyBorder="1" applyAlignment="1">
      <alignment horizontal="right" vertical="center"/>
    </xf>
    <xf numFmtId="181" fontId="13" fillId="0" borderId="1" xfId="0" applyNumberFormat="1" applyFont="1" applyFill="1" applyBorder="1" applyAlignment="1" applyProtection="1">
      <alignment horizontal="right" vertical="center"/>
    </xf>
    <xf numFmtId="181" fontId="8" fillId="0" borderId="1" xfId="0" applyNumberFormat="1" applyFont="1" applyFill="1" applyBorder="1" applyAlignment="1">
      <alignment horizontal="right" vertical="center" wrapText="1"/>
    </xf>
    <xf numFmtId="181" fontId="9" fillId="0" borderId="1" xfId="0" applyNumberFormat="1" applyFont="1" applyFill="1" applyBorder="1" applyAlignment="1">
      <alignment vertical="center" wrapText="1"/>
    </xf>
    <xf numFmtId="181" fontId="8" fillId="0" borderId="1" xfId="0" applyNumberFormat="1" applyFont="1" applyFill="1" applyBorder="1" applyAlignment="1">
      <alignment vertical="center" wrapText="1"/>
    </xf>
    <xf numFmtId="181" fontId="8" fillId="0" borderId="1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329</xdr:row>
      <xdr:rowOff>0</xdr:rowOff>
    </xdr:from>
    <xdr:to>
      <xdr:col>0</xdr:col>
      <xdr:colOff>3476625</xdr:colOff>
      <xdr:row>329</xdr:row>
      <xdr:rowOff>28575</xdr:rowOff>
    </xdr:to>
    <xdr:sp macro="" textlink="">
      <xdr:nvSpPr>
        <xdr:cNvPr id="2151" name="Text Box 1"/>
        <xdr:cNvSpPr txBox="1">
          <a:spLocks noChangeArrowheads="1"/>
        </xdr:cNvSpPr>
      </xdr:nvSpPr>
      <xdr:spPr bwMode="auto">
        <a:xfrm>
          <a:off x="3076575" y="1238631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329</xdr:row>
      <xdr:rowOff>0</xdr:rowOff>
    </xdr:from>
    <xdr:to>
      <xdr:col>0</xdr:col>
      <xdr:colOff>3476625</xdr:colOff>
      <xdr:row>329</xdr:row>
      <xdr:rowOff>28575</xdr:rowOff>
    </xdr:to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3076575" y="1238631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329</xdr:row>
      <xdr:rowOff>0</xdr:rowOff>
    </xdr:from>
    <xdr:to>
      <xdr:col>0</xdr:col>
      <xdr:colOff>3476625</xdr:colOff>
      <xdr:row>329</xdr:row>
      <xdr:rowOff>28575</xdr:rowOff>
    </xdr:to>
    <xdr:sp macro="" textlink="">
      <xdr:nvSpPr>
        <xdr:cNvPr id="2153" name="Text Box 3"/>
        <xdr:cNvSpPr txBox="1">
          <a:spLocks noChangeArrowheads="1"/>
        </xdr:cNvSpPr>
      </xdr:nvSpPr>
      <xdr:spPr bwMode="auto">
        <a:xfrm>
          <a:off x="3076575" y="1238631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329</xdr:row>
      <xdr:rowOff>0</xdr:rowOff>
    </xdr:from>
    <xdr:to>
      <xdr:col>0</xdr:col>
      <xdr:colOff>3476625</xdr:colOff>
      <xdr:row>329</xdr:row>
      <xdr:rowOff>28575</xdr:rowOff>
    </xdr:to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3076575" y="1238631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330</xdr:row>
      <xdr:rowOff>0</xdr:rowOff>
    </xdr:from>
    <xdr:to>
      <xdr:col>0</xdr:col>
      <xdr:colOff>3476625</xdr:colOff>
      <xdr:row>330</xdr:row>
      <xdr:rowOff>28575</xdr:rowOff>
    </xdr:to>
    <xdr:sp macro="" textlink="">
      <xdr:nvSpPr>
        <xdr:cNvPr id="2155" name="Text Box 1"/>
        <xdr:cNvSpPr txBox="1">
          <a:spLocks noChangeArrowheads="1"/>
        </xdr:cNvSpPr>
      </xdr:nvSpPr>
      <xdr:spPr bwMode="auto">
        <a:xfrm>
          <a:off x="3076575" y="1240631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330</xdr:row>
      <xdr:rowOff>0</xdr:rowOff>
    </xdr:from>
    <xdr:to>
      <xdr:col>0</xdr:col>
      <xdr:colOff>3476625</xdr:colOff>
      <xdr:row>330</xdr:row>
      <xdr:rowOff>28575</xdr:rowOff>
    </xdr:to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3076575" y="1240631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330</xdr:row>
      <xdr:rowOff>0</xdr:rowOff>
    </xdr:from>
    <xdr:to>
      <xdr:col>0</xdr:col>
      <xdr:colOff>3476625</xdr:colOff>
      <xdr:row>330</xdr:row>
      <xdr:rowOff>28575</xdr:rowOff>
    </xdr:to>
    <xdr:sp macro="" textlink="">
      <xdr:nvSpPr>
        <xdr:cNvPr id="2157" name="Text Box 3"/>
        <xdr:cNvSpPr txBox="1">
          <a:spLocks noChangeArrowheads="1"/>
        </xdr:cNvSpPr>
      </xdr:nvSpPr>
      <xdr:spPr bwMode="auto">
        <a:xfrm>
          <a:off x="3076575" y="1240631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330</xdr:row>
      <xdr:rowOff>0</xdr:rowOff>
    </xdr:from>
    <xdr:to>
      <xdr:col>0</xdr:col>
      <xdr:colOff>3476625</xdr:colOff>
      <xdr:row>330</xdr:row>
      <xdr:rowOff>28575</xdr:rowOff>
    </xdr:to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3076575" y="1240631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2"/>
  <sheetViews>
    <sheetView showZeros="0" tabSelected="1" zoomScale="70" zoomScaleNormal="70" zoomScaleSheetLayoutView="80" workbookViewId="0">
      <selection activeCell="F11" sqref="F11:G11"/>
    </sheetView>
  </sheetViews>
  <sheetFormatPr defaultRowHeight="12.75" x14ac:dyDescent="0.2"/>
  <cols>
    <col min="1" max="1" width="54.140625" style="28" customWidth="1"/>
    <col min="2" max="2" width="12.140625" style="63" customWidth="1"/>
    <col min="3" max="3" width="21.85546875" customWidth="1"/>
    <col min="4" max="4" width="21.5703125" customWidth="1"/>
    <col min="5" max="5" width="11.28515625" style="6" customWidth="1"/>
    <col min="6" max="6" width="19.140625" customWidth="1"/>
    <col min="7" max="7" width="18.85546875" customWidth="1"/>
    <col min="8" max="8" width="11" customWidth="1"/>
    <col min="9" max="9" width="20.42578125" customWidth="1"/>
    <col min="10" max="10" width="19.7109375" customWidth="1"/>
    <col min="11" max="11" width="10.85546875" customWidth="1"/>
  </cols>
  <sheetData>
    <row r="1" spans="1:11" ht="20.25" x14ac:dyDescent="0.2">
      <c r="A1" s="83"/>
      <c r="B1" s="83"/>
      <c r="C1" s="83"/>
      <c r="D1" s="83"/>
      <c r="E1" s="84"/>
      <c r="F1" s="83"/>
      <c r="G1" s="85"/>
      <c r="H1" s="85"/>
      <c r="I1" s="86" t="s">
        <v>409</v>
      </c>
      <c r="J1" s="86"/>
      <c r="K1" s="86"/>
    </row>
    <row r="2" spans="1:11" ht="20.25" x14ac:dyDescent="0.2">
      <c r="A2" s="3"/>
      <c r="B2" s="3"/>
      <c r="C2" s="3"/>
      <c r="D2" s="3"/>
      <c r="E2" s="5"/>
      <c r="F2" s="83"/>
      <c r="G2" s="87"/>
      <c r="H2" s="87"/>
      <c r="I2" s="86" t="s">
        <v>410</v>
      </c>
      <c r="J2" s="86"/>
      <c r="K2" s="86"/>
    </row>
    <row r="3" spans="1:11" ht="20.25" x14ac:dyDescent="0.2">
      <c r="A3" s="3"/>
      <c r="B3" s="3"/>
      <c r="C3" s="3"/>
      <c r="D3" s="3"/>
      <c r="E3" s="5"/>
      <c r="F3" s="83"/>
      <c r="G3" s="88"/>
      <c r="H3" s="88"/>
      <c r="I3" s="86" t="s">
        <v>411</v>
      </c>
      <c r="J3" s="86"/>
      <c r="K3" s="86"/>
    </row>
    <row r="4" spans="1:11" ht="20.25" x14ac:dyDescent="0.2">
      <c r="A4" s="3"/>
      <c r="B4" s="3"/>
      <c r="C4" s="3"/>
      <c r="D4" s="3"/>
      <c r="E4" s="5"/>
      <c r="F4" s="83"/>
      <c r="G4" s="89"/>
      <c r="H4" s="89"/>
      <c r="I4" s="108" t="s">
        <v>448</v>
      </c>
      <c r="J4" s="86"/>
      <c r="K4" s="86"/>
    </row>
    <row r="5" spans="1:11" ht="18.75" x14ac:dyDescent="0.2">
      <c r="A5" s="3"/>
      <c r="B5" s="3"/>
      <c r="C5" s="3"/>
      <c r="D5" s="3"/>
      <c r="E5" s="5"/>
      <c r="F5" s="83"/>
      <c r="G5" s="89"/>
      <c r="H5" s="89"/>
      <c r="I5" s="89"/>
      <c r="J5" s="89"/>
      <c r="K5" s="89"/>
    </row>
    <row r="6" spans="1:11" ht="23.25" x14ac:dyDescent="0.2">
      <c r="A6" s="119" t="s">
        <v>412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1" ht="23.25" x14ac:dyDescent="0.2">
      <c r="A7" s="119" t="s">
        <v>207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</row>
    <row r="8" spans="1:11" ht="23.25" x14ac:dyDescent="0.2">
      <c r="A8" s="119" t="s">
        <v>1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15" x14ac:dyDescent="0.2">
      <c r="A9" s="2"/>
      <c r="B9" s="3"/>
      <c r="C9" s="3"/>
      <c r="D9" s="3"/>
      <c r="E9" s="5"/>
      <c r="F9" s="3"/>
      <c r="G9" s="1"/>
      <c r="H9" s="1"/>
      <c r="I9" s="1"/>
      <c r="J9" s="1"/>
      <c r="K9" s="1"/>
    </row>
    <row r="10" spans="1:11" ht="15.75" x14ac:dyDescent="0.2">
      <c r="A10" s="120" t="s">
        <v>135</v>
      </c>
      <c r="B10" s="121" t="s">
        <v>242</v>
      </c>
      <c r="C10" s="122" t="s">
        <v>136</v>
      </c>
      <c r="D10" s="122"/>
      <c r="E10" s="122"/>
      <c r="F10" s="123" t="s">
        <v>137</v>
      </c>
      <c r="G10" s="123"/>
      <c r="H10" s="123"/>
      <c r="I10" s="123" t="s">
        <v>413</v>
      </c>
      <c r="J10" s="123"/>
      <c r="K10" s="123"/>
    </row>
    <row r="11" spans="1:11" ht="47.25" x14ac:dyDescent="0.2">
      <c r="A11" s="120"/>
      <c r="B11" s="121"/>
      <c r="C11" s="91" t="s">
        <v>415</v>
      </c>
      <c r="D11" s="90" t="s">
        <v>2</v>
      </c>
      <c r="E11" s="92" t="s">
        <v>414</v>
      </c>
      <c r="F11" s="91" t="s">
        <v>415</v>
      </c>
      <c r="G11" s="90" t="s">
        <v>2</v>
      </c>
      <c r="H11" s="92" t="s">
        <v>414</v>
      </c>
      <c r="I11" s="91" t="s">
        <v>415</v>
      </c>
      <c r="J11" s="90" t="s">
        <v>2</v>
      </c>
      <c r="K11" s="92" t="s">
        <v>414</v>
      </c>
    </row>
    <row r="12" spans="1:11" ht="15" x14ac:dyDescent="0.2">
      <c r="A12" s="4">
        <v>1</v>
      </c>
      <c r="B12" s="4">
        <v>2</v>
      </c>
      <c r="C12" s="4">
        <v>3</v>
      </c>
      <c r="D12" s="4">
        <v>4</v>
      </c>
      <c r="E12" s="7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s="8" customFormat="1" ht="15.75" x14ac:dyDescent="0.2">
      <c r="A13" s="10" t="s">
        <v>268</v>
      </c>
      <c r="B13" s="9">
        <v>10000000</v>
      </c>
      <c r="C13" s="13">
        <f>C14+C26+C37+C42+C77+C31</f>
        <v>1298508400</v>
      </c>
      <c r="D13" s="13">
        <f>D14+D26+D37+D42+D77+D31</f>
        <v>1304514729.1899998</v>
      </c>
      <c r="E13" s="29">
        <f t="shared" ref="E13:E76" si="0">IF(C13=0,"",IF(D13/C13&gt;1.5, "зв.100",D13/C13*100))</f>
        <v>100.4625560520055</v>
      </c>
      <c r="F13" s="13">
        <f>F14+F26+F37+F42+F77+F31+F24</f>
        <v>441000</v>
      </c>
      <c r="G13" s="13">
        <f>G14+G26+G37+G42+G77+G31+G24</f>
        <v>446743.58999999997</v>
      </c>
      <c r="H13" s="14">
        <f t="shared" ref="H13:H80" si="1">IF(F13=0,"",IF(G13/F13&gt;1.5, "зв.100",G13/F13*100))</f>
        <v>101.30240136054421</v>
      </c>
      <c r="I13" s="13">
        <f>C13+F13</f>
        <v>1298949400</v>
      </c>
      <c r="J13" s="13">
        <f>D13+G13</f>
        <v>1304961472.7799997</v>
      </c>
      <c r="K13" s="14">
        <f t="shared" ref="K13:K74" si="2">IF(I13=0,"",IF(J13/I13&gt;1.5, "зв.100",J13/I13*100))</f>
        <v>100.46284118380591</v>
      </c>
    </row>
    <row r="14" spans="1:11" s="8" customFormat="1" ht="31.5" x14ac:dyDescent="0.2">
      <c r="A14" s="10" t="s">
        <v>184</v>
      </c>
      <c r="B14" s="9">
        <v>11000000</v>
      </c>
      <c r="C14" s="13">
        <f>C15+C21</f>
        <v>779887200</v>
      </c>
      <c r="D14" s="13">
        <f>D15+D21</f>
        <v>785367936.43999994</v>
      </c>
      <c r="E14" s="29">
        <f t="shared" si="0"/>
        <v>100.70276014787778</v>
      </c>
      <c r="F14" s="13">
        <f>F15+F21</f>
        <v>0</v>
      </c>
      <c r="G14" s="13">
        <f>G15+G21</f>
        <v>0</v>
      </c>
      <c r="H14" s="14" t="str">
        <f t="shared" si="1"/>
        <v/>
      </c>
      <c r="I14" s="13">
        <f t="shared" ref="I14:I77" si="3">C14+F14</f>
        <v>779887200</v>
      </c>
      <c r="J14" s="13">
        <f t="shared" ref="J14:J75" si="4">D14+G14</f>
        <v>785367936.43999994</v>
      </c>
      <c r="K14" s="14">
        <f t="shared" si="2"/>
        <v>100.70276014787778</v>
      </c>
    </row>
    <row r="15" spans="1:11" s="8" customFormat="1" ht="15.75" x14ac:dyDescent="0.2">
      <c r="A15" s="10" t="s">
        <v>138</v>
      </c>
      <c r="B15" s="9">
        <v>11010000</v>
      </c>
      <c r="C15" s="13">
        <f>SUM(C16:C20)</f>
        <v>774409200</v>
      </c>
      <c r="D15" s="13">
        <f>SUM(D16:D20)</f>
        <v>779887707.41999996</v>
      </c>
      <c r="E15" s="29">
        <f t="shared" si="0"/>
        <v>100.70744348336771</v>
      </c>
      <c r="F15" s="13">
        <f>SUM(F16:F20)</f>
        <v>0</v>
      </c>
      <c r="G15" s="13">
        <f>SUM(G16:G20)</f>
        <v>0</v>
      </c>
      <c r="H15" s="14" t="str">
        <f t="shared" si="1"/>
        <v/>
      </c>
      <c r="I15" s="13">
        <f t="shared" si="3"/>
        <v>774409200</v>
      </c>
      <c r="J15" s="13">
        <f t="shared" si="4"/>
        <v>779887707.41999996</v>
      </c>
      <c r="K15" s="14">
        <f t="shared" si="2"/>
        <v>100.70744348336771</v>
      </c>
    </row>
    <row r="16" spans="1:11" ht="47.25" x14ac:dyDescent="0.2">
      <c r="A16" s="11" t="s">
        <v>185</v>
      </c>
      <c r="B16" s="39">
        <v>11010100</v>
      </c>
      <c r="C16" s="30">
        <v>702500000</v>
      </c>
      <c r="D16" s="30">
        <v>701386710.36000001</v>
      </c>
      <c r="E16" s="33">
        <f t="shared" si="0"/>
        <v>99.841524606405699</v>
      </c>
      <c r="F16" s="30">
        <v>0</v>
      </c>
      <c r="G16" s="30">
        <v>0</v>
      </c>
      <c r="H16" s="14" t="str">
        <f t="shared" si="1"/>
        <v/>
      </c>
      <c r="I16" s="30">
        <f t="shared" si="3"/>
        <v>702500000</v>
      </c>
      <c r="J16" s="30">
        <f t="shared" si="4"/>
        <v>701386710.36000001</v>
      </c>
      <c r="K16" s="49">
        <f t="shared" si="2"/>
        <v>99.841524606405699</v>
      </c>
    </row>
    <row r="17" spans="1:11" ht="78.75" x14ac:dyDescent="0.2">
      <c r="A17" s="11" t="s">
        <v>139</v>
      </c>
      <c r="B17" s="39">
        <v>11010200</v>
      </c>
      <c r="C17" s="30">
        <v>53600000</v>
      </c>
      <c r="D17" s="30">
        <v>53162193.25</v>
      </c>
      <c r="E17" s="33">
        <f t="shared" si="0"/>
        <v>99.18319636194029</v>
      </c>
      <c r="F17" s="30">
        <v>0</v>
      </c>
      <c r="G17" s="30">
        <v>0</v>
      </c>
      <c r="H17" s="14" t="str">
        <f t="shared" si="1"/>
        <v/>
      </c>
      <c r="I17" s="30">
        <f t="shared" si="3"/>
        <v>53600000</v>
      </c>
      <c r="J17" s="30">
        <f t="shared" si="4"/>
        <v>53162193.25</v>
      </c>
      <c r="K17" s="49">
        <f t="shared" si="2"/>
        <v>99.18319636194029</v>
      </c>
    </row>
    <row r="18" spans="1:11" ht="47.25" x14ac:dyDescent="0.2">
      <c r="A18" s="11" t="s">
        <v>140</v>
      </c>
      <c r="B18" s="39">
        <v>11010400</v>
      </c>
      <c r="C18" s="30">
        <v>7700000</v>
      </c>
      <c r="D18" s="30">
        <v>12403250.789999999</v>
      </c>
      <c r="E18" s="33" t="str">
        <f t="shared" si="0"/>
        <v>зв.100</v>
      </c>
      <c r="F18" s="30">
        <v>0</v>
      </c>
      <c r="G18" s="30">
        <v>0</v>
      </c>
      <c r="H18" s="14" t="str">
        <f t="shared" si="1"/>
        <v/>
      </c>
      <c r="I18" s="30">
        <f t="shared" si="3"/>
        <v>7700000</v>
      </c>
      <c r="J18" s="30">
        <f t="shared" si="4"/>
        <v>12403250.789999999</v>
      </c>
      <c r="K18" s="30" t="str">
        <f t="shared" si="2"/>
        <v>зв.100</v>
      </c>
    </row>
    <row r="19" spans="1:11" ht="47.25" x14ac:dyDescent="0.2">
      <c r="A19" s="11" t="s">
        <v>141</v>
      </c>
      <c r="B19" s="39">
        <v>11010500</v>
      </c>
      <c r="C19" s="30">
        <v>10460000</v>
      </c>
      <c r="D19" s="30">
        <v>12786041.539999999</v>
      </c>
      <c r="E19" s="33">
        <f t="shared" si="0"/>
        <v>122.23749082217972</v>
      </c>
      <c r="F19" s="30">
        <v>0</v>
      </c>
      <c r="G19" s="30">
        <v>0</v>
      </c>
      <c r="H19" s="14" t="str">
        <f t="shared" si="1"/>
        <v/>
      </c>
      <c r="I19" s="30">
        <f t="shared" si="3"/>
        <v>10460000</v>
      </c>
      <c r="J19" s="30">
        <f t="shared" si="4"/>
        <v>12786041.539999999</v>
      </c>
      <c r="K19" s="49">
        <f t="shared" si="2"/>
        <v>122.23749082217972</v>
      </c>
    </row>
    <row r="20" spans="1:11" ht="66" customHeight="1" x14ac:dyDescent="0.2">
      <c r="A20" s="11" t="s">
        <v>142</v>
      </c>
      <c r="B20" s="39">
        <v>11010900</v>
      </c>
      <c r="C20" s="30">
        <v>149200</v>
      </c>
      <c r="D20" s="30">
        <v>149511.48000000001</v>
      </c>
      <c r="E20" s="33">
        <f t="shared" si="0"/>
        <v>100.20876675603219</v>
      </c>
      <c r="F20" s="30">
        <v>0</v>
      </c>
      <c r="G20" s="30">
        <v>0</v>
      </c>
      <c r="H20" s="14" t="str">
        <f t="shared" si="1"/>
        <v/>
      </c>
      <c r="I20" s="30">
        <f t="shared" si="3"/>
        <v>149200</v>
      </c>
      <c r="J20" s="30">
        <f t="shared" si="4"/>
        <v>149511.48000000001</v>
      </c>
      <c r="K20" s="49">
        <f t="shared" si="2"/>
        <v>100.20876675603219</v>
      </c>
    </row>
    <row r="21" spans="1:11" s="8" customFormat="1" ht="15.75" x14ac:dyDescent="0.2">
      <c r="A21" s="10" t="s">
        <v>143</v>
      </c>
      <c r="B21" s="9">
        <v>11020000</v>
      </c>
      <c r="C21" s="13">
        <f>SUM(C22:C23)</f>
        <v>5478000</v>
      </c>
      <c r="D21" s="13">
        <f>SUM(D22:D23)</f>
        <v>5480229.0199999996</v>
      </c>
      <c r="E21" s="29">
        <f t="shared" si="0"/>
        <v>100.04069039795544</v>
      </c>
      <c r="F21" s="13">
        <f>SUM(F22:F23)</f>
        <v>0</v>
      </c>
      <c r="G21" s="13">
        <f>SUM(G22:G23)</f>
        <v>0</v>
      </c>
      <c r="H21" s="14" t="str">
        <f t="shared" si="1"/>
        <v/>
      </c>
      <c r="I21" s="13">
        <f t="shared" si="3"/>
        <v>5478000</v>
      </c>
      <c r="J21" s="13">
        <f t="shared" si="4"/>
        <v>5480229.0199999996</v>
      </c>
      <c r="K21" s="14">
        <f t="shared" si="2"/>
        <v>100.04069039795544</v>
      </c>
    </row>
    <row r="22" spans="1:11" ht="31.5" hidden="1" x14ac:dyDescent="0.2">
      <c r="A22" s="11" t="s">
        <v>126</v>
      </c>
      <c r="B22" s="39">
        <v>11020200</v>
      </c>
      <c r="C22" s="30">
        <v>5478000</v>
      </c>
      <c r="D22" s="30">
        <v>5480229.0199999996</v>
      </c>
      <c r="E22" s="33">
        <f t="shared" si="0"/>
        <v>100.04069039795544</v>
      </c>
      <c r="F22" s="30">
        <v>0</v>
      </c>
      <c r="G22" s="30">
        <v>0</v>
      </c>
      <c r="H22" s="14" t="str">
        <f t="shared" si="1"/>
        <v/>
      </c>
      <c r="I22" s="30">
        <f t="shared" si="3"/>
        <v>5478000</v>
      </c>
      <c r="J22" s="30">
        <f t="shared" si="4"/>
        <v>5480229.0199999996</v>
      </c>
      <c r="K22" s="30">
        <f t="shared" si="2"/>
        <v>100.04069039795544</v>
      </c>
    </row>
    <row r="23" spans="1:11" ht="31.5" hidden="1" x14ac:dyDescent="0.2">
      <c r="A23" s="11" t="s">
        <v>127</v>
      </c>
      <c r="B23" s="39">
        <v>11023200</v>
      </c>
      <c r="C23" s="31"/>
      <c r="D23" s="36"/>
      <c r="E23" s="33" t="str">
        <f t="shared" si="0"/>
        <v/>
      </c>
      <c r="F23" s="30">
        <v>0</v>
      </c>
      <c r="G23" s="30">
        <v>0</v>
      </c>
      <c r="H23" s="14" t="str">
        <f t="shared" si="1"/>
        <v/>
      </c>
      <c r="I23" s="30">
        <f t="shared" si="3"/>
        <v>0</v>
      </c>
      <c r="J23" s="30">
        <f t="shared" si="4"/>
        <v>0</v>
      </c>
      <c r="K23" s="30" t="str">
        <f t="shared" si="2"/>
        <v/>
      </c>
    </row>
    <row r="24" spans="1:11" s="23" customFormat="1" ht="15.75" x14ac:dyDescent="0.2">
      <c r="A24" s="70" t="s">
        <v>280</v>
      </c>
      <c r="B24" s="48">
        <v>12000000</v>
      </c>
      <c r="C24" s="104"/>
      <c r="D24" s="105"/>
      <c r="E24" s="29" t="str">
        <f t="shared" si="0"/>
        <v/>
      </c>
      <c r="F24" s="13">
        <f>F25</f>
        <v>0</v>
      </c>
      <c r="G24" s="13">
        <f>G25</f>
        <v>-2126.0700000000002</v>
      </c>
      <c r="H24" s="14" t="str">
        <f t="shared" si="1"/>
        <v/>
      </c>
      <c r="I24" s="13">
        <f t="shared" si="3"/>
        <v>0</v>
      </c>
      <c r="J24" s="13">
        <f t="shared" si="4"/>
        <v>-2126.0700000000002</v>
      </c>
      <c r="K24" s="13" t="str">
        <f t="shared" si="2"/>
        <v/>
      </c>
    </row>
    <row r="25" spans="1:11" s="22" customFormat="1" ht="31.5" hidden="1" x14ac:dyDescent="0.2">
      <c r="A25" s="70" t="s">
        <v>281</v>
      </c>
      <c r="B25" s="48">
        <v>12020000</v>
      </c>
      <c r="C25" s="31"/>
      <c r="D25" s="36"/>
      <c r="E25" s="33" t="str">
        <f t="shared" si="0"/>
        <v/>
      </c>
      <c r="F25" s="103">
        <v>0</v>
      </c>
      <c r="G25" s="103">
        <v>-2126.0700000000002</v>
      </c>
      <c r="H25" s="14" t="str">
        <f t="shared" si="1"/>
        <v/>
      </c>
      <c r="I25" s="13">
        <f t="shared" si="3"/>
        <v>0</v>
      </c>
      <c r="J25" s="13">
        <f t="shared" si="4"/>
        <v>-2126.0700000000002</v>
      </c>
      <c r="K25" s="13" t="str">
        <f t="shared" si="2"/>
        <v/>
      </c>
    </row>
    <row r="26" spans="1:11" s="8" customFormat="1" ht="31.5" x14ac:dyDescent="0.2">
      <c r="A26" s="10" t="s">
        <v>209</v>
      </c>
      <c r="B26" s="9">
        <v>13000000</v>
      </c>
      <c r="C26" s="13">
        <f>C27+C29</f>
        <v>80200</v>
      </c>
      <c r="D26" s="13">
        <f>D27+D29</f>
        <v>212720.89</v>
      </c>
      <c r="E26" s="29" t="str">
        <f t="shared" si="0"/>
        <v>зв.100</v>
      </c>
      <c r="F26" s="13">
        <f>F27+F29</f>
        <v>0</v>
      </c>
      <c r="G26" s="13">
        <f>G27+G29</f>
        <v>0</v>
      </c>
      <c r="H26" s="14" t="str">
        <f t="shared" si="1"/>
        <v/>
      </c>
      <c r="I26" s="13">
        <f t="shared" si="3"/>
        <v>80200</v>
      </c>
      <c r="J26" s="13">
        <f t="shared" si="4"/>
        <v>212720.89</v>
      </c>
      <c r="K26" s="13" t="str">
        <f t="shared" si="2"/>
        <v>зв.100</v>
      </c>
    </row>
    <row r="27" spans="1:11" s="8" customFormat="1" ht="31.5" x14ac:dyDescent="0.2">
      <c r="A27" s="10" t="s">
        <v>210</v>
      </c>
      <c r="B27" s="9">
        <v>13010000</v>
      </c>
      <c r="C27" s="13">
        <f>C28</f>
        <v>14800</v>
      </c>
      <c r="D27" s="13">
        <f>D28</f>
        <v>120940.39</v>
      </c>
      <c r="E27" s="29" t="str">
        <f t="shared" si="0"/>
        <v>зв.100</v>
      </c>
      <c r="F27" s="13">
        <f>F28</f>
        <v>0</v>
      </c>
      <c r="G27" s="13">
        <f>G28</f>
        <v>0</v>
      </c>
      <c r="H27" s="14" t="str">
        <f t="shared" si="1"/>
        <v/>
      </c>
      <c r="I27" s="13">
        <f t="shared" si="3"/>
        <v>14800</v>
      </c>
      <c r="J27" s="13">
        <f t="shared" si="4"/>
        <v>120940.39</v>
      </c>
      <c r="K27" s="13" t="str">
        <f t="shared" si="2"/>
        <v>зв.100</v>
      </c>
    </row>
    <row r="28" spans="1:11" ht="66" hidden="1" customHeight="1" x14ac:dyDescent="0.2">
      <c r="A28" s="11" t="s">
        <v>260</v>
      </c>
      <c r="B28" s="39">
        <v>13010200</v>
      </c>
      <c r="C28" s="30">
        <v>14800</v>
      </c>
      <c r="D28" s="30">
        <v>120940.39</v>
      </c>
      <c r="E28" s="33" t="str">
        <f t="shared" si="0"/>
        <v>зв.100</v>
      </c>
      <c r="F28" s="30">
        <v>0</v>
      </c>
      <c r="G28" s="30">
        <v>0</v>
      </c>
      <c r="H28" s="14" t="str">
        <f t="shared" si="1"/>
        <v/>
      </c>
      <c r="I28" s="30">
        <f t="shared" si="3"/>
        <v>14800</v>
      </c>
      <c r="J28" s="30">
        <f t="shared" si="4"/>
        <v>120940.39</v>
      </c>
      <c r="K28" s="30" t="str">
        <f t="shared" si="2"/>
        <v>зв.100</v>
      </c>
    </row>
    <row r="29" spans="1:11" s="8" customFormat="1" ht="15.75" x14ac:dyDescent="0.2">
      <c r="A29" s="10" t="s">
        <v>211</v>
      </c>
      <c r="B29" s="9">
        <v>13030000</v>
      </c>
      <c r="C29" s="13">
        <f>C30</f>
        <v>65400</v>
      </c>
      <c r="D29" s="13">
        <f>D30</f>
        <v>91780.5</v>
      </c>
      <c r="E29" s="29">
        <f t="shared" si="0"/>
        <v>140.33715596330276</v>
      </c>
      <c r="F29" s="13">
        <f>F30</f>
        <v>0</v>
      </c>
      <c r="G29" s="13">
        <f>G30</f>
        <v>0</v>
      </c>
      <c r="H29" s="14" t="str">
        <f t="shared" si="1"/>
        <v/>
      </c>
      <c r="I29" s="13">
        <f t="shared" si="3"/>
        <v>65400</v>
      </c>
      <c r="J29" s="13">
        <f t="shared" si="4"/>
        <v>91780.5</v>
      </c>
      <c r="K29" s="14">
        <f t="shared" si="2"/>
        <v>140.33715596330276</v>
      </c>
    </row>
    <row r="30" spans="1:11" ht="31.5" hidden="1" x14ac:dyDescent="0.2">
      <c r="A30" s="11" t="s">
        <v>212</v>
      </c>
      <c r="B30" s="39">
        <v>13030200</v>
      </c>
      <c r="C30" s="30">
        <v>65400</v>
      </c>
      <c r="D30" s="30">
        <v>91780.5</v>
      </c>
      <c r="E30" s="33">
        <f t="shared" si="0"/>
        <v>140.33715596330276</v>
      </c>
      <c r="F30" s="30">
        <v>0</v>
      </c>
      <c r="G30" s="30">
        <v>0</v>
      </c>
      <c r="H30" s="14" t="str">
        <f t="shared" si="1"/>
        <v/>
      </c>
      <c r="I30" s="30">
        <f t="shared" si="3"/>
        <v>65400</v>
      </c>
      <c r="J30" s="30">
        <f t="shared" si="4"/>
        <v>91780.5</v>
      </c>
      <c r="K30" s="49">
        <f t="shared" si="2"/>
        <v>140.33715596330276</v>
      </c>
    </row>
    <row r="31" spans="1:11" s="8" customFormat="1" ht="15.75" x14ac:dyDescent="0.2">
      <c r="A31" s="10" t="s">
        <v>213</v>
      </c>
      <c r="B31" s="9">
        <v>14000000</v>
      </c>
      <c r="C31" s="13">
        <f>C32+C34+C36</f>
        <v>153062000</v>
      </c>
      <c r="D31" s="13">
        <f>D32+D34+D36</f>
        <v>149377761.99000001</v>
      </c>
      <c r="E31" s="29">
        <f t="shared" si="0"/>
        <v>97.592976695718079</v>
      </c>
      <c r="F31" s="13">
        <f>F32+F34+F36</f>
        <v>0</v>
      </c>
      <c r="G31" s="13">
        <f>G32+G34+G36</f>
        <v>0</v>
      </c>
      <c r="H31" s="14" t="str">
        <f t="shared" si="1"/>
        <v/>
      </c>
      <c r="I31" s="13">
        <f t="shared" si="3"/>
        <v>153062000</v>
      </c>
      <c r="J31" s="13">
        <f t="shared" si="4"/>
        <v>149377761.99000001</v>
      </c>
      <c r="K31" s="14">
        <f t="shared" si="2"/>
        <v>97.592976695718079</v>
      </c>
    </row>
    <row r="32" spans="1:11" s="23" customFormat="1" ht="31.5" x14ac:dyDescent="0.2">
      <c r="A32" s="10" t="s">
        <v>340</v>
      </c>
      <c r="B32" s="65">
        <v>14020000</v>
      </c>
      <c r="C32" s="13">
        <f>C33</f>
        <v>11544800</v>
      </c>
      <c r="D32" s="13">
        <f>D33</f>
        <v>10550880.43</v>
      </c>
      <c r="E32" s="29">
        <f t="shared" si="0"/>
        <v>91.390759735985029</v>
      </c>
      <c r="F32" s="13"/>
      <c r="G32" s="13"/>
      <c r="H32" s="14" t="str">
        <f>IF(F32=0,"",IF(G32/F32&gt;1.5, "зв.100",G32/F32*100))</f>
        <v/>
      </c>
      <c r="I32" s="13">
        <f t="shared" si="3"/>
        <v>11544800</v>
      </c>
      <c r="J32" s="13">
        <f t="shared" si="4"/>
        <v>10550880.43</v>
      </c>
      <c r="K32" s="14">
        <f t="shared" si="2"/>
        <v>91.390759735985029</v>
      </c>
    </row>
    <row r="33" spans="1:11" s="23" customFormat="1" ht="15.75" hidden="1" x14ac:dyDescent="0.2">
      <c r="A33" s="11" t="s">
        <v>341</v>
      </c>
      <c r="B33" s="66">
        <v>14021900</v>
      </c>
      <c r="C33" s="30">
        <v>11544800</v>
      </c>
      <c r="D33" s="30">
        <v>10550880.43</v>
      </c>
      <c r="E33" s="33">
        <f t="shared" si="0"/>
        <v>91.390759735985029</v>
      </c>
      <c r="F33" s="13"/>
      <c r="G33" s="13"/>
      <c r="H33" s="14" t="str">
        <f>IF(F33=0,"",IF(G33/F33&gt;1.5, "зв.100",G33/F33*100))</f>
        <v/>
      </c>
      <c r="I33" s="30">
        <f t="shared" si="3"/>
        <v>11544800</v>
      </c>
      <c r="J33" s="30">
        <f t="shared" si="4"/>
        <v>10550880.43</v>
      </c>
      <c r="K33" s="49">
        <f t="shared" si="2"/>
        <v>91.390759735985029</v>
      </c>
    </row>
    <row r="34" spans="1:11" s="23" customFormat="1" ht="31.5" x14ac:dyDescent="0.2">
      <c r="A34" s="10" t="s">
        <v>342</v>
      </c>
      <c r="B34" s="65">
        <v>14030000</v>
      </c>
      <c r="C34" s="13">
        <f>C35</f>
        <v>43879200</v>
      </c>
      <c r="D34" s="13">
        <f>D35</f>
        <v>43255211.079999998</v>
      </c>
      <c r="E34" s="29">
        <f t="shared" si="0"/>
        <v>98.577939160239922</v>
      </c>
      <c r="F34" s="13"/>
      <c r="G34" s="13"/>
      <c r="H34" s="14" t="str">
        <f>IF(F34=0,"",IF(G34/F34&gt;1.5, "зв.100",G34/F34*100))</f>
        <v/>
      </c>
      <c r="I34" s="13">
        <f t="shared" si="3"/>
        <v>43879200</v>
      </c>
      <c r="J34" s="13">
        <f t="shared" si="4"/>
        <v>43255211.079999998</v>
      </c>
      <c r="K34" s="14">
        <f t="shared" si="2"/>
        <v>98.577939160239922</v>
      </c>
    </row>
    <row r="35" spans="1:11" s="23" customFormat="1" ht="15.75" hidden="1" x14ac:dyDescent="0.2">
      <c r="A35" s="11" t="s">
        <v>341</v>
      </c>
      <c r="B35" s="66">
        <v>14031900</v>
      </c>
      <c r="C35" s="30">
        <v>43879200</v>
      </c>
      <c r="D35" s="30">
        <v>43255211.079999998</v>
      </c>
      <c r="E35" s="33">
        <f t="shared" si="0"/>
        <v>98.577939160239922</v>
      </c>
      <c r="F35" s="13"/>
      <c r="G35" s="13"/>
      <c r="H35" s="14" t="str">
        <f>IF(F35=0,"",IF(G35/F35&gt;1.5, "зв.100",G35/F35*100))</f>
        <v/>
      </c>
      <c r="I35" s="30">
        <f t="shared" si="3"/>
        <v>43879200</v>
      </c>
      <c r="J35" s="30">
        <f t="shared" si="4"/>
        <v>43255211.079999998</v>
      </c>
      <c r="K35" s="49">
        <f t="shared" si="2"/>
        <v>98.577939160239922</v>
      </c>
    </row>
    <row r="36" spans="1:11" s="8" customFormat="1" ht="47.25" x14ac:dyDescent="0.2">
      <c r="A36" s="10" t="s">
        <v>261</v>
      </c>
      <c r="B36" s="9">
        <v>14040000</v>
      </c>
      <c r="C36" s="13">
        <v>97638000</v>
      </c>
      <c r="D36" s="13">
        <v>95571670.480000004</v>
      </c>
      <c r="E36" s="29">
        <f t="shared" si="0"/>
        <v>97.883683074212911</v>
      </c>
      <c r="F36" s="13">
        <v>0</v>
      </c>
      <c r="G36" s="13">
        <v>0</v>
      </c>
      <c r="H36" s="14" t="str">
        <f t="shared" si="1"/>
        <v/>
      </c>
      <c r="I36" s="13">
        <f t="shared" si="3"/>
        <v>97638000</v>
      </c>
      <c r="J36" s="13">
        <f t="shared" si="4"/>
        <v>95571670.480000004</v>
      </c>
      <c r="K36" s="14">
        <f t="shared" si="2"/>
        <v>97.883683074212911</v>
      </c>
    </row>
    <row r="37" spans="1:11" s="8" customFormat="1" ht="31.5" x14ac:dyDescent="0.2">
      <c r="A37" s="10" t="s">
        <v>144</v>
      </c>
      <c r="B37" s="9">
        <v>16000000</v>
      </c>
      <c r="C37" s="13">
        <f>C38</f>
        <v>0</v>
      </c>
      <c r="D37" s="13">
        <f>D38</f>
        <v>1598.81</v>
      </c>
      <c r="E37" s="29" t="str">
        <f t="shared" si="0"/>
        <v/>
      </c>
      <c r="F37" s="13">
        <f>F38</f>
        <v>0</v>
      </c>
      <c r="G37" s="13">
        <f>G38</f>
        <v>0</v>
      </c>
      <c r="H37" s="14" t="str">
        <f t="shared" si="1"/>
        <v/>
      </c>
      <c r="I37" s="13">
        <f t="shared" si="3"/>
        <v>0</v>
      </c>
      <c r="J37" s="13">
        <f t="shared" si="4"/>
        <v>1598.81</v>
      </c>
      <c r="K37" s="14" t="str">
        <f t="shared" si="2"/>
        <v/>
      </c>
    </row>
    <row r="38" spans="1:11" s="8" customFormat="1" ht="31.5" hidden="1" x14ac:dyDescent="0.2">
      <c r="A38" s="10" t="s">
        <v>145</v>
      </c>
      <c r="B38" s="9">
        <v>16010000</v>
      </c>
      <c r="C38" s="13">
        <f>SUM(C39:C41)</f>
        <v>0</v>
      </c>
      <c r="D38" s="13">
        <f>SUM(D39:D41)</f>
        <v>1598.81</v>
      </c>
      <c r="E38" s="29" t="str">
        <f t="shared" si="0"/>
        <v/>
      </c>
      <c r="F38" s="13">
        <f>SUM(F39:F41)</f>
        <v>0</v>
      </c>
      <c r="G38" s="13">
        <f>SUM(G39:G41)</f>
        <v>0</v>
      </c>
      <c r="H38" s="14" t="str">
        <f t="shared" si="1"/>
        <v/>
      </c>
      <c r="I38" s="13">
        <f t="shared" si="3"/>
        <v>0</v>
      </c>
      <c r="J38" s="13">
        <f t="shared" si="4"/>
        <v>1598.81</v>
      </c>
      <c r="K38" s="14" t="str">
        <f t="shared" si="2"/>
        <v/>
      </c>
    </row>
    <row r="39" spans="1:11" s="17" customFormat="1" ht="15.75" hidden="1" x14ac:dyDescent="0.2">
      <c r="A39" s="25" t="s">
        <v>244</v>
      </c>
      <c r="B39" s="40">
        <v>16010100</v>
      </c>
      <c r="C39" s="50">
        <v>0</v>
      </c>
      <c r="D39" s="50"/>
      <c r="E39" s="29" t="str">
        <f t="shared" si="0"/>
        <v/>
      </c>
      <c r="F39" s="30"/>
      <c r="G39" s="30"/>
      <c r="H39" s="14" t="str">
        <f t="shared" si="1"/>
        <v/>
      </c>
      <c r="I39" s="30">
        <f t="shared" si="3"/>
        <v>0</v>
      </c>
      <c r="J39" s="30">
        <f t="shared" si="4"/>
        <v>0</v>
      </c>
      <c r="K39" s="49" t="str">
        <f t="shared" si="2"/>
        <v/>
      </c>
    </row>
    <row r="40" spans="1:11" s="8" customFormat="1" ht="15.75" hidden="1" x14ac:dyDescent="0.2">
      <c r="A40" s="25" t="s">
        <v>243</v>
      </c>
      <c r="B40" s="40">
        <v>16010200</v>
      </c>
      <c r="C40" s="13"/>
      <c r="D40" s="102">
        <v>1598.81</v>
      </c>
      <c r="E40" s="29" t="str">
        <f t="shared" si="0"/>
        <v/>
      </c>
      <c r="F40" s="13"/>
      <c r="G40" s="13"/>
      <c r="H40" s="14" t="str">
        <f t="shared" si="1"/>
        <v/>
      </c>
      <c r="I40" s="30">
        <f t="shared" si="3"/>
        <v>0</v>
      </c>
      <c r="J40" s="30">
        <f t="shared" si="4"/>
        <v>1598.81</v>
      </c>
      <c r="K40" s="49" t="str">
        <f t="shared" si="2"/>
        <v/>
      </c>
    </row>
    <row r="41" spans="1:11" ht="15.75" hidden="1" x14ac:dyDescent="0.2">
      <c r="A41" s="11" t="s">
        <v>146</v>
      </c>
      <c r="B41" s="39">
        <v>16010600</v>
      </c>
      <c r="C41" s="30">
        <v>0</v>
      </c>
      <c r="D41" s="36"/>
      <c r="E41" s="29" t="str">
        <f t="shared" si="0"/>
        <v/>
      </c>
      <c r="F41" s="30">
        <v>0</v>
      </c>
      <c r="G41" s="30">
        <v>0</v>
      </c>
      <c r="H41" s="14" t="str">
        <f t="shared" si="1"/>
        <v/>
      </c>
      <c r="I41" s="30">
        <f t="shared" si="3"/>
        <v>0</v>
      </c>
      <c r="J41" s="30">
        <f t="shared" si="4"/>
        <v>0</v>
      </c>
      <c r="K41" s="49" t="str">
        <f t="shared" si="2"/>
        <v/>
      </c>
    </row>
    <row r="42" spans="1:11" s="8" customFormat="1" ht="15.75" x14ac:dyDescent="0.2">
      <c r="A42" s="10" t="s">
        <v>147</v>
      </c>
      <c r="B42" s="9">
        <v>18000000</v>
      </c>
      <c r="C42" s="13">
        <f>C43+C54+C57+C60+C72</f>
        <v>365479000</v>
      </c>
      <c r="D42" s="13">
        <f>D43+D54+D57+D60+D72</f>
        <v>369554711.06000006</v>
      </c>
      <c r="E42" s="29">
        <f t="shared" si="0"/>
        <v>101.1151696978486</v>
      </c>
      <c r="F42" s="13">
        <f>F43+F54+F57+F60+F72</f>
        <v>0</v>
      </c>
      <c r="G42" s="13">
        <f>G43+G54+G57+G60+G72</f>
        <v>0</v>
      </c>
      <c r="H42" s="14" t="str">
        <f t="shared" si="1"/>
        <v/>
      </c>
      <c r="I42" s="13">
        <f t="shared" si="3"/>
        <v>365479000</v>
      </c>
      <c r="J42" s="13">
        <f t="shared" si="4"/>
        <v>369554711.06000006</v>
      </c>
      <c r="K42" s="14">
        <f t="shared" si="2"/>
        <v>101.1151696978486</v>
      </c>
    </row>
    <row r="43" spans="1:11" s="8" customFormat="1" ht="15.75" x14ac:dyDescent="0.2">
      <c r="A43" s="10" t="s">
        <v>214</v>
      </c>
      <c r="B43" s="9">
        <v>18010000</v>
      </c>
      <c r="C43" s="13">
        <f>SUM(C44:C53)</f>
        <v>178360000</v>
      </c>
      <c r="D43" s="13">
        <f>SUM(D44:D53)</f>
        <v>173074154.51000002</v>
      </c>
      <c r="E43" s="29">
        <f t="shared" si="0"/>
        <v>97.036417644090605</v>
      </c>
      <c r="F43" s="13">
        <f>SUM(F44:F53)</f>
        <v>0</v>
      </c>
      <c r="G43" s="13">
        <f>SUM(G44:G53)</f>
        <v>0</v>
      </c>
      <c r="H43" s="14" t="str">
        <f t="shared" si="1"/>
        <v/>
      </c>
      <c r="I43" s="13">
        <f t="shared" si="3"/>
        <v>178360000</v>
      </c>
      <c r="J43" s="13">
        <f t="shared" si="4"/>
        <v>173074154.51000002</v>
      </c>
      <c r="K43" s="14">
        <f t="shared" si="2"/>
        <v>97.036417644090605</v>
      </c>
    </row>
    <row r="44" spans="1:11" ht="47.25" x14ac:dyDescent="0.2">
      <c r="A44" s="11" t="s">
        <v>215</v>
      </c>
      <c r="B44" s="39">
        <v>18010100</v>
      </c>
      <c r="C44" s="30">
        <v>581200</v>
      </c>
      <c r="D44" s="30">
        <v>631334</v>
      </c>
      <c r="E44" s="33">
        <f t="shared" si="0"/>
        <v>108.62594631796283</v>
      </c>
      <c r="F44" s="30"/>
      <c r="G44" s="30"/>
      <c r="H44" s="14" t="str">
        <f t="shared" si="1"/>
        <v/>
      </c>
      <c r="I44" s="30">
        <f t="shared" si="3"/>
        <v>581200</v>
      </c>
      <c r="J44" s="30">
        <f t="shared" si="4"/>
        <v>631334</v>
      </c>
      <c r="K44" s="49">
        <f t="shared" si="2"/>
        <v>108.62594631796283</v>
      </c>
    </row>
    <row r="45" spans="1:11" ht="47.25" x14ac:dyDescent="0.2">
      <c r="A45" s="11" t="s">
        <v>216</v>
      </c>
      <c r="B45" s="39">
        <v>18010200</v>
      </c>
      <c r="C45" s="30">
        <v>4906300</v>
      </c>
      <c r="D45" s="30">
        <v>4257854.6900000004</v>
      </c>
      <c r="E45" s="33">
        <f t="shared" si="0"/>
        <v>86.78341499704463</v>
      </c>
      <c r="F45" s="30">
        <v>0</v>
      </c>
      <c r="G45" s="30"/>
      <c r="H45" s="14" t="str">
        <f t="shared" si="1"/>
        <v/>
      </c>
      <c r="I45" s="30">
        <f t="shared" si="3"/>
        <v>4906300</v>
      </c>
      <c r="J45" s="30">
        <f t="shared" si="4"/>
        <v>4257854.6900000004</v>
      </c>
      <c r="K45" s="49">
        <f t="shared" si="2"/>
        <v>86.78341499704463</v>
      </c>
    </row>
    <row r="46" spans="1:11" ht="47.25" x14ac:dyDescent="0.2">
      <c r="A46" s="11" t="s">
        <v>222</v>
      </c>
      <c r="B46" s="39">
        <v>18010300</v>
      </c>
      <c r="C46" s="30">
        <v>2017500</v>
      </c>
      <c r="D46" s="30">
        <v>2841780.77</v>
      </c>
      <c r="E46" s="33">
        <f t="shared" si="0"/>
        <v>140.85654374225527</v>
      </c>
      <c r="F46" s="30"/>
      <c r="G46" s="30"/>
      <c r="H46" s="14" t="str">
        <f t="shared" si="1"/>
        <v/>
      </c>
      <c r="I46" s="30">
        <f t="shared" si="3"/>
        <v>2017500</v>
      </c>
      <c r="J46" s="30">
        <f t="shared" si="4"/>
        <v>2841780.77</v>
      </c>
      <c r="K46" s="49">
        <f t="shared" si="2"/>
        <v>140.85654374225527</v>
      </c>
    </row>
    <row r="47" spans="1:11" ht="47.25" x14ac:dyDescent="0.2">
      <c r="A47" s="11" t="s">
        <v>223</v>
      </c>
      <c r="B47" s="39">
        <v>18010400</v>
      </c>
      <c r="C47" s="30">
        <v>10800000</v>
      </c>
      <c r="D47" s="30">
        <v>11463634.220000001</v>
      </c>
      <c r="E47" s="33">
        <f t="shared" si="0"/>
        <v>106.14476129629631</v>
      </c>
      <c r="F47" s="30"/>
      <c r="G47" s="30"/>
      <c r="H47" s="14" t="str">
        <f t="shared" si="1"/>
        <v/>
      </c>
      <c r="I47" s="30">
        <f t="shared" si="3"/>
        <v>10800000</v>
      </c>
      <c r="J47" s="30">
        <f t="shared" si="4"/>
        <v>11463634.220000001</v>
      </c>
      <c r="K47" s="49">
        <f t="shared" si="2"/>
        <v>106.14476129629631</v>
      </c>
    </row>
    <row r="48" spans="1:11" ht="15.75" x14ac:dyDescent="0.2">
      <c r="A48" s="11" t="s">
        <v>217</v>
      </c>
      <c r="B48" s="39">
        <v>18010500</v>
      </c>
      <c r="C48" s="30">
        <v>54300000</v>
      </c>
      <c r="D48" s="30">
        <v>51407118.119999997</v>
      </c>
      <c r="E48" s="33">
        <f t="shared" si="0"/>
        <v>94.672409060773475</v>
      </c>
      <c r="F48" s="30"/>
      <c r="G48" s="30"/>
      <c r="H48" s="14" t="str">
        <f t="shared" si="1"/>
        <v/>
      </c>
      <c r="I48" s="30">
        <f t="shared" si="3"/>
        <v>54300000</v>
      </c>
      <c r="J48" s="30">
        <f t="shared" si="4"/>
        <v>51407118.119999997</v>
      </c>
      <c r="K48" s="49">
        <f t="shared" si="2"/>
        <v>94.672409060773475</v>
      </c>
    </row>
    <row r="49" spans="1:11" ht="15.75" x14ac:dyDescent="0.2">
      <c r="A49" s="11" t="s">
        <v>218</v>
      </c>
      <c r="B49" s="39">
        <v>18010600</v>
      </c>
      <c r="C49" s="30">
        <v>77880000</v>
      </c>
      <c r="D49" s="30">
        <v>75065781.060000002</v>
      </c>
      <c r="E49" s="33">
        <f t="shared" si="0"/>
        <v>96.386467719568572</v>
      </c>
      <c r="F49" s="30"/>
      <c r="G49" s="30"/>
      <c r="H49" s="14" t="str">
        <f t="shared" si="1"/>
        <v/>
      </c>
      <c r="I49" s="30">
        <f t="shared" si="3"/>
        <v>77880000</v>
      </c>
      <c r="J49" s="30">
        <f t="shared" si="4"/>
        <v>75065781.060000002</v>
      </c>
      <c r="K49" s="49">
        <f t="shared" si="2"/>
        <v>96.386467719568572</v>
      </c>
    </row>
    <row r="50" spans="1:11" s="22" customFormat="1" ht="15.75" x14ac:dyDescent="0.2">
      <c r="A50" s="71" t="s">
        <v>267</v>
      </c>
      <c r="B50" s="39">
        <v>18010700</v>
      </c>
      <c r="C50" s="30">
        <v>1550000</v>
      </c>
      <c r="D50" s="30">
        <v>1365771.6</v>
      </c>
      <c r="E50" s="33">
        <f t="shared" si="0"/>
        <v>88.114296774193562</v>
      </c>
      <c r="F50" s="30"/>
      <c r="G50" s="30"/>
      <c r="H50" s="14" t="str">
        <f t="shared" si="1"/>
        <v/>
      </c>
      <c r="I50" s="30">
        <f t="shared" si="3"/>
        <v>1550000</v>
      </c>
      <c r="J50" s="30">
        <f t="shared" si="4"/>
        <v>1365771.6</v>
      </c>
      <c r="K50" s="49">
        <f t="shared" si="2"/>
        <v>88.114296774193562</v>
      </c>
    </row>
    <row r="51" spans="1:11" ht="15.75" x14ac:dyDescent="0.2">
      <c r="A51" s="11" t="s">
        <v>219</v>
      </c>
      <c r="B51" s="39">
        <v>18010900</v>
      </c>
      <c r="C51" s="30">
        <v>25500000</v>
      </c>
      <c r="D51" s="30">
        <v>24984000.600000001</v>
      </c>
      <c r="E51" s="33">
        <f t="shared" si="0"/>
        <v>97.976472941176468</v>
      </c>
      <c r="F51" s="30"/>
      <c r="G51" s="30"/>
      <c r="H51" s="14" t="str">
        <f t="shared" si="1"/>
        <v/>
      </c>
      <c r="I51" s="30">
        <f t="shared" si="3"/>
        <v>25500000</v>
      </c>
      <c r="J51" s="30">
        <f t="shared" si="4"/>
        <v>24984000.600000001</v>
      </c>
      <c r="K51" s="49">
        <f t="shared" si="2"/>
        <v>97.976472941176468</v>
      </c>
    </row>
    <row r="52" spans="1:11" ht="15.75" x14ac:dyDescent="0.2">
      <c r="A52" s="11" t="s">
        <v>220</v>
      </c>
      <c r="B52" s="39">
        <v>18011000</v>
      </c>
      <c r="C52" s="30">
        <v>450000</v>
      </c>
      <c r="D52" s="30">
        <v>622177.99</v>
      </c>
      <c r="E52" s="33">
        <f t="shared" si="0"/>
        <v>138.26177555555554</v>
      </c>
      <c r="F52" s="30"/>
      <c r="G52" s="30"/>
      <c r="H52" s="14" t="str">
        <f t="shared" si="1"/>
        <v/>
      </c>
      <c r="I52" s="30">
        <f t="shared" si="3"/>
        <v>450000</v>
      </c>
      <c r="J52" s="30">
        <f t="shared" si="4"/>
        <v>622177.99</v>
      </c>
      <c r="K52" s="49">
        <f t="shared" si="2"/>
        <v>138.26177555555554</v>
      </c>
    </row>
    <row r="53" spans="1:11" ht="15.75" x14ac:dyDescent="0.2">
      <c r="A53" s="11" t="s">
        <v>221</v>
      </c>
      <c r="B53" s="39">
        <v>18011100</v>
      </c>
      <c r="C53" s="30">
        <v>375000</v>
      </c>
      <c r="D53" s="30">
        <v>434701.46</v>
      </c>
      <c r="E53" s="33">
        <f t="shared" si="0"/>
        <v>115.92038933333333</v>
      </c>
      <c r="F53" s="30"/>
      <c r="G53" s="30"/>
      <c r="H53" s="14" t="str">
        <f t="shared" si="1"/>
        <v/>
      </c>
      <c r="I53" s="30">
        <f t="shared" si="3"/>
        <v>375000</v>
      </c>
      <c r="J53" s="30">
        <f t="shared" si="4"/>
        <v>434701.46</v>
      </c>
      <c r="K53" s="49">
        <f t="shared" si="2"/>
        <v>115.92038933333333</v>
      </c>
    </row>
    <row r="54" spans="1:11" s="8" customFormat="1" ht="18" customHeight="1" x14ac:dyDescent="0.2">
      <c r="A54" s="10" t="s">
        <v>148</v>
      </c>
      <c r="B54" s="9">
        <v>18020000</v>
      </c>
      <c r="C54" s="13">
        <f>SUM(C55:C56)</f>
        <v>1027000</v>
      </c>
      <c r="D54" s="13">
        <f>SUM(D55:D56)</f>
        <v>1011445.69</v>
      </c>
      <c r="E54" s="29">
        <f t="shared" si="0"/>
        <v>98.485461538461536</v>
      </c>
      <c r="F54" s="13">
        <f>SUM(F55:F56)</f>
        <v>0</v>
      </c>
      <c r="G54" s="13">
        <f>SUM(G55:G56)</f>
        <v>0</v>
      </c>
      <c r="H54" s="14" t="str">
        <f t="shared" si="1"/>
        <v/>
      </c>
      <c r="I54" s="13">
        <f t="shared" si="3"/>
        <v>1027000</v>
      </c>
      <c r="J54" s="13">
        <f t="shared" si="4"/>
        <v>1011445.69</v>
      </c>
      <c r="K54" s="14">
        <f t="shared" si="2"/>
        <v>98.485461538461536</v>
      </c>
    </row>
    <row r="55" spans="1:11" ht="31.5" x14ac:dyDescent="0.2">
      <c r="A55" s="11" t="s">
        <v>149</v>
      </c>
      <c r="B55" s="39">
        <v>18020100</v>
      </c>
      <c r="C55" s="30">
        <v>576000</v>
      </c>
      <c r="D55" s="30">
        <v>595895.81999999995</v>
      </c>
      <c r="E55" s="33">
        <f t="shared" si="0"/>
        <v>103.45413541666666</v>
      </c>
      <c r="F55" s="30">
        <v>0</v>
      </c>
      <c r="G55" s="30">
        <v>0</v>
      </c>
      <c r="H55" s="14" t="str">
        <f t="shared" si="1"/>
        <v/>
      </c>
      <c r="I55" s="30">
        <f t="shared" si="3"/>
        <v>576000</v>
      </c>
      <c r="J55" s="30">
        <f t="shared" si="4"/>
        <v>595895.81999999995</v>
      </c>
      <c r="K55" s="49">
        <f t="shared" si="2"/>
        <v>103.45413541666666</v>
      </c>
    </row>
    <row r="56" spans="1:11" ht="31.5" x14ac:dyDescent="0.2">
      <c r="A56" s="11" t="s">
        <v>150</v>
      </c>
      <c r="B56" s="39">
        <v>18020200</v>
      </c>
      <c r="C56" s="30">
        <v>451000</v>
      </c>
      <c r="D56" s="30">
        <v>415549.87</v>
      </c>
      <c r="E56" s="33">
        <f t="shared" si="0"/>
        <v>92.139660753880264</v>
      </c>
      <c r="F56" s="30">
        <v>0</v>
      </c>
      <c r="G56" s="30">
        <v>0</v>
      </c>
      <c r="H56" s="14" t="str">
        <f t="shared" si="1"/>
        <v/>
      </c>
      <c r="I56" s="30">
        <f t="shared" si="3"/>
        <v>451000</v>
      </c>
      <c r="J56" s="30">
        <f t="shared" si="4"/>
        <v>415549.87</v>
      </c>
      <c r="K56" s="49">
        <f t="shared" si="2"/>
        <v>92.139660753880264</v>
      </c>
    </row>
    <row r="57" spans="1:11" s="8" customFormat="1" ht="15.75" x14ac:dyDescent="0.2">
      <c r="A57" s="10" t="s">
        <v>151</v>
      </c>
      <c r="B57" s="9">
        <v>18030000</v>
      </c>
      <c r="C57" s="13">
        <f>SUM(C58:C59)</f>
        <v>252000</v>
      </c>
      <c r="D57" s="13">
        <f>SUM(D58:D59)</f>
        <v>353979.12</v>
      </c>
      <c r="E57" s="29">
        <f t="shared" si="0"/>
        <v>140.46790476190475</v>
      </c>
      <c r="F57" s="13">
        <f>SUM(F58:F59)</f>
        <v>0</v>
      </c>
      <c r="G57" s="13">
        <f>SUM(G58:G59)</f>
        <v>0</v>
      </c>
      <c r="H57" s="14" t="str">
        <f t="shared" si="1"/>
        <v/>
      </c>
      <c r="I57" s="13">
        <f t="shared" si="3"/>
        <v>252000</v>
      </c>
      <c r="J57" s="13">
        <f t="shared" si="4"/>
        <v>353979.12</v>
      </c>
      <c r="K57" s="14">
        <f t="shared" si="2"/>
        <v>140.46790476190475</v>
      </c>
    </row>
    <row r="58" spans="1:11" ht="17.25" customHeight="1" x14ac:dyDescent="0.2">
      <c r="A58" s="11" t="s">
        <v>152</v>
      </c>
      <c r="B58" s="39">
        <v>18030100</v>
      </c>
      <c r="C58" s="30">
        <v>150000</v>
      </c>
      <c r="D58" s="30">
        <v>173946.86</v>
      </c>
      <c r="E58" s="33">
        <f t="shared" si="0"/>
        <v>115.96457333333332</v>
      </c>
      <c r="F58" s="30">
        <v>0</v>
      </c>
      <c r="G58" s="30">
        <v>0</v>
      </c>
      <c r="H58" s="14" t="str">
        <f t="shared" si="1"/>
        <v/>
      </c>
      <c r="I58" s="30">
        <f t="shared" si="3"/>
        <v>150000</v>
      </c>
      <c r="J58" s="30">
        <f t="shared" si="4"/>
        <v>173946.86</v>
      </c>
      <c r="K58" s="49">
        <f t="shared" si="2"/>
        <v>115.96457333333332</v>
      </c>
    </row>
    <row r="59" spans="1:11" ht="15.75" x14ac:dyDescent="0.2">
      <c r="A59" s="11" t="s">
        <v>153</v>
      </c>
      <c r="B59" s="39">
        <v>18030200</v>
      </c>
      <c r="C59" s="30">
        <v>102000</v>
      </c>
      <c r="D59" s="30">
        <v>180032.26</v>
      </c>
      <c r="E59" s="33" t="str">
        <f t="shared" si="0"/>
        <v>зв.100</v>
      </c>
      <c r="F59" s="30">
        <v>0</v>
      </c>
      <c r="G59" s="30">
        <v>0</v>
      </c>
      <c r="H59" s="14" t="str">
        <f t="shared" si="1"/>
        <v/>
      </c>
      <c r="I59" s="30">
        <f t="shared" si="3"/>
        <v>102000</v>
      </c>
      <c r="J59" s="30">
        <f t="shared" si="4"/>
        <v>180032.26</v>
      </c>
      <c r="K59" s="30" t="str">
        <f t="shared" si="2"/>
        <v>зв.100</v>
      </c>
    </row>
    <row r="60" spans="1:11" s="8" customFormat="1" ht="33.75" customHeight="1" x14ac:dyDescent="0.2">
      <c r="A60" s="10" t="s">
        <v>225</v>
      </c>
      <c r="B60" s="9">
        <v>18040000</v>
      </c>
      <c r="C60" s="13">
        <f>SUM(C61:C71)</f>
        <v>0</v>
      </c>
      <c r="D60" s="13">
        <f>SUM(D61:D71)</f>
        <v>-486.59000000000026</v>
      </c>
      <c r="E60" s="29" t="str">
        <f t="shared" si="0"/>
        <v/>
      </c>
      <c r="F60" s="13">
        <f>SUM(F61:F71)</f>
        <v>0</v>
      </c>
      <c r="G60" s="13">
        <f>SUM(G61:G71)</f>
        <v>0</v>
      </c>
      <c r="H60" s="14" t="str">
        <f t="shared" si="1"/>
        <v/>
      </c>
      <c r="I60" s="13">
        <f t="shared" si="3"/>
        <v>0</v>
      </c>
      <c r="J60" s="13">
        <f t="shared" si="4"/>
        <v>-486.59000000000026</v>
      </c>
      <c r="K60" s="13" t="str">
        <f t="shared" si="2"/>
        <v/>
      </c>
    </row>
    <row r="61" spans="1:11" ht="47.25" hidden="1" x14ac:dyDescent="0.2">
      <c r="A61" s="11" t="s">
        <v>226</v>
      </c>
      <c r="B61" s="39">
        <v>18040100</v>
      </c>
      <c r="C61" s="75">
        <v>0</v>
      </c>
      <c r="D61" s="30">
        <v>3720.99</v>
      </c>
      <c r="E61" s="29" t="str">
        <f t="shared" si="0"/>
        <v/>
      </c>
      <c r="F61" s="30">
        <v>0</v>
      </c>
      <c r="G61" s="30">
        <v>0</v>
      </c>
      <c r="H61" s="14" t="str">
        <f t="shared" si="1"/>
        <v/>
      </c>
      <c r="I61" s="30">
        <f t="shared" si="3"/>
        <v>0</v>
      </c>
      <c r="J61" s="30">
        <f t="shared" si="4"/>
        <v>3720.99</v>
      </c>
      <c r="K61" s="30" t="str">
        <f t="shared" si="2"/>
        <v/>
      </c>
    </row>
    <row r="62" spans="1:11" ht="47.25" hidden="1" x14ac:dyDescent="0.2">
      <c r="A62" s="11" t="s">
        <v>227</v>
      </c>
      <c r="B62" s="39">
        <v>18040200</v>
      </c>
      <c r="C62" s="102">
        <v>0</v>
      </c>
      <c r="D62" s="30">
        <v>-24.31</v>
      </c>
      <c r="E62" s="29" t="str">
        <f t="shared" si="0"/>
        <v/>
      </c>
      <c r="F62" s="30">
        <v>0</v>
      </c>
      <c r="G62" s="30">
        <v>0</v>
      </c>
      <c r="H62" s="14" t="str">
        <f t="shared" si="1"/>
        <v/>
      </c>
      <c r="I62" s="30">
        <f t="shared" si="3"/>
        <v>0</v>
      </c>
      <c r="J62" s="30">
        <f t="shared" si="4"/>
        <v>-24.31</v>
      </c>
      <c r="K62" s="30" t="str">
        <f t="shared" si="2"/>
        <v/>
      </c>
    </row>
    <row r="63" spans="1:11" ht="47.25" hidden="1" x14ac:dyDescent="0.2">
      <c r="A63" s="11" t="s">
        <v>228</v>
      </c>
      <c r="B63" s="39">
        <v>18040500</v>
      </c>
      <c r="C63" s="50">
        <v>0</v>
      </c>
      <c r="D63" s="75"/>
      <c r="E63" s="29" t="str">
        <f t="shared" si="0"/>
        <v/>
      </c>
      <c r="F63" s="30">
        <v>0</v>
      </c>
      <c r="G63" s="30">
        <v>0</v>
      </c>
      <c r="H63" s="14" t="str">
        <f t="shared" si="1"/>
        <v/>
      </c>
      <c r="I63" s="30">
        <f t="shared" si="3"/>
        <v>0</v>
      </c>
      <c r="J63" s="30">
        <f t="shared" si="4"/>
        <v>0</v>
      </c>
      <c r="K63" s="30" t="str">
        <f t="shared" si="2"/>
        <v/>
      </c>
    </row>
    <row r="64" spans="1:11" ht="47.25" hidden="1" x14ac:dyDescent="0.2">
      <c r="A64" s="11" t="s">
        <v>229</v>
      </c>
      <c r="B64" s="39">
        <v>18040600</v>
      </c>
      <c r="C64" s="50">
        <v>0</v>
      </c>
      <c r="D64" s="75"/>
      <c r="E64" s="29" t="str">
        <f t="shared" si="0"/>
        <v/>
      </c>
      <c r="F64" s="30">
        <v>0</v>
      </c>
      <c r="G64" s="30">
        <v>0</v>
      </c>
      <c r="H64" s="14" t="str">
        <f t="shared" si="1"/>
        <v/>
      </c>
      <c r="I64" s="30">
        <f t="shared" si="3"/>
        <v>0</v>
      </c>
      <c r="J64" s="30">
        <f t="shared" si="4"/>
        <v>0</v>
      </c>
      <c r="K64" s="30" t="str">
        <f t="shared" si="2"/>
        <v/>
      </c>
    </row>
    <row r="65" spans="1:11" ht="47.25" hidden="1" x14ac:dyDescent="0.2">
      <c r="A65" s="11" t="s">
        <v>230</v>
      </c>
      <c r="B65" s="39">
        <v>18040700</v>
      </c>
      <c r="C65" s="75">
        <v>0</v>
      </c>
      <c r="D65" s="75">
        <v>-3608.59</v>
      </c>
      <c r="E65" s="29" t="str">
        <f t="shared" si="0"/>
        <v/>
      </c>
      <c r="F65" s="30">
        <v>0</v>
      </c>
      <c r="G65" s="30">
        <v>0</v>
      </c>
      <c r="H65" s="14" t="str">
        <f t="shared" si="1"/>
        <v/>
      </c>
      <c r="I65" s="30">
        <f t="shared" si="3"/>
        <v>0</v>
      </c>
      <c r="J65" s="30">
        <f t="shared" si="4"/>
        <v>-3608.59</v>
      </c>
      <c r="K65" s="30" t="str">
        <f t="shared" si="2"/>
        <v/>
      </c>
    </row>
    <row r="66" spans="1:11" ht="47.25" hidden="1" x14ac:dyDescent="0.2">
      <c r="A66" s="11" t="s">
        <v>231</v>
      </c>
      <c r="B66" s="39">
        <v>18040800</v>
      </c>
      <c r="C66" s="30"/>
      <c r="D66" s="30"/>
      <c r="E66" s="29" t="str">
        <f t="shared" si="0"/>
        <v/>
      </c>
      <c r="F66" s="30">
        <v>0</v>
      </c>
      <c r="G66" s="30">
        <v>0</v>
      </c>
      <c r="H66" s="14" t="str">
        <f t="shared" si="1"/>
        <v/>
      </c>
      <c r="I66" s="30">
        <f t="shared" si="3"/>
        <v>0</v>
      </c>
      <c r="J66" s="30">
        <f t="shared" si="4"/>
        <v>0</v>
      </c>
      <c r="K66" s="30" t="str">
        <f t="shared" si="2"/>
        <v/>
      </c>
    </row>
    <row r="67" spans="1:11" ht="47.25" hidden="1" x14ac:dyDescent="0.2">
      <c r="A67" s="11" t="s">
        <v>232</v>
      </c>
      <c r="B67" s="39">
        <v>18041300</v>
      </c>
      <c r="C67" s="30"/>
      <c r="D67" s="36"/>
      <c r="E67" s="29" t="str">
        <f t="shared" si="0"/>
        <v/>
      </c>
      <c r="F67" s="30">
        <v>0</v>
      </c>
      <c r="G67" s="30">
        <v>0</v>
      </c>
      <c r="H67" s="14" t="str">
        <f t="shared" si="1"/>
        <v/>
      </c>
      <c r="I67" s="30">
        <f t="shared" si="3"/>
        <v>0</v>
      </c>
      <c r="J67" s="30">
        <f t="shared" si="4"/>
        <v>0</v>
      </c>
      <c r="K67" s="30" t="str">
        <f t="shared" si="2"/>
        <v/>
      </c>
    </row>
    <row r="68" spans="1:11" ht="47.25" hidden="1" x14ac:dyDescent="0.2">
      <c r="A68" s="11" t="s">
        <v>233</v>
      </c>
      <c r="B68" s="39">
        <v>18041400</v>
      </c>
      <c r="C68" s="75">
        <v>0</v>
      </c>
      <c r="D68" s="75">
        <v>-574.67999999999995</v>
      </c>
      <c r="E68" s="29" t="str">
        <f t="shared" si="0"/>
        <v/>
      </c>
      <c r="F68" s="30">
        <v>0</v>
      </c>
      <c r="G68" s="30">
        <v>0</v>
      </c>
      <c r="H68" s="14" t="str">
        <f t="shared" si="1"/>
        <v/>
      </c>
      <c r="I68" s="30">
        <f t="shared" si="3"/>
        <v>0</v>
      </c>
      <c r="J68" s="30">
        <f t="shared" si="4"/>
        <v>-574.67999999999995</v>
      </c>
      <c r="K68" s="30" t="str">
        <f t="shared" si="2"/>
        <v/>
      </c>
    </row>
    <row r="69" spans="1:11" ht="78.75" hidden="1" x14ac:dyDescent="0.2">
      <c r="A69" s="11" t="s">
        <v>224</v>
      </c>
      <c r="B69" s="39">
        <v>18041500</v>
      </c>
      <c r="C69" s="30"/>
      <c r="D69" s="36">
        <v>0</v>
      </c>
      <c r="E69" s="29" t="str">
        <f t="shared" si="0"/>
        <v/>
      </c>
      <c r="F69" s="50">
        <v>0</v>
      </c>
      <c r="G69" s="50"/>
      <c r="H69" s="14" t="str">
        <f t="shared" si="1"/>
        <v/>
      </c>
      <c r="I69" s="30">
        <f t="shared" si="3"/>
        <v>0</v>
      </c>
      <c r="J69" s="30">
        <f t="shared" si="4"/>
        <v>0</v>
      </c>
      <c r="K69" s="30" t="str">
        <f t="shared" si="2"/>
        <v/>
      </c>
    </row>
    <row r="70" spans="1:11" ht="47.25" hidden="1" x14ac:dyDescent="0.2">
      <c r="A70" s="11" t="s">
        <v>274</v>
      </c>
      <c r="B70" s="39">
        <v>18041700</v>
      </c>
      <c r="C70" s="30"/>
      <c r="D70" s="30"/>
      <c r="E70" s="29" t="str">
        <f t="shared" si="0"/>
        <v/>
      </c>
      <c r="F70" s="30"/>
      <c r="G70" s="32"/>
      <c r="H70" s="14" t="str">
        <f t="shared" si="1"/>
        <v/>
      </c>
      <c r="I70" s="30">
        <f t="shared" si="3"/>
        <v>0</v>
      </c>
      <c r="J70" s="30">
        <f t="shared" si="4"/>
        <v>0</v>
      </c>
      <c r="K70" s="30" t="str">
        <f t="shared" si="2"/>
        <v/>
      </c>
    </row>
    <row r="71" spans="1:11" ht="47.25" hidden="1" x14ac:dyDescent="0.2">
      <c r="A71" s="11" t="s">
        <v>353</v>
      </c>
      <c r="B71" s="39">
        <v>18041800</v>
      </c>
      <c r="C71" s="30"/>
      <c r="D71" s="30"/>
      <c r="E71" s="29" t="str">
        <f t="shared" si="0"/>
        <v/>
      </c>
      <c r="F71" s="30"/>
      <c r="G71" s="32"/>
      <c r="H71" s="14" t="str">
        <f t="shared" si="1"/>
        <v/>
      </c>
      <c r="I71" s="30">
        <f t="shared" si="3"/>
        <v>0</v>
      </c>
      <c r="J71" s="30">
        <f t="shared" si="4"/>
        <v>0</v>
      </c>
      <c r="K71" s="30" t="str">
        <f t="shared" si="2"/>
        <v/>
      </c>
    </row>
    <row r="72" spans="1:11" s="8" customFormat="1" ht="15.75" x14ac:dyDescent="0.2">
      <c r="A72" s="10" t="s">
        <v>263</v>
      </c>
      <c r="B72" s="9">
        <v>18050000</v>
      </c>
      <c r="C72" s="13">
        <f>SUM(C73:C76)</f>
        <v>185840000</v>
      </c>
      <c r="D72" s="13">
        <f>SUM(D73:D76)</f>
        <v>195115618.33000001</v>
      </c>
      <c r="E72" s="29">
        <f t="shared" si="0"/>
        <v>104.99118506780027</v>
      </c>
      <c r="F72" s="13">
        <f>SUM(F73:F76)</f>
        <v>0</v>
      </c>
      <c r="G72" s="13">
        <f>SUM(G73:G76)</f>
        <v>0</v>
      </c>
      <c r="H72" s="14" t="str">
        <f t="shared" si="1"/>
        <v/>
      </c>
      <c r="I72" s="13">
        <f t="shared" si="3"/>
        <v>185840000</v>
      </c>
      <c r="J72" s="13">
        <f t="shared" si="4"/>
        <v>195115618.33000001</v>
      </c>
      <c r="K72" s="14">
        <f t="shared" si="2"/>
        <v>104.99118506780027</v>
      </c>
    </row>
    <row r="73" spans="1:11" ht="31.5" hidden="1" x14ac:dyDescent="0.2">
      <c r="A73" s="11" t="s">
        <v>264</v>
      </c>
      <c r="B73" s="39">
        <v>18050200</v>
      </c>
      <c r="C73" s="30">
        <v>0</v>
      </c>
      <c r="D73" s="30">
        <v>21.5</v>
      </c>
      <c r="E73" s="29" t="str">
        <f t="shared" si="0"/>
        <v/>
      </c>
      <c r="F73" s="30"/>
      <c r="G73" s="30"/>
      <c r="H73" s="14" t="str">
        <f t="shared" si="1"/>
        <v/>
      </c>
      <c r="I73" s="30">
        <f t="shared" si="3"/>
        <v>0</v>
      </c>
      <c r="J73" s="30">
        <f t="shared" si="4"/>
        <v>21.5</v>
      </c>
      <c r="K73" s="49" t="str">
        <f t="shared" si="2"/>
        <v/>
      </c>
    </row>
    <row r="74" spans="1:11" ht="15.75" x14ac:dyDescent="0.2">
      <c r="A74" s="11" t="s">
        <v>265</v>
      </c>
      <c r="B74" s="39">
        <v>18050300</v>
      </c>
      <c r="C74" s="30">
        <v>34400000</v>
      </c>
      <c r="D74" s="30">
        <v>37674028.18</v>
      </c>
      <c r="E74" s="33">
        <f t="shared" si="0"/>
        <v>109.51752377906976</v>
      </c>
      <c r="F74" s="30"/>
      <c r="G74" s="30"/>
      <c r="H74" s="14" t="str">
        <f t="shared" si="1"/>
        <v/>
      </c>
      <c r="I74" s="30">
        <f t="shared" si="3"/>
        <v>34400000</v>
      </c>
      <c r="J74" s="30">
        <f t="shared" si="4"/>
        <v>37674028.18</v>
      </c>
      <c r="K74" s="49">
        <f t="shared" si="2"/>
        <v>109.51752377906976</v>
      </c>
    </row>
    <row r="75" spans="1:11" ht="15.75" x14ac:dyDescent="0.2">
      <c r="A75" s="11" t="s">
        <v>266</v>
      </c>
      <c r="B75" s="39">
        <v>18050400</v>
      </c>
      <c r="C75" s="30">
        <v>151440000</v>
      </c>
      <c r="D75" s="30">
        <v>157430568.65000001</v>
      </c>
      <c r="E75" s="33">
        <f t="shared" si="0"/>
        <v>103.95573735472794</v>
      </c>
      <c r="F75" s="30"/>
      <c r="G75" s="30"/>
      <c r="H75" s="14" t="str">
        <f t="shared" si="1"/>
        <v/>
      </c>
      <c r="I75" s="30">
        <f t="shared" si="3"/>
        <v>151440000</v>
      </c>
      <c r="J75" s="30">
        <f t="shared" si="4"/>
        <v>157430568.65000001</v>
      </c>
      <c r="K75" s="49">
        <f t="shared" ref="K75:K138" si="5">IF(I75=0,"",IF(J75/I75&gt;1.5, "зв.100",J75/I75*100))</f>
        <v>103.95573735472794</v>
      </c>
    </row>
    <row r="76" spans="1:11" ht="63" hidden="1" x14ac:dyDescent="0.2">
      <c r="A76" s="11" t="s">
        <v>14</v>
      </c>
      <c r="B76" s="39">
        <v>18050500</v>
      </c>
      <c r="C76" s="30">
        <v>0</v>
      </c>
      <c r="D76" s="30">
        <v>11000</v>
      </c>
      <c r="E76" s="33" t="str">
        <f t="shared" si="0"/>
        <v/>
      </c>
      <c r="F76" s="30"/>
      <c r="G76" s="30"/>
      <c r="H76" s="14" t="str">
        <f t="shared" si="1"/>
        <v/>
      </c>
      <c r="I76" s="30">
        <f t="shared" si="3"/>
        <v>0</v>
      </c>
      <c r="J76" s="30">
        <f t="shared" ref="J76:J142" si="6">D76+G76</f>
        <v>11000</v>
      </c>
      <c r="K76" s="49" t="str">
        <f t="shared" si="5"/>
        <v/>
      </c>
    </row>
    <row r="77" spans="1:11" s="8" customFormat="1" ht="15.75" x14ac:dyDescent="0.2">
      <c r="A77" s="10" t="s">
        <v>208</v>
      </c>
      <c r="B77" s="9">
        <v>19000000</v>
      </c>
      <c r="C77" s="13">
        <f>C78+C82</f>
        <v>0</v>
      </c>
      <c r="D77" s="13">
        <f>D78+D82</f>
        <v>0</v>
      </c>
      <c r="E77" s="29" t="str">
        <f t="shared" ref="E77:E140" si="7">IF(C77=0,"",IF(D77/C77&gt;1.5, "зв.100",D77/C77*100))</f>
        <v/>
      </c>
      <c r="F77" s="13">
        <f>F78+F82</f>
        <v>441000</v>
      </c>
      <c r="G77" s="13">
        <f>G78+G82</f>
        <v>448869.66</v>
      </c>
      <c r="H77" s="14">
        <f t="shared" si="1"/>
        <v>101.78450340136054</v>
      </c>
      <c r="I77" s="13">
        <f t="shared" si="3"/>
        <v>441000</v>
      </c>
      <c r="J77" s="13">
        <f t="shared" si="6"/>
        <v>448869.66</v>
      </c>
      <c r="K77" s="14">
        <f t="shared" si="5"/>
        <v>101.78450340136054</v>
      </c>
    </row>
    <row r="78" spans="1:11" s="8" customFormat="1" ht="15.75" x14ac:dyDescent="0.2">
      <c r="A78" s="10" t="s">
        <v>154</v>
      </c>
      <c r="B78" s="9">
        <v>19010000</v>
      </c>
      <c r="C78" s="13">
        <f>SUM(C79:C81)</f>
        <v>0</v>
      </c>
      <c r="D78" s="13">
        <f>SUM(D79:D81)</f>
        <v>0</v>
      </c>
      <c r="E78" s="29" t="str">
        <f t="shared" si="7"/>
        <v/>
      </c>
      <c r="F78" s="13">
        <f>SUM(F79:F81)</f>
        <v>441000</v>
      </c>
      <c r="G78" s="13">
        <f>SUM(G79:G81)</f>
        <v>448880.37</v>
      </c>
      <c r="H78" s="14">
        <f t="shared" si="1"/>
        <v>101.78693197278912</v>
      </c>
      <c r="I78" s="13">
        <f t="shared" ref="I78:I141" si="8">C78+F78</f>
        <v>441000</v>
      </c>
      <c r="J78" s="13">
        <f t="shared" si="6"/>
        <v>448880.37</v>
      </c>
      <c r="K78" s="14">
        <f t="shared" si="5"/>
        <v>101.78693197278912</v>
      </c>
    </row>
    <row r="79" spans="1:11" ht="47.25" hidden="1" x14ac:dyDescent="0.2">
      <c r="A79" s="11" t="s">
        <v>155</v>
      </c>
      <c r="B79" s="39">
        <v>19010100</v>
      </c>
      <c r="C79" s="37"/>
      <c r="D79" s="36"/>
      <c r="E79" s="29" t="str">
        <f t="shared" si="7"/>
        <v/>
      </c>
      <c r="F79" s="102">
        <v>410000</v>
      </c>
      <c r="G79" s="30">
        <v>399675.49</v>
      </c>
      <c r="H79" s="49">
        <f t="shared" si="1"/>
        <v>97.481826829268286</v>
      </c>
      <c r="I79" s="30">
        <f t="shared" si="8"/>
        <v>410000</v>
      </c>
      <c r="J79" s="30">
        <f t="shared" si="6"/>
        <v>399675.49</v>
      </c>
      <c r="K79" s="49">
        <f t="shared" si="5"/>
        <v>97.481826829268286</v>
      </c>
    </row>
    <row r="80" spans="1:11" ht="31.5" hidden="1" x14ac:dyDescent="0.2">
      <c r="A80" s="11" t="s">
        <v>203</v>
      </c>
      <c r="B80" s="39">
        <v>19010200</v>
      </c>
      <c r="C80" s="37"/>
      <c r="D80" s="36"/>
      <c r="E80" s="29" t="str">
        <f t="shared" si="7"/>
        <v/>
      </c>
      <c r="F80" s="102">
        <v>18000</v>
      </c>
      <c r="G80" s="30">
        <v>16579.7</v>
      </c>
      <c r="H80" s="49">
        <f t="shared" si="1"/>
        <v>92.109444444444449</v>
      </c>
      <c r="I80" s="30">
        <f t="shared" si="8"/>
        <v>18000</v>
      </c>
      <c r="J80" s="30">
        <f t="shared" si="6"/>
        <v>16579.7</v>
      </c>
      <c r="K80" s="49">
        <f t="shared" si="5"/>
        <v>92.109444444444449</v>
      </c>
    </row>
    <row r="81" spans="1:11" ht="63" hidden="1" x14ac:dyDescent="0.2">
      <c r="A81" s="11" t="s">
        <v>204</v>
      </c>
      <c r="B81" s="39">
        <v>19010300</v>
      </c>
      <c r="C81" s="37"/>
      <c r="D81" s="36"/>
      <c r="E81" s="29" t="str">
        <f t="shared" si="7"/>
        <v/>
      </c>
      <c r="F81" s="102">
        <v>13000</v>
      </c>
      <c r="G81" s="30">
        <v>32625.18</v>
      </c>
      <c r="H81" s="49" t="str">
        <f t="shared" ref="H81:H160" si="9">IF(F81=0,"",IF(G81/F81&gt;1.5, "зв.100",G81/F81*100))</f>
        <v>зв.100</v>
      </c>
      <c r="I81" s="30">
        <f t="shared" si="8"/>
        <v>13000</v>
      </c>
      <c r="J81" s="30">
        <f t="shared" si="6"/>
        <v>32625.18</v>
      </c>
      <c r="K81" s="49" t="str">
        <f t="shared" si="5"/>
        <v>зв.100</v>
      </c>
    </row>
    <row r="82" spans="1:11" ht="31.5" x14ac:dyDescent="0.2">
      <c r="A82" s="10" t="s">
        <v>276</v>
      </c>
      <c r="B82" s="9">
        <v>19050000</v>
      </c>
      <c r="C82" s="13">
        <f>C84</f>
        <v>0</v>
      </c>
      <c r="D82" s="13">
        <f>D84</f>
        <v>0</v>
      </c>
      <c r="E82" s="29" t="str">
        <f t="shared" si="7"/>
        <v/>
      </c>
      <c r="F82" s="13">
        <f>SUM(F83:F84)</f>
        <v>0</v>
      </c>
      <c r="G82" s="13">
        <f>SUM(G83:G84)</f>
        <v>-10.71</v>
      </c>
      <c r="H82" s="14" t="str">
        <f t="shared" si="9"/>
        <v/>
      </c>
      <c r="I82" s="13">
        <f t="shared" si="8"/>
        <v>0</v>
      </c>
      <c r="J82" s="13">
        <f t="shared" si="6"/>
        <v>-10.71</v>
      </c>
      <c r="K82" s="14" t="str">
        <f t="shared" si="5"/>
        <v/>
      </c>
    </row>
    <row r="83" spans="1:11" s="22" customFormat="1" ht="47.25" hidden="1" x14ac:dyDescent="0.2">
      <c r="A83" s="11" t="s">
        <v>445</v>
      </c>
      <c r="B83" s="39">
        <v>19050200</v>
      </c>
      <c r="C83" s="37"/>
      <c r="D83" s="36"/>
      <c r="E83" s="29" t="str">
        <f t="shared" si="7"/>
        <v/>
      </c>
      <c r="F83" s="50">
        <v>0</v>
      </c>
      <c r="G83" s="50">
        <v>-10.71</v>
      </c>
      <c r="H83" s="14" t="str">
        <f>IF(F83=0,"",IF(G83/F83&gt;1.5, "зв.100",G83/F83*100))</f>
        <v/>
      </c>
      <c r="I83" s="13">
        <f t="shared" si="8"/>
        <v>0</v>
      </c>
      <c r="J83" s="30">
        <f>D83+G83</f>
        <v>-10.71</v>
      </c>
      <c r="K83" s="14" t="str">
        <f>IF(I83=0,"",IF(J83/I83&gt;1.5, "зв.100",J83/I83*100))</f>
        <v/>
      </c>
    </row>
    <row r="84" spans="1:11" ht="47.25" hidden="1" x14ac:dyDescent="0.2">
      <c r="A84" s="11" t="s">
        <v>277</v>
      </c>
      <c r="B84" s="39">
        <v>19050300</v>
      </c>
      <c r="C84" s="37"/>
      <c r="D84" s="36"/>
      <c r="E84" s="29" t="str">
        <f t="shared" si="7"/>
        <v/>
      </c>
      <c r="F84" s="50">
        <v>0</v>
      </c>
      <c r="G84" s="50"/>
      <c r="H84" s="14" t="str">
        <f t="shared" si="9"/>
        <v/>
      </c>
      <c r="I84" s="13">
        <f t="shared" si="8"/>
        <v>0</v>
      </c>
      <c r="J84" s="13">
        <f t="shared" si="6"/>
        <v>0</v>
      </c>
      <c r="K84" s="14" t="str">
        <f t="shared" si="5"/>
        <v/>
      </c>
    </row>
    <row r="85" spans="1:11" s="8" customFormat="1" ht="15.75" x14ac:dyDescent="0.2">
      <c r="A85" s="10" t="s">
        <v>156</v>
      </c>
      <c r="B85" s="9">
        <v>20000000</v>
      </c>
      <c r="C85" s="13">
        <f>C86+C96+C109+C120</f>
        <v>94981600</v>
      </c>
      <c r="D85" s="13">
        <f>D86+D96+D109+D120</f>
        <v>106003844.85000001</v>
      </c>
      <c r="E85" s="29">
        <f t="shared" si="7"/>
        <v>111.60461062984832</v>
      </c>
      <c r="F85" s="13">
        <f>F86+F96+F109+F120+F95</f>
        <v>94222440.709999993</v>
      </c>
      <c r="G85" s="13">
        <f>G86+G96+G109+G120+G95</f>
        <v>100748756.18000001</v>
      </c>
      <c r="H85" s="14">
        <f t="shared" si="9"/>
        <v>106.92649799858917</v>
      </c>
      <c r="I85" s="13">
        <f t="shared" si="8"/>
        <v>189204040.70999998</v>
      </c>
      <c r="J85" s="13">
        <f t="shared" si="6"/>
        <v>206752601.03000003</v>
      </c>
      <c r="K85" s="14">
        <f t="shared" si="5"/>
        <v>109.27493950665534</v>
      </c>
    </row>
    <row r="86" spans="1:11" s="8" customFormat="1" ht="31.5" x14ac:dyDescent="0.2">
      <c r="A86" s="10" t="s">
        <v>15</v>
      </c>
      <c r="B86" s="9">
        <v>21000000</v>
      </c>
      <c r="C86" s="13">
        <f>C87+C90+C89</f>
        <v>29812300</v>
      </c>
      <c r="D86" s="13">
        <f>D87+D90+D89</f>
        <v>38873922.480000004</v>
      </c>
      <c r="E86" s="29">
        <f t="shared" si="7"/>
        <v>130.39558329951063</v>
      </c>
      <c r="F86" s="13">
        <f>F87+F90+F89</f>
        <v>0</v>
      </c>
      <c r="G86" s="13">
        <f>G87+G90+G89</f>
        <v>0</v>
      </c>
      <c r="H86" s="14" t="str">
        <f t="shared" si="9"/>
        <v/>
      </c>
      <c r="I86" s="13">
        <f t="shared" si="8"/>
        <v>29812300</v>
      </c>
      <c r="J86" s="13">
        <f t="shared" si="6"/>
        <v>38873922.480000004</v>
      </c>
      <c r="K86" s="14">
        <f t="shared" si="5"/>
        <v>130.39558329951063</v>
      </c>
    </row>
    <row r="87" spans="1:11" s="8" customFormat="1" ht="94.5" x14ac:dyDescent="0.2">
      <c r="A87" s="10" t="s">
        <v>262</v>
      </c>
      <c r="B87" s="9">
        <v>21010000</v>
      </c>
      <c r="C87" s="13">
        <f>C88</f>
        <v>3892000</v>
      </c>
      <c r="D87" s="13">
        <f>D88</f>
        <v>4333239.41</v>
      </c>
      <c r="E87" s="29">
        <f t="shared" si="7"/>
        <v>111.33708658787256</v>
      </c>
      <c r="F87" s="13">
        <f>F88</f>
        <v>0</v>
      </c>
      <c r="G87" s="13">
        <f>G88</f>
        <v>0</v>
      </c>
      <c r="H87" s="14" t="str">
        <f t="shared" si="9"/>
        <v/>
      </c>
      <c r="I87" s="13">
        <f t="shared" si="8"/>
        <v>3892000</v>
      </c>
      <c r="J87" s="13">
        <f t="shared" si="6"/>
        <v>4333239.41</v>
      </c>
      <c r="K87" s="14">
        <f t="shared" si="5"/>
        <v>111.33708658787256</v>
      </c>
    </row>
    <row r="88" spans="1:11" ht="47.25" hidden="1" x14ac:dyDescent="0.2">
      <c r="A88" s="11" t="s">
        <v>128</v>
      </c>
      <c r="B88" s="39">
        <v>21010300</v>
      </c>
      <c r="C88" s="30">
        <v>3892000</v>
      </c>
      <c r="D88" s="30">
        <v>4333239.41</v>
      </c>
      <c r="E88" s="33">
        <f t="shared" si="7"/>
        <v>111.33708658787256</v>
      </c>
      <c r="F88" s="30">
        <v>0</v>
      </c>
      <c r="G88" s="30">
        <v>0</v>
      </c>
      <c r="H88" s="14" t="str">
        <f t="shared" si="9"/>
        <v/>
      </c>
      <c r="I88" s="30">
        <f t="shared" si="8"/>
        <v>3892000</v>
      </c>
      <c r="J88" s="30">
        <f t="shared" si="6"/>
        <v>4333239.41</v>
      </c>
      <c r="K88" s="49">
        <f t="shared" si="5"/>
        <v>111.33708658787256</v>
      </c>
    </row>
    <row r="89" spans="1:11" ht="31.5" x14ac:dyDescent="0.2">
      <c r="A89" s="10" t="s">
        <v>246</v>
      </c>
      <c r="B89" s="9">
        <v>21050000</v>
      </c>
      <c r="C89" s="13">
        <v>23870000</v>
      </c>
      <c r="D89" s="13">
        <v>31265835.420000002</v>
      </c>
      <c r="E89" s="29">
        <f t="shared" si="7"/>
        <v>130.98380988688731</v>
      </c>
      <c r="F89" s="30"/>
      <c r="G89" s="30"/>
      <c r="H89" s="14" t="str">
        <f t="shared" si="9"/>
        <v/>
      </c>
      <c r="I89" s="13">
        <f t="shared" si="8"/>
        <v>23870000</v>
      </c>
      <c r="J89" s="13">
        <f t="shared" si="6"/>
        <v>31265835.420000002</v>
      </c>
      <c r="K89" s="14">
        <f t="shared" si="5"/>
        <v>130.98380988688731</v>
      </c>
    </row>
    <row r="90" spans="1:11" s="8" customFormat="1" ht="15.75" x14ac:dyDescent="0.2">
      <c r="A90" s="10" t="s">
        <v>157</v>
      </c>
      <c r="B90" s="9">
        <v>21080000</v>
      </c>
      <c r="C90" s="13">
        <f>SUM(C91:C94)</f>
        <v>2050300</v>
      </c>
      <c r="D90" s="13">
        <f>SUM(D91:D94)</f>
        <v>3274847.65</v>
      </c>
      <c r="E90" s="29" t="str">
        <f t="shared" si="7"/>
        <v>зв.100</v>
      </c>
      <c r="F90" s="13">
        <f>SUM(F91:F94)</f>
        <v>0</v>
      </c>
      <c r="G90" s="13">
        <f>SUM(G91:G94)</f>
        <v>0</v>
      </c>
      <c r="H90" s="14" t="str">
        <f t="shared" si="9"/>
        <v/>
      </c>
      <c r="I90" s="13">
        <f t="shared" si="8"/>
        <v>2050300</v>
      </c>
      <c r="J90" s="13">
        <f t="shared" si="6"/>
        <v>3274847.65</v>
      </c>
      <c r="K90" s="13" t="str">
        <f t="shared" si="5"/>
        <v>зв.100</v>
      </c>
    </row>
    <row r="91" spans="1:11" ht="15.75" hidden="1" x14ac:dyDescent="0.2">
      <c r="A91" s="11" t="s">
        <v>158</v>
      </c>
      <c r="B91" s="39">
        <v>21080500</v>
      </c>
      <c r="C91" s="30">
        <v>20200</v>
      </c>
      <c r="D91" s="30">
        <v>292998.53999999998</v>
      </c>
      <c r="E91" s="29" t="str">
        <f t="shared" si="7"/>
        <v>зв.100</v>
      </c>
      <c r="F91" s="30">
        <v>0</v>
      </c>
      <c r="G91" s="30">
        <v>0</v>
      </c>
      <c r="H91" s="14" t="str">
        <f t="shared" si="9"/>
        <v/>
      </c>
      <c r="I91" s="30">
        <f t="shared" si="8"/>
        <v>20200</v>
      </c>
      <c r="J91" s="30">
        <f t="shared" si="6"/>
        <v>292998.53999999998</v>
      </c>
      <c r="K91" s="30" t="str">
        <f t="shared" si="5"/>
        <v>зв.100</v>
      </c>
    </row>
    <row r="92" spans="1:11" ht="78.75" hidden="1" x14ac:dyDescent="0.2">
      <c r="A92" s="11" t="s">
        <v>129</v>
      </c>
      <c r="B92" s="39">
        <v>21080900</v>
      </c>
      <c r="C92" s="30">
        <v>2300</v>
      </c>
      <c r="D92" s="30">
        <v>2382.84</v>
      </c>
      <c r="E92" s="33">
        <f t="shared" si="7"/>
        <v>103.60173913043478</v>
      </c>
      <c r="F92" s="30">
        <v>0</v>
      </c>
      <c r="G92" s="30">
        <v>0</v>
      </c>
      <c r="H92" s="14" t="str">
        <f t="shared" si="9"/>
        <v/>
      </c>
      <c r="I92" s="30">
        <f t="shared" si="8"/>
        <v>2300</v>
      </c>
      <c r="J92" s="30">
        <f t="shared" si="6"/>
        <v>2382.84</v>
      </c>
      <c r="K92" s="30">
        <f t="shared" si="5"/>
        <v>103.60173913043478</v>
      </c>
    </row>
    <row r="93" spans="1:11" ht="15.75" x14ac:dyDescent="0.2">
      <c r="A93" s="11" t="s">
        <v>187</v>
      </c>
      <c r="B93" s="39">
        <v>21081100</v>
      </c>
      <c r="C93" s="30">
        <v>1075000</v>
      </c>
      <c r="D93" s="30">
        <v>1878421.14</v>
      </c>
      <c r="E93" s="33" t="str">
        <f t="shared" si="7"/>
        <v>зв.100</v>
      </c>
      <c r="F93" s="30">
        <v>0</v>
      </c>
      <c r="G93" s="30">
        <v>0</v>
      </c>
      <c r="H93" s="14" t="str">
        <f t="shared" si="9"/>
        <v/>
      </c>
      <c r="I93" s="30">
        <f t="shared" si="8"/>
        <v>1075000</v>
      </c>
      <c r="J93" s="30">
        <f t="shared" si="6"/>
        <v>1878421.14</v>
      </c>
      <c r="K93" s="30" t="str">
        <f t="shared" si="5"/>
        <v>зв.100</v>
      </c>
    </row>
    <row r="94" spans="1:11" ht="47.25" x14ac:dyDescent="0.2">
      <c r="A94" s="11" t="s">
        <v>234</v>
      </c>
      <c r="B94" s="39">
        <v>21081500</v>
      </c>
      <c r="C94" s="30">
        <v>952800</v>
      </c>
      <c r="D94" s="30">
        <v>1101045.1299999999</v>
      </c>
      <c r="E94" s="33">
        <f t="shared" si="7"/>
        <v>115.55889273719562</v>
      </c>
      <c r="F94" s="30"/>
      <c r="G94" s="30"/>
      <c r="H94" s="14" t="str">
        <f t="shared" si="9"/>
        <v/>
      </c>
      <c r="I94" s="30">
        <f t="shared" si="8"/>
        <v>952800</v>
      </c>
      <c r="J94" s="30">
        <f t="shared" si="6"/>
        <v>1101045.1299999999</v>
      </c>
      <c r="K94" s="49">
        <f t="shared" si="5"/>
        <v>115.55889273719562</v>
      </c>
    </row>
    <row r="95" spans="1:11" s="22" customFormat="1" ht="47.25" x14ac:dyDescent="0.2">
      <c r="A95" s="10" t="s">
        <v>278</v>
      </c>
      <c r="B95" s="9">
        <v>21110000</v>
      </c>
      <c r="C95" s="30"/>
      <c r="D95" s="30"/>
      <c r="E95" s="29" t="str">
        <f t="shared" si="7"/>
        <v/>
      </c>
      <c r="F95" s="30"/>
      <c r="G95" s="82">
        <v>70420.5</v>
      </c>
      <c r="H95" s="14" t="str">
        <f>IF(F95=0,"",IF(G95/F95&gt;1.5, "зв.100",G95/F95*100))</f>
        <v/>
      </c>
      <c r="I95" s="13">
        <f t="shared" si="8"/>
        <v>0</v>
      </c>
      <c r="J95" s="13">
        <f t="shared" si="6"/>
        <v>70420.5</v>
      </c>
      <c r="K95" s="14" t="str">
        <f t="shared" si="5"/>
        <v/>
      </c>
    </row>
    <row r="96" spans="1:11" s="8" customFormat="1" ht="31.5" x14ac:dyDescent="0.2">
      <c r="A96" s="10" t="s">
        <v>188</v>
      </c>
      <c r="B96" s="9">
        <v>22000000</v>
      </c>
      <c r="C96" s="13">
        <f>C102+C104+C97</f>
        <v>64372000</v>
      </c>
      <c r="D96" s="13">
        <f>D102+D104+D97</f>
        <v>65905844.390000001</v>
      </c>
      <c r="E96" s="29">
        <f t="shared" si="7"/>
        <v>102.38278193935251</v>
      </c>
      <c r="F96" s="13">
        <f>F102+F104+F97</f>
        <v>0</v>
      </c>
      <c r="G96" s="13">
        <f>G102+G104+G97</f>
        <v>0</v>
      </c>
      <c r="H96" s="14" t="str">
        <f t="shared" si="9"/>
        <v/>
      </c>
      <c r="I96" s="13">
        <f t="shared" si="8"/>
        <v>64372000</v>
      </c>
      <c r="J96" s="13">
        <f t="shared" si="6"/>
        <v>65905844.390000001</v>
      </c>
      <c r="K96" s="14">
        <f t="shared" si="5"/>
        <v>102.38278193935251</v>
      </c>
    </row>
    <row r="97" spans="1:11" s="8" customFormat="1" ht="15.75" x14ac:dyDescent="0.2">
      <c r="A97" s="10" t="s">
        <v>235</v>
      </c>
      <c r="B97" s="9">
        <v>22010000</v>
      </c>
      <c r="C97" s="13">
        <f>SUM(C98:C101)</f>
        <v>34492000</v>
      </c>
      <c r="D97" s="13">
        <f>SUM(D98:D101)</f>
        <v>33849581.25</v>
      </c>
      <c r="E97" s="29">
        <f t="shared" si="7"/>
        <v>98.137484779079216</v>
      </c>
      <c r="F97" s="13">
        <f>SUM(F98:F101)</f>
        <v>0</v>
      </c>
      <c r="G97" s="13">
        <f>SUM(G98:G101)</f>
        <v>0</v>
      </c>
      <c r="H97" s="14" t="str">
        <f t="shared" si="9"/>
        <v/>
      </c>
      <c r="I97" s="13">
        <f t="shared" si="8"/>
        <v>34492000</v>
      </c>
      <c r="J97" s="13">
        <f t="shared" si="6"/>
        <v>33849581.25</v>
      </c>
      <c r="K97" s="14">
        <f t="shared" si="5"/>
        <v>98.137484779079216</v>
      </c>
    </row>
    <row r="98" spans="1:11" s="24" customFormat="1" ht="47.25" x14ac:dyDescent="0.2">
      <c r="A98" s="11" t="s">
        <v>272</v>
      </c>
      <c r="B98" s="39">
        <v>22010300</v>
      </c>
      <c r="C98" s="30">
        <v>585000</v>
      </c>
      <c r="D98" s="30">
        <v>652432.96</v>
      </c>
      <c r="E98" s="33">
        <f t="shared" si="7"/>
        <v>111.5270017094017</v>
      </c>
      <c r="F98" s="30"/>
      <c r="G98" s="30"/>
      <c r="H98" s="14" t="str">
        <f t="shared" si="9"/>
        <v/>
      </c>
      <c r="I98" s="30">
        <f t="shared" si="8"/>
        <v>585000</v>
      </c>
      <c r="J98" s="30">
        <f t="shared" si="6"/>
        <v>652432.96</v>
      </c>
      <c r="K98" s="49">
        <f t="shared" si="5"/>
        <v>111.5270017094017</v>
      </c>
    </row>
    <row r="99" spans="1:11" s="8" customFormat="1" ht="15.75" x14ac:dyDescent="0.2">
      <c r="A99" s="11" t="s">
        <v>236</v>
      </c>
      <c r="B99" s="39">
        <v>22012500</v>
      </c>
      <c r="C99" s="30">
        <v>32600000</v>
      </c>
      <c r="D99" s="30">
        <v>31673898.41</v>
      </c>
      <c r="E99" s="33">
        <f t="shared" si="7"/>
        <v>97.15919757668712</v>
      </c>
      <c r="F99" s="30"/>
      <c r="G99" s="30"/>
      <c r="H99" s="14" t="str">
        <f t="shared" si="9"/>
        <v/>
      </c>
      <c r="I99" s="30">
        <f t="shared" si="8"/>
        <v>32600000</v>
      </c>
      <c r="J99" s="30">
        <f t="shared" si="6"/>
        <v>31673898.41</v>
      </c>
      <c r="K99" s="49">
        <f t="shared" si="5"/>
        <v>97.15919757668712</v>
      </c>
    </row>
    <row r="100" spans="1:11" s="23" customFormat="1" ht="31.5" x14ac:dyDescent="0.2">
      <c r="A100" s="11" t="s">
        <v>273</v>
      </c>
      <c r="B100" s="39">
        <v>22012600</v>
      </c>
      <c r="C100" s="30">
        <v>1255000</v>
      </c>
      <c r="D100" s="30">
        <v>1429543.88</v>
      </c>
      <c r="E100" s="33">
        <f t="shared" si="7"/>
        <v>113.90787888446215</v>
      </c>
      <c r="F100" s="30"/>
      <c r="G100" s="30"/>
      <c r="H100" s="14" t="str">
        <f t="shared" si="9"/>
        <v/>
      </c>
      <c r="I100" s="30">
        <f t="shared" si="8"/>
        <v>1255000</v>
      </c>
      <c r="J100" s="30">
        <f t="shared" si="6"/>
        <v>1429543.88</v>
      </c>
      <c r="K100" s="49">
        <f t="shared" si="5"/>
        <v>113.90787888446215</v>
      </c>
    </row>
    <row r="101" spans="1:11" s="23" customFormat="1" ht="81.75" customHeight="1" x14ac:dyDescent="0.2">
      <c r="A101" s="11" t="s">
        <v>275</v>
      </c>
      <c r="B101" s="39">
        <v>22012900</v>
      </c>
      <c r="C101" s="30">
        <v>52000</v>
      </c>
      <c r="D101" s="30">
        <v>93706</v>
      </c>
      <c r="E101" s="33" t="str">
        <f t="shared" si="7"/>
        <v>зв.100</v>
      </c>
      <c r="F101" s="30"/>
      <c r="G101" s="30"/>
      <c r="H101" s="14" t="str">
        <f t="shared" si="9"/>
        <v/>
      </c>
      <c r="I101" s="30">
        <f t="shared" si="8"/>
        <v>52000</v>
      </c>
      <c r="J101" s="30">
        <f t="shared" si="6"/>
        <v>93706</v>
      </c>
      <c r="K101" s="30" t="str">
        <f t="shared" si="5"/>
        <v>зв.100</v>
      </c>
    </row>
    <row r="102" spans="1:11" s="8" customFormat="1" ht="47.25" x14ac:dyDescent="0.2">
      <c r="A102" s="10" t="s">
        <v>189</v>
      </c>
      <c r="B102" s="9">
        <v>22080000</v>
      </c>
      <c r="C102" s="13">
        <f>C103</f>
        <v>29530000</v>
      </c>
      <c r="D102" s="13">
        <f>D103</f>
        <v>31652426.940000001</v>
      </c>
      <c r="E102" s="29">
        <f t="shared" si="7"/>
        <v>107.18735841517102</v>
      </c>
      <c r="F102" s="13">
        <f>F103</f>
        <v>0</v>
      </c>
      <c r="G102" s="13">
        <f>G103</f>
        <v>0</v>
      </c>
      <c r="H102" s="14" t="str">
        <f t="shared" si="9"/>
        <v/>
      </c>
      <c r="I102" s="13">
        <f t="shared" si="8"/>
        <v>29530000</v>
      </c>
      <c r="J102" s="13">
        <f t="shared" si="6"/>
        <v>31652426.940000001</v>
      </c>
      <c r="K102" s="14">
        <f t="shared" si="5"/>
        <v>107.18735841517102</v>
      </c>
    </row>
    <row r="103" spans="1:11" ht="47.25" hidden="1" x14ac:dyDescent="0.2">
      <c r="A103" s="11" t="s">
        <v>205</v>
      </c>
      <c r="B103" s="39">
        <v>22080400</v>
      </c>
      <c r="C103" s="30">
        <v>29530000</v>
      </c>
      <c r="D103" s="30">
        <v>31652426.940000001</v>
      </c>
      <c r="E103" s="33">
        <f t="shared" si="7"/>
        <v>107.18735841517102</v>
      </c>
      <c r="F103" s="30">
        <v>0</v>
      </c>
      <c r="G103" s="30">
        <v>0</v>
      </c>
      <c r="H103" s="14" t="str">
        <f t="shared" si="9"/>
        <v/>
      </c>
      <c r="I103" s="30">
        <f t="shared" si="8"/>
        <v>29530000</v>
      </c>
      <c r="J103" s="30">
        <f t="shared" si="6"/>
        <v>31652426.940000001</v>
      </c>
      <c r="K103" s="49">
        <f t="shared" si="5"/>
        <v>107.18735841517102</v>
      </c>
    </row>
    <row r="104" spans="1:11" s="8" customFormat="1" ht="15.75" x14ac:dyDescent="0.2">
      <c r="A104" s="10" t="s">
        <v>159</v>
      </c>
      <c r="B104" s="9">
        <v>22090000</v>
      </c>
      <c r="C104" s="13">
        <f>SUM(C105:C108)</f>
        <v>350000</v>
      </c>
      <c r="D104" s="13">
        <f>SUM(D105:D108)</f>
        <v>403836.2</v>
      </c>
      <c r="E104" s="29">
        <f t="shared" si="7"/>
        <v>115.38177142857143</v>
      </c>
      <c r="F104" s="13">
        <f>SUM(F105:F108)</f>
        <v>0</v>
      </c>
      <c r="G104" s="13">
        <f>SUM(G105:G108)</f>
        <v>0</v>
      </c>
      <c r="H104" s="14" t="str">
        <f t="shared" si="9"/>
        <v/>
      </c>
      <c r="I104" s="13">
        <f t="shared" si="8"/>
        <v>350000</v>
      </c>
      <c r="J104" s="13">
        <f t="shared" si="6"/>
        <v>403836.2</v>
      </c>
      <c r="K104" s="14">
        <f t="shared" si="5"/>
        <v>115.38177142857143</v>
      </c>
    </row>
    <row r="105" spans="1:11" ht="47.25" hidden="1" x14ac:dyDescent="0.2">
      <c r="A105" s="11" t="s">
        <v>125</v>
      </c>
      <c r="B105" s="39">
        <v>22090100</v>
      </c>
      <c r="C105" s="30">
        <v>205000</v>
      </c>
      <c r="D105" s="30">
        <v>240961.78</v>
      </c>
      <c r="E105" s="33">
        <f t="shared" si="7"/>
        <v>117.54233170731708</v>
      </c>
      <c r="F105" s="30">
        <v>0</v>
      </c>
      <c r="G105" s="30">
        <v>0</v>
      </c>
      <c r="H105" s="14" t="str">
        <f t="shared" si="9"/>
        <v/>
      </c>
      <c r="I105" s="30">
        <f t="shared" si="8"/>
        <v>205000</v>
      </c>
      <c r="J105" s="30">
        <f t="shared" si="6"/>
        <v>240961.78</v>
      </c>
      <c r="K105" s="30">
        <f t="shared" si="5"/>
        <v>117.54233170731708</v>
      </c>
    </row>
    <row r="106" spans="1:11" ht="15.75" hidden="1" x14ac:dyDescent="0.2">
      <c r="A106" s="11" t="s">
        <v>237</v>
      </c>
      <c r="B106" s="39">
        <v>22090200</v>
      </c>
      <c r="C106" s="30">
        <v>0</v>
      </c>
      <c r="D106" s="30">
        <v>622.20000000000005</v>
      </c>
      <c r="E106" s="33" t="str">
        <f t="shared" si="7"/>
        <v/>
      </c>
      <c r="F106" s="30"/>
      <c r="G106" s="30"/>
      <c r="H106" s="14" t="str">
        <f t="shared" si="9"/>
        <v/>
      </c>
      <c r="I106" s="30">
        <f t="shared" si="8"/>
        <v>0</v>
      </c>
      <c r="J106" s="30">
        <f t="shared" si="6"/>
        <v>622.20000000000005</v>
      </c>
      <c r="K106" s="30" t="str">
        <f t="shared" si="5"/>
        <v/>
      </c>
    </row>
    <row r="107" spans="1:11" ht="63" hidden="1" x14ac:dyDescent="0.2">
      <c r="A107" s="11" t="s">
        <v>238</v>
      </c>
      <c r="B107" s="39">
        <v>22090300</v>
      </c>
      <c r="C107" s="30">
        <v>0</v>
      </c>
      <c r="D107" s="30"/>
      <c r="E107" s="33" t="str">
        <f t="shared" si="7"/>
        <v/>
      </c>
      <c r="F107" s="30"/>
      <c r="G107" s="30"/>
      <c r="H107" s="14" t="str">
        <f t="shared" si="9"/>
        <v/>
      </c>
      <c r="I107" s="30">
        <f t="shared" si="8"/>
        <v>0</v>
      </c>
      <c r="J107" s="30">
        <f t="shared" si="6"/>
        <v>0</v>
      </c>
      <c r="K107" s="30" t="str">
        <f t="shared" si="5"/>
        <v/>
      </c>
    </row>
    <row r="108" spans="1:11" ht="47.25" hidden="1" x14ac:dyDescent="0.2">
      <c r="A108" s="11" t="s">
        <v>190</v>
      </c>
      <c r="B108" s="39">
        <v>22090400</v>
      </c>
      <c r="C108" s="30">
        <v>145000</v>
      </c>
      <c r="D108" s="30">
        <v>162252.22</v>
      </c>
      <c r="E108" s="33">
        <f t="shared" si="7"/>
        <v>111.8980827586207</v>
      </c>
      <c r="F108" s="30">
        <v>0</v>
      </c>
      <c r="G108" s="30">
        <v>0</v>
      </c>
      <c r="H108" s="14" t="str">
        <f t="shared" si="9"/>
        <v/>
      </c>
      <c r="I108" s="30">
        <f t="shared" si="8"/>
        <v>145000</v>
      </c>
      <c r="J108" s="30">
        <f t="shared" si="6"/>
        <v>162252.22</v>
      </c>
      <c r="K108" s="30">
        <f t="shared" si="5"/>
        <v>111.8980827586207</v>
      </c>
    </row>
    <row r="109" spans="1:11" s="8" customFormat="1" ht="15.75" x14ac:dyDescent="0.2">
      <c r="A109" s="10" t="s">
        <v>346</v>
      </c>
      <c r="B109" s="9">
        <v>24000000</v>
      </c>
      <c r="C109" s="13">
        <f>C110+C116+C119</f>
        <v>797300</v>
      </c>
      <c r="D109" s="13">
        <f>D110+D116+D119</f>
        <v>1224077.98</v>
      </c>
      <c r="E109" s="29" t="str">
        <f t="shared" si="7"/>
        <v>зв.100</v>
      </c>
      <c r="F109" s="13">
        <f>F110+F116+F119</f>
        <v>17263920</v>
      </c>
      <c r="G109" s="13">
        <f>G110+G116+G119</f>
        <v>26596661.07</v>
      </c>
      <c r="H109" s="14" t="str">
        <f t="shared" si="9"/>
        <v>зв.100</v>
      </c>
      <c r="I109" s="13">
        <f t="shared" si="8"/>
        <v>18061220</v>
      </c>
      <c r="J109" s="13">
        <f t="shared" si="6"/>
        <v>27820739.050000001</v>
      </c>
      <c r="K109" s="13" t="str">
        <f t="shared" si="5"/>
        <v>зв.100</v>
      </c>
    </row>
    <row r="110" spans="1:11" s="8" customFormat="1" ht="15.75" x14ac:dyDescent="0.2">
      <c r="A110" s="10" t="s">
        <v>345</v>
      </c>
      <c r="B110" s="9">
        <v>24060000</v>
      </c>
      <c r="C110" s="13">
        <f>SUM(C111:C115)</f>
        <v>797300</v>
      </c>
      <c r="D110" s="13">
        <f>SUM(D111:D115)</f>
        <v>1224077.98</v>
      </c>
      <c r="E110" s="29" t="str">
        <f t="shared" si="7"/>
        <v>зв.100</v>
      </c>
      <c r="F110" s="13">
        <f>SUM(F111:F115)</f>
        <v>690000</v>
      </c>
      <c r="G110" s="13">
        <f>SUM(G111:G115)</f>
        <v>1453165.49</v>
      </c>
      <c r="H110" s="14" t="str">
        <f t="shared" si="9"/>
        <v>зв.100</v>
      </c>
      <c r="I110" s="13">
        <f t="shared" si="8"/>
        <v>1487300</v>
      </c>
      <c r="J110" s="13">
        <f t="shared" si="6"/>
        <v>2677243.4699999997</v>
      </c>
      <c r="K110" s="13" t="str">
        <f t="shared" si="5"/>
        <v>зв.100</v>
      </c>
    </row>
    <row r="111" spans="1:11" ht="15.75" x14ac:dyDescent="0.2">
      <c r="A111" s="11" t="s">
        <v>160</v>
      </c>
      <c r="B111" s="39">
        <v>24060300</v>
      </c>
      <c r="C111" s="30">
        <v>745700</v>
      </c>
      <c r="D111" s="30">
        <v>1104027.96</v>
      </c>
      <c r="E111" s="33">
        <f t="shared" si="7"/>
        <v>148.05256269277189</v>
      </c>
      <c r="F111" s="30">
        <v>0</v>
      </c>
      <c r="G111" s="30">
        <v>0</v>
      </c>
      <c r="H111" s="14" t="str">
        <f t="shared" si="9"/>
        <v/>
      </c>
      <c r="I111" s="30">
        <f t="shared" si="8"/>
        <v>745700</v>
      </c>
      <c r="J111" s="30">
        <f t="shared" si="6"/>
        <v>1104027.96</v>
      </c>
      <c r="K111" s="49">
        <f t="shared" si="5"/>
        <v>148.05256269277189</v>
      </c>
    </row>
    <row r="112" spans="1:11" ht="15.75" hidden="1" x14ac:dyDescent="0.2">
      <c r="A112" s="11" t="s">
        <v>245</v>
      </c>
      <c r="B112" s="39">
        <v>24060600</v>
      </c>
      <c r="C112" s="30"/>
      <c r="D112" s="30"/>
      <c r="E112" s="33" t="str">
        <f t="shared" si="7"/>
        <v/>
      </c>
      <c r="F112" s="30">
        <v>0</v>
      </c>
      <c r="G112" s="30">
        <v>0</v>
      </c>
      <c r="H112" s="14" t="str">
        <f t="shared" si="9"/>
        <v/>
      </c>
      <c r="I112" s="30">
        <f t="shared" si="8"/>
        <v>0</v>
      </c>
      <c r="J112" s="30">
        <f t="shared" si="6"/>
        <v>0</v>
      </c>
      <c r="K112" s="30" t="str">
        <f t="shared" si="5"/>
        <v/>
      </c>
    </row>
    <row r="113" spans="1:11" ht="51" customHeight="1" x14ac:dyDescent="0.2">
      <c r="A113" s="11" t="s">
        <v>191</v>
      </c>
      <c r="B113" s="39">
        <v>24062100</v>
      </c>
      <c r="C113" s="30">
        <v>0</v>
      </c>
      <c r="D113" s="30">
        <v>0</v>
      </c>
      <c r="E113" s="29" t="str">
        <f t="shared" si="7"/>
        <v/>
      </c>
      <c r="F113" s="102">
        <v>690000</v>
      </c>
      <c r="G113" s="30">
        <v>1453165.49</v>
      </c>
      <c r="H113" s="49" t="str">
        <f t="shared" si="9"/>
        <v>зв.100</v>
      </c>
      <c r="I113" s="30">
        <f t="shared" si="8"/>
        <v>690000</v>
      </c>
      <c r="J113" s="30">
        <f t="shared" si="6"/>
        <v>1453165.49</v>
      </c>
      <c r="K113" s="30" t="str">
        <f t="shared" si="5"/>
        <v>зв.100</v>
      </c>
    </row>
    <row r="114" spans="1:11" s="22" customFormat="1" ht="63.75" hidden="1" customHeight="1" x14ac:dyDescent="0.2">
      <c r="A114" s="11" t="s">
        <v>343</v>
      </c>
      <c r="B114" s="67" t="s">
        <v>344</v>
      </c>
      <c r="C114" s="75"/>
      <c r="D114" s="75"/>
      <c r="E114" s="33" t="str">
        <f t="shared" si="7"/>
        <v/>
      </c>
      <c r="F114" s="68"/>
      <c r="G114" s="32"/>
      <c r="H114" s="14" t="str">
        <f t="shared" si="9"/>
        <v/>
      </c>
      <c r="I114" s="30">
        <f t="shared" si="8"/>
        <v>0</v>
      </c>
      <c r="J114" s="30">
        <f t="shared" si="6"/>
        <v>0</v>
      </c>
      <c r="K114" s="30" t="str">
        <f t="shared" si="5"/>
        <v/>
      </c>
    </row>
    <row r="115" spans="1:11" s="22" customFormat="1" ht="78.75" x14ac:dyDescent="0.2">
      <c r="A115" s="11" t="s">
        <v>351</v>
      </c>
      <c r="B115" s="67" t="s">
        <v>347</v>
      </c>
      <c r="C115" s="30">
        <v>51600</v>
      </c>
      <c r="D115" s="30">
        <v>120050.02</v>
      </c>
      <c r="E115" s="33" t="str">
        <f t="shared" si="7"/>
        <v>зв.100</v>
      </c>
      <c r="F115" s="68"/>
      <c r="G115" s="32"/>
      <c r="H115" s="14" t="str">
        <f>IF(F115=0,"",IF(G115/F115&gt;1.5, "зв.100",G115/F115*100))</f>
        <v/>
      </c>
      <c r="I115" s="30">
        <f t="shared" si="8"/>
        <v>51600</v>
      </c>
      <c r="J115" s="30">
        <f t="shared" si="6"/>
        <v>120050.02</v>
      </c>
      <c r="K115" s="30" t="str">
        <f t="shared" si="5"/>
        <v>зв.100</v>
      </c>
    </row>
    <row r="116" spans="1:11" s="8" customFormat="1" ht="31.5" x14ac:dyDescent="0.2">
      <c r="A116" s="10" t="s">
        <v>161</v>
      </c>
      <c r="B116" s="9">
        <v>24110000</v>
      </c>
      <c r="C116" s="13">
        <f>C117+C118</f>
        <v>0</v>
      </c>
      <c r="D116" s="13">
        <f>D117+D118</f>
        <v>0</v>
      </c>
      <c r="E116" s="29" t="str">
        <f t="shared" si="7"/>
        <v/>
      </c>
      <c r="F116" s="13">
        <f>F118+F117</f>
        <v>14400</v>
      </c>
      <c r="G116" s="13">
        <f>G118+G117</f>
        <v>3869.59</v>
      </c>
      <c r="H116" s="14">
        <f t="shared" si="9"/>
        <v>26.872152777777782</v>
      </c>
      <c r="I116" s="13">
        <f t="shared" si="8"/>
        <v>14400</v>
      </c>
      <c r="J116" s="13">
        <f t="shared" si="6"/>
        <v>3869.59</v>
      </c>
      <c r="K116" s="14">
        <f t="shared" si="5"/>
        <v>26.872152777777782</v>
      </c>
    </row>
    <row r="117" spans="1:11" s="23" customFormat="1" ht="31.5" x14ac:dyDescent="0.2">
      <c r="A117" s="11" t="s">
        <v>352</v>
      </c>
      <c r="B117" s="39">
        <v>24110700</v>
      </c>
      <c r="C117" s="13"/>
      <c r="D117" s="13"/>
      <c r="E117" s="29" t="str">
        <f t="shared" si="7"/>
        <v/>
      </c>
      <c r="F117" s="102">
        <v>0</v>
      </c>
      <c r="G117" s="102">
        <v>14.36</v>
      </c>
      <c r="H117" s="49" t="str">
        <f>IF(F117=0,"",IF(G117/F117&gt;1.5, "зв.100",G117/F117*100))</f>
        <v/>
      </c>
      <c r="I117" s="13">
        <f t="shared" si="8"/>
        <v>0</v>
      </c>
      <c r="J117" s="30">
        <f t="shared" si="6"/>
        <v>14.36</v>
      </c>
      <c r="K117" s="14" t="str">
        <f t="shared" si="5"/>
        <v/>
      </c>
    </row>
    <row r="118" spans="1:11" ht="63" x14ac:dyDescent="0.2">
      <c r="A118" s="11" t="s">
        <v>206</v>
      </c>
      <c r="B118" s="39">
        <v>24110900</v>
      </c>
      <c r="C118" s="30">
        <v>0</v>
      </c>
      <c r="D118" s="30">
        <v>0</v>
      </c>
      <c r="E118" s="29" t="str">
        <f t="shared" si="7"/>
        <v/>
      </c>
      <c r="F118" s="102">
        <v>14400</v>
      </c>
      <c r="G118" s="102">
        <v>3855.23</v>
      </c>
      <c r="H118" s="49">
        <f t="shared" si="9"/>
        <v>26.772430555555555</v>
      </c>
      <c r="I118" s="30">
        <f t="shared" si="8"/>
        <v>14400</v>
      </c>
      <c r="J118" s="30">
        <f t="shared" si="6"/>
        <v>3855.23</v>
      </c>
      <c r="K118" s="49">
        <f t="shared" si="5"/>
        <v>26.772430555555555</v>
      </c>
    </row>
    <row r="119" spans="1:11" s="8" customFormat="1" ht="31.5" x14ac:dyDescent="0.2">
      <c r="A119" s="10" t="s">
        <v>186</v>
      </c>
      <c r="B119" s="9">
        <v>24170000</v>
      </c>
      <c r="C119" s="13">
        <v>0</v>
      </c>
      <c r="D119" s="13">
        <v>0</v>
      </c>
      <c r="E119" s="29" t="str">
        <f t="shared" si="7"/>
        <v/>
      </c>
      <c r="F119" s="13">
        <v>16559520</v>
      </c>
      <c r="G119" s="13">
        <v>25139625.989999998</v>
      </c>
      <c r="H119" s="14" t="str">
        <f t="shared" si="9"/>
        <v>зв.100</v>
      </c>
      <c r="I119" s="13">
        <f t="shared" si="8"/>
        <v>16559520</v>
      </c>
      <c r="J119" s="13">
        <f t="shared" si="6"/>
        <v>25139625.989999998</v>
      </c>
      <c r="K119" s="13" t="str">
        <f t="shared" si="5"/>
        <v>зв.100</v>
      </c>
    </row>
    <row r="120" spans="1:11" s="8" customFormat="1" ht="15.75" x14ac:dyDescent="0.2">
      <c r="A120" s="10" t="s">
        <v>162</v>
      </c>
      <c r="B120" s="9">
        <v>25000000</v>
      </c>
      <c r="C120" s="13">
        <f>SUM(C121:C122)</f>
        <v>0</v>
      </c>
      <c r="D120" s="13">
        <f>SUM(D121:D122)</f>
        <v>0</v>
      </c>
      <c r="E120" s="29" t="str">
        <f t="shared" si="7"/>
        <v/>
      </c>
      <c r="F120" s="13">
        <f>SUM(F121:F122)</f>
        <v>76958520.709999993</v>
      </c>
      <c r="G120" s="13">
        <f>SUM(G121:G122)</f>
        <v>74081674.609999999</v>
      </c>
      <c r="H120" s="29">
        <f t="shared" si="9"/>
        <v>96.261822507164979</v>
      </c>
      <c r="I120" s="13">
        <f t="shared" si="8"/>
        <v>76958520.709999993</v>
      </c>
      <c r="J120" s="13">
        <f t="shared" si="6"/>
        <v>74081674.609999999</v>
      </c>
      <c r="K120" s="14">
        <f t="shared" si="5"/>
        <v>96.261822507164979</v>
      </c>
    </row>
    <row r="121" spans="1:11" s="8" customFormat="1" ht="34.5" customHeight="1" x14ac:dyDescent="0.2">
      <c r="A121" s="10" t="s">
        <v>163</v>
      </c>
      <c r="B121" s="9">
        <v>25010000</v>
      </c>
      <c r="C121" s="13">
        <v>0</v>
      </c>
      <c r="D121" s="13">
        <v>0</v>
      </c>
      <c r="E121" s="29" t="str">
        <f t="shared" si="7"/>
        <v/>
      </c>
      <c r="F121" s="13">
        <v>52508396.899999999</v>
      </c>
      <c r="G121" s="13">
        <v>50497329.270000003</v>
      </c>
      <c r="H121" s="29">
        <f t="shared" si="9"/>
        <v>96.170007563114169</v>
      </c>
      <c r="I121" s="13">
        <f t="shared" si="8"/>
        <v>52508396.899999999</v>
      </c>
      <c r="J121" s="13">
        <f t="shared" si="6"/>
        <v>50497329.270000003</v>
      </c>
      <c r="K121" s="14">
        <f t="shared" si="5"/>
        <v>96.170007563114169</v>
      </c>
    </row>
    <row r="122" spans="1:11" s="8" customFormat="1" ht="31.5" x14ac:dyDescent="0.2">
      <c r="A122" s="10" t="s">
        <v>12</v>
      </c>
      <c r="B122" s="9">
        <v>25020000</v>
      </c>
      <c r="C122" s="13">
        <v>0</v>
      </c>
      <c r="D122" s="13">
        <v>0</v>
      </c>
      <c r="E122" s="29" t="str">
        <f t="shared" si="7"/>
        <v/>
      </c>
      <c r="F122" s="13">
        <v>24450123.809999999</v>
      </c>
      <c r="G122" s="13">
        <v>23584345.34</v>
      </c>
      <c r="H122" s="29">
        <f t="shared" si="9"/>
        <v>96.459001693701452</v>
      </c>
      <c r="I122" s="13">
        <f t="shared" si="8"/>
        <v>24450123.809999999</v>
      </c>
      <c r="J122" s="13">
        <f t="shared" si="6"/>
        <v>23584345.34</v>
      </c>
      <c r="K122" s="14">
        <f t="shared" si="5"/>
        <v>96.459001693701452</v>
      </c>
    </row>
    <row r="123" spans="1:11" s="8" customFormat="1" ht="15.75" x14ac:dyDescent="0.2">
      <c r="A123" s="10" t="s">
        <v>164</v>
      </c>
      <c r="B123" s="9">
        <v>30000000</v>
      </c>
      <c r="C123" s="13">
        <f>C124+C129</f>
        <v>10000</v>
      </c>
      <c r="D123" s="13">
        <f>D124+D129</f>
        <v>8198.61</v>
      </c>
      <c r="E123" s="29">
        <f t="shared" si="7"/>
        <v>81.986100000000008</v>
      </c>
      <c r="F123" s="13">
        <f>F124+F129</f>
        <v>31567060</v>
      </c>
      <c r="G123" s="13">
        <f>G124+G129</f>
        <v>33516972.810000002</v>
      </c>
      <c r="H123" s="29">
        <f t="shared" si="9"/>
        <v>106.17704914553336</v>
      </c>
      <c r="I123" s="13">
        <f t="shared" si="8"/>
        <v>31577060</v>
      </c>
      <c r="J123" s="13">
        <f t="shared" si="6"/>
        <v>33525171.420000002</v>
      </c>
      <c r="K123" s="14">
        <f t="shared" si="5"/>
        <v>106.16938822043598</v>
      </c>
    </row>
    <row r="124" spans="1:11" s="8" customFormat="1" ht="15.75" x14ac:dyDescent="0.2">
      <c r="A124" s="10" t="s">
        <v>165</v>
      </c>
      <c r="B124" s="9">
        <v>31000000</v>
      </c>
      <c r="C124" s="13">
        <f>C125+C127+C128</f>
        <v>10000</v>
      </c>
      <c r="D124" s="13">
        <f>D125+D127+D128</f>
        <v>8198.61</v>
      </c>
      <c r="E124" s="29">
        <f t="shared" si="7"/>
        <v>81.986100000000008</v>
      </c>
      <c r="F124" s="13">
        <f>F125+F127+F128</f>
        <v>8129930</v>
      </c>
      <c r="G124" s="13">
        <f>G125+G127+G128</f>
        <v>8129974.21</v>
      </c>
      <c r="H124" s="29">
        <f t="shared" si="9"/>
        <v>100.00054379312</v>
      </c>
      <c r="I124" s="13">
        <f t="shared" si="8"/>
        <v>8139930</v>
      </c>
      <c r="J124" s="13">
        <f t="shared" si="6"/>
        <v>8138172.8200000003</v>
      </c>
      <c r="K124" s="14">
        <f t="shared" si="5"/>
        <v>99.978412836474035</v>
      </c>
    </row>
    <row r="125" spans="1:11" s="8" customFormat="1" ht="78.75" x14ac:dyDescent="0.2">
      <c r="A125" s="10" t="s">
        <v>192</v>
      </c>
      <c r="B125" s="9">
        <v>31010000</v>
      </c>
      <c r="C125" s="13">
        <f>C126</f>
        <v>10000</v>
      </c>
      <c r="D125" s="13">
        <f>D126</f>
        <v>6120.17</v>
      </c>
      <c r="E125" s="29">
        <f t="shared" si="7"/>
        <v>61.201700000000002</v>
      </c>
      <c r="F125" s="13">
        <f>F126</f>
        <v>0</v>
      </c>
      <c r="G125" s="13">
        <f>G126</f>
        <v>0</v>
      </c>
      <c r="H125" s="29" t="str">
        <f t="shared" si="9"/>
        <v/>
      </c>
      <c r="I125" s="13">
        <f t="shared" si="8"/>
        <v>10000</v>
      </c>
      <c r="J125" s="13">
        <f t="shared" si="6"/>
        <v>6120.17</v>
      </c>
      <c r="K125" s="14">
        <f t="shared" si="5"/>
        <v>61.201700000000002</v>
      </c>
    </row>
    <row r="126" spans="1:11" ht="78.75" hidden="1" x14ac:dyDescent="0.2">
      <c r="A126" s="11" t="s">
        <v>193</v>
      </c>
      <c r="B126" s="39">
        <v>31010200</v>
      </c>
      <c r="C126" s="30">
        <v>10000</v>
      </c>
      <c r="D126" s="30">
        <v>6120.17</v>
      </c>
      <c r="E126" s="33">
        <f t="shared" si="7"/>
        <v>61.201700000000002</v>
      </c>
      <c r="F126" s="30">
        <v>0</v>
      </c>
      <c r="G126" s="30">
        <v>0</v>
      </c>
      <c r="H126" s="29" t="str">
        <f t="shared" si="9"/>
        <v/>
      </c>
      <c r="I126" s="30">
        <f t="shared" si="8"/>
        <v>10000</v>
      </c>
      <c r="J126" s="30">
        <f t="shared" si="6"/>
        <v>6120.17</v>
      </c>
      <c r="K126" s="49">
        <f t="shared" si="5"/>
        <v>61.201700000000002</v>
      </c>
    </row>
    <row r="127" spans="1:11" s="8" customFormat="1" ht="31.5" x14ac:dyDescent="0.2">
      <c r="A127" s="10" t="s">
        <v>166</v>
      </c>
      <c r="B127" s="9">
        <v>31020000</v>
      </c>
      <c r="C127" s="13">
        <v>0</v>
      </c>
      <c r="D127" s="13">
        <v>2078.44</v>
      </c>
      <c r="E127" s="29" t="str">
        <f t="shared" si="7"/>
        <v/>
      </c>
      <c r="F127" s="13">
        <v>0</v>
      </c>
      <c r="G127" s="13">
        <v>0</v>
      </c>
      <c r="H127" s="29" t="str">
        <f t="shared" si="9"/>
        <v/>
      </c>
      <c r="I127" s="13">
        <f t="shared" si="8"/>
        <v>0</v>
      </c>
      <c r="J127" s="13">
        <f t="shared" si="6"/>
        <v>2078.44</v>
      </c>
      <c r="K127" s="14" t="str">
        <f t="shared" si="5"/>
        <v/>
      </c>
    </row>
    <row r="128" spans="1:11" s="8" customFormat="1" ht="47.25" x14ac:dyDescent="0.2">
      <c r="A128" s="10" t="s">
        <v>167</v>
      </c>
      <c r="B128" s="9">
        <v>31030000</v>
      </c>
      <c r="C128" s="13">
        <v>0</v>
      </c>
      <c r="D128" s="13">
        <v>0</v>
      </c>
      <c r="E128" s="29" t="str">
        <f t="shared" si="7"/>
        <v/>
      </c>
      <c r="F128" s="13">
        <v>8129930</v>
      </c>
      <c r="G128" s="13">
        <v>8129974.21</v>
      </c>
      <c r="H128" s="29">
        <f t="shared" si="9"/>
        <v>100.00054379312</v>
      </c>
      <c r="I128" s="13">
        <f t="shared" si="8"/>
        <v>8129930</v>
      </c>
      <c r="J128" s="13">
        <f t="shared" si="6"/>
        <v>8129974.21</v>
      </c>
      <c r="K128" s="14">
        <f t="shared" si="5"/>
        <v>100.00054379312</v>
      </c>
    </row>
    <row r="129" spans="1:11" s="8" customFormat="1" ht="18" customHeight="1" x14ac:dyDescent="0.2">
      <c r="A129" s="10" t="s">
        <v>168</v>
      </c>
      <c r="B129" s="9">
        <v>33000000</v>
      </c>
      <c r="C129" s="13">
        <f>C130</f>
        <v>0</v>
      </c>
      <c r="D129" s="13">
        <f>D130</f>
        <v>0</v>
      </c>
      <c r="E129" s="29" t="str">
        <f t="shared" si="7"/>
        <v/>
      </c>
      <c r="F129" s="13">
        <f>F130</f>
        <v>23437130</v>
      </c>
      <c r="G129" s="13">
        <f>G130</f>
        <v>25386998.600000001</v>
      </c>
      <c r="H129" s="29">
        <f t="shared" si="9"/>
        <v>108.31957069828944</v>
      </c>
      <c r="I129" s="13">
        <f t="shared" si="8"/>
        <v>23437130</v>
      </c>
      <c r="J129" s="13">
        <f t="shared" si="6"/>
        <v>25386998.600000001</v>
      </c>
      <c r="K129" s="14">
        <f t="shared" si="5"/>
        <v>108.31957069828944</v>
      </c>
    </row>
    <row r="130" spans="1:11" s="8" customFormat="1" ht="15.75" x14ac:dyDescent="0.2">
      <c r="A130" s="10" t="s">
        <v>169</v>
      </c>
      <c r="B130" s="9">
        <v>33010000</v>
      </c>
      <c r="C130" s="13">
        <f>SUM(C131:C132)</f>
        <v>0</v>
      </c>
      <c r="D130" s="13">
        <f>SUM(D131:D132)</f>
        <v>0</v>
      </c>
      <c r="E130" s="29" t="str">
        <f t="shared" si="7"/>
        <v/>
      </c>
      <c r="F130" s="13">
        <f>SUM(F131:F132)</f>
        <v>23437130</v>
      </c>
      <c r="G130" s="13">
        <f>SUM(G131:G132)</f>
        <v>25386998.600000001</v>
      </c>
      <c r="H130" s="29">
        <f t="shared" si="9"/>
        <v>108.31957069828944</v>
      </c>
      <c r="I130" s="13">
        <f t="shared" si="8"/>
        <v>23437130</v>
      </c>
      <c r="J130" s="13">
        <f t="shared" si="6"/>
        <v>25386998.600000001</v>
      </c>
      <c r="K130" s="14">
        <f t="shared" si="5"/>
        <v>108.31957069828944</v>
      </c>
    </row>
    <row r="131" spans="1:11" ht="78.75" hidden="1" x14ac:dyDescent="0.2">
      <c r="A131" s="11" t="s">
        <v>194</v>
      </c>
      <c r="B131" s="39">
        <v>33010100</v>
      </c>
      <c r="C131" s="30">
        <v>0</v>
      </c>
      <c r="D131" s="30">
        <v>0</v>
      </c>
      <c r="E131" s="29" t="str">
        <f t="shared" si="7"/>
        <v/>
      </c>
      <c r="F131" s="30">
        <v>23437130</v>
      </c>
      <c r="G131" s="30">
        <v>25386998.600000001</v>
      </c>
      <c r="H131" s="33">
        <f t="shared" si="9"/>
        <v>108.31957069828944</v>
      </c>
      <c r="I131" s="30">
        <f t="shared" si="8"/>
        <v>23437130</v>
      </c>
      <c r="J131" s="30">
        <f t="shared" si="6"/>
        <v>25386998.600000001</v>
      </c>
      <c r="K131" s="49">
        <f t="shared" si="5"/>
        <v>108.31957069828944</v>
      </c>
    </row>
    <row r="132" spans="1:11" ht="63" hidden="1" x14ac:dyDescent="0.2">
      <c r="A132" s="11" t="s">
        <v>195</v>
      </c>
      <c r="B132" s="39">
        <v>33010400</v>
      </c>
      <c r="C132" s="30">
        <v>0</v>
      </c>
      <c r="D132" s="30">
        <v>0</v>
      </c>
      <c r="E132" s="29" t="str">
        <f t="shared" si="7"/>
        <v/>
      </c>
      <c r="F132" s="76"/>
      <c r="G132" s="76">
        <v>0</v>
      </c>
      <c r="H132" s="33" t="str">
        <f t="shared" si="9"/>
        <v/>
      </c>
      <c r="I132" s="30">
        <f t="shared" si="8"/>
        <v>0</v>
      </c>
      <c r="J132" s="30">
        <f t="shared" si="6"/>
        <v>0</v>
      </c>
      <c r="K132" s="49" t="str">
        <f t="shared" si="5"/>
        <v/>
      </c>
    </row>
    <row r="133" spans="1:11" s="8" customFormat="1" ht="15.75" x14ac:dyDescent="0.2">
      <c r="A133" s="10" t="s">
        <v>170</v>
      </c>
      <c r="B133" s="9">
        <v>50000000</v>
      </c>
      <c r="C133" s="13">
        <f>C134</f>
        <v>0</v>
      </c>
      <c r="D133" s="13">
        <f>D134</f>
        <v>0</v>
      </c>
      <c r="E133" s="29" t="str">
        <f t="shared" si="7"/>
        <v/>
      </c>
      <c r="F133" s="13">
        <f>F134</f>
        <v>8803700</v>
      </c>
      <c r="G133" s="13">
        <f>G134</f>
        <v>12434079.27</v>
      </c>
      <c r="H133" s="29">
        <f t="shared" si="9"/>
        <v>141.23697161420765</v>
      </c>
      <c r="I133" s="13">
        <f t="shared" si="8"/>
        <v>8803700</v>
      </c>
      <c r="J133" s="13">
        <f t="shared" si="6"/>
        <v>12434079.27</v>
      </c>
      <c r="K133" s="14">
        <f t="shared" si="5"/>
        <v>141.23697161420765</v>
      </c>
    </row>
    <row r="134" spans="1:11" ht="49.5" hidden="1" customHeight="1" x14ac:dyDescent="0.2">
      <c r="A134" s="11" t="s">
        <v>196</v>
      </c>
      <c r="B134" s="39">
        <v>50110000</v>
      </c>
      <c r="C134" s="30">
        <v>0</v>
      </c>
      <c r="D134" s="30">
        <v>0</v>
      </c>
      <c r="E134" s="29" t="str">
        <f t="shared" si="7"/>
        <v/>
      </c>
      <c r="F134" s="30">
        <v>8803700</v>
      </c>
      <c r="G134" s="30">
        <v>12434079.27</v>
      </c>
      <c r="H134" s="33">
        <f t="shared" si="9"/>
        <v>141.23697161420765</v>
      </c>
      <c r="I134" s="30">
        <f t="shared" si="8"/>
        <v>8803700</v>
      </c>
      <c r="J134" s="30">
        <f t="shared" si="6"/>
        <v>12434079.27</v>
      </c>
      <c r="K134" s="49">
        <f t="shared" si="5"/>
        <v>141.23697161420765</v>
      </c>
    </row>
    <row r="135" spans="1:11" s="8" customFormat="1" ht="15.75" x14ac:dyDescent="0.2">
      <c r="A135" s="10" t="s">
        <v>171</v>
      </c>
      <c r="B135" s="9">
        <v>90010100</v>
      </c>
      <c r="C135" s="13">
        <f>C13+C85+C123+C133</f>
        <v>1393500000</v>
      </c>
      <c r="D135" s="13">
        <f>D13+D85+D123+D133</f>
        <v>1410526772.6499996</v>
      </c>
      <c r="E135" s="29">
        <f t="shared" si="7"/>
        <v>101.22187101901683</v>
      </c>
      <c r="F135" s="13">
        <f>F13+F85+F123+F133</f>
        <v>135034200.70999998</v>
      </c>
      <c r="G135" s="13">
        <f>G13+G85+G123+G133</f>
        <v>147146551.85000002</v>
      </c>
      <c r="H135" s="29">
        <f t="shared" si="9"/>
        <v>108.96983954902846</v>
      </c>
      <c r="I135" s="13">
        <f t="shared" si="8"/>
        <v>1528534200.71</v>
      </c>
      <c r="J135" s="13">
        <f t="shared" si="6"/>
        <v>1557673324.4999995</v>
      </c>
      <c r="K135" s="14">
        <f t="shared" si="5"/>
        <v>101.90634424643325</v>
      </c>
    </row>
    <row r="136" spans="1:11" s="8" customFormat="1" ht="15.75" x14ac:dyDescent="0.2">
      <c r="A136" s="10" t="s">
        <v>172</v>
      </c>
      <c r="B136" s="9">
        <v>40000000</v>
      </c>
      <c r="C136" s="13">
        <f>C137</f>
        <v>499252522</v>
      </c>
      <c r="D136" s="13">
        <f>D137</f>
        <v>499252522</v>
      </c>
      <c r="E136" s="29">
        <f t="shared" si="7"/>
        <v>100</v>
      </c>
      <c r="F136" s="13">
        <f>F137</f>
        <v>0</v>
      </c>
      <c r="G136" s="13">
        <f>G137</f>
        <v>0</v>
      </c>
      <c r="H136" s="29" t="str">
        <f t="shared" si="9"/>
        <v/>
      </c>
      <c r="I136" s="13">
        <f t="shared" si="8"/>
        <v>499252522</v>
      </c>
      <c r="J136" s="13">
        <f t="shared" si="6"/>
        <v>499252522</v>
      </c>
      <c r="K136" s="14">
        <f t="shared" si="5"/>
        <v>100</v>
      </c>
    </row>
    <row r="137" spans="1:11" s="8" customFormat="1" ht="15.75" x14ac:dyDescent="0.2">
      <c r="A137" s="10" t="s">
        <v>173</v>
      </c>
      <c r="B137" s="9">
        <v>41000000</v>
      </c>
      <c r="C137" s="13">
        <f>C138</f>
        <v>499252522</v>
      </c>
      <c r="D137" s="13">
        <f>D138</f>
        <v>499252522</v>
      </c>
      <c r="E137" s="29">
        <f t="shared" si="7"/>
        <v>100</v>
      </c>
      <c r="F137" s="13">
        <f>F138</f>
        <v>0</v>
      </c>
      <c r="G137" s="13">
        <f>G138</f>
        <v>0</v>
      </c>
      <c r="H137" s="29" t="str">
        <f t="shared" si="9"/>
        <v/>
      </c>
      <c r="I137" s="13">
        <f t="shared" si="8"/>
        <v>499252522</v>
      </c>
      <c r="J137" s="13">
        <f t="shared" si="6"/>
        <v>499252522</v>
      </c>
      <c r="K137" s="14">
        <f t="shared" si="5"/>
        <v>100</v>
      </c>
    </row>
    <row r="138" spans="1:11" s="8" customFormat="1" ht="31.5" x14ac:dyDescent="0.2">
      <c r="A138" s="10" t="s">
        <v>13</v>
      </c>
      <c r="B138" s="9">
        <v>41030000</v>
      </c>
      <c r="C138" s="13">
        <f>SUM(C139:C142)</f>
        <v>499252522</v>
      </c>
      <c r="D138" s="13">
        <f>SUM(D139:D142)</f>
        <v>499252522</v>
      </c>
      <c r="E138" s="29">
        <f t="shared" si="7"/>
        <v>100</v>
      </c>
      <c r="F138" s="13">
        <f>SUM(F139:F142)</f>
        <v>0</v>
      </c>
      <c r="G138" s="13">
        <f>SUM(G139:G142)</f>
        <v>0</v>
      </c>
      <c r="H138" s="29" t="str">
        <f t="shared" si="9"/>
        <v/>
      </c>
      <c r="I138" s="13">
        <f t="shared" si="8"/>
        <v>499252522</v>
      </c>
      <c r="J138" s="13">
        <f t="shared" si="6"/>
        <v>499252522</v>
      </c>
      <c r="K138" s="14">
        <f t="shared" si="5"/>
        <v>100</v>
      </c>
    </row>
    <row r="139" spans="1:11" ht="48.75" customHeight="1" x14ac:dyDescent="0.2">
      <c r="A139" s="11" t="s">
        <v>425</v>
      </c>
      <c r="B139" s="39">
        <v>41033800</v>
      </c>
      <c r="C139" s="30">
        <v>2300000</v>
      </c>
      <c r="D139" s="30">
        <v>2300000</v>
      </c>
      <c r="E139" s="33">
        <f t="shared" si="7"/>
        <v>100</v>
      </c>
      <c r="F139" s="30"/>
      <c r="G139" s="30"/>
      <c r="H139" s="29" t="str">
        <f t="shared" si="9"/>
        <v/>
      </c>
      <c r="I139" s="30">
        <f t="shared" si="8"/>
        <v>2300000</v>
      </c>
      <c r="J139" s="30">
        <f t="shared" si="6"/>
        <v>2300000</v>
      </c>
      <c r="K139" s="49">
        <f t="shared" ref="K139:K198" si="10">IF(I139=0,"",IF(J139/I139&gt;1.5, "зв.100",J139/I139*100))</f>
        <v>100</v>
      </c>
    </row>
    <row r="140" spans="1:11" ht="31.5" x14ac:dyDescent="0.2">
      <c r="A140" s="11" t="s">
        <v>239</v>
      </c>
      <c r="B140" s="39">
        <v>41033900</v>
      </c>
      <c r="C140" s="30">
        <v>257509900</v>
      </c>
      <c r="D140" s="30">
        <v>257509900</v>
      </c>
      <c r="E140" s="33">
        <f t="shared" si="7"/>
        <v>100</v>
      </c>
      <c r="F140" s="30"/>
      <c r="G140" s="30"/>
      <c r="H140" s="29" t="str">
        <f>IF(F140=0,"",IF(G140/F140&gt;1.5, "зв.100",G140/F140*100))</f>
        <v/>
      </c>
      <c r="I140" s="30">
        <f t="shared" si="8"/>
        <v>257509900</v>
      </c>
      <c r="J140" s="30">
        <f>D140+G140</f>
        <v>257509900</v>
      </c>
      <c r="K140" s="49">
        <f>IF(I140=0,"",IF(J140/I140&gt;1.5, "зв.100",J140/I140*100))</f>
        <v>100</v>
      </c>
    </row>
    <row r="141" spans="1:11" ht="31.5" x14ac:dyDescent="0.2">
      <c r="A141" s="11" t="s">
        <v>240</v>
      </c>
      <c r="B141" s="39">
        <v>41034200</v>
      </c>
      <c r="C141" s="30">
        <v>224906600</v>
      </c>
      <c r="D141" s="30">
        <v>224906600</v>
      </c>
      <c r="E141" s="33">
        <f t="shared" ref="E141:E204" si="11">IF(C141=0,"",IF(D141/C141&gt;1.5, "зв.100",D141/C141*100))</f>
        <v>100</v>
      </c>
      <c r="F141" s="30"/>
      <c r="G141" s="30"/>
      <c r="H141" s="29" t="str">
        <f>IF(F141=0,"",IF(G141/F141&gt;1.5, "зв.100",G141/F141*100))</f>
        <v/>
      </c>
      <c r="I141" s="30">
        <f t="shared" si="8"/>
        <v>224906600</v>
      </c>
      <c r="J141" s="30">
        <f>D141+G141</f>
        <v>224906600</v>
      </c>
      <c r="K141" s="49">
        <f>IF(I141=0,"",IF(J141/I141&gt;1.5, "зв.100",J141/I141*100))</f>
        <v>100</v>
      </c>
    </row>
    <row r="142" spans="1:11" s="22" customFormat="1" ht="47.25" x14ac:dyDescent="0.2">
      <c r="A142" s="11" t="s">
        <v>0</v>
      </c>
      <c r="B142" s="39">
        <v>41034500</v>
      </c>
      <c r="C142" s="30">
        <v>14536022</v>
      </c>
      <c r="D142" s="30">
        <v>14536022</v>
      </c>
      <c r="E142" s="33">
        <f t="shared" si="11"/>
        <v>100</v>
      </c>
      <c r="F142" s="30"/>
      <c r="G142" s="30"/>
      <c r="H142" s="29" t="str">
        <f t="shared" si="9"/>
        <v/>
      </c>
      <c r="I142" s="30">
        <f t="shared" ref="I142:I205" si="12">C142+F142</f>
        <v>14536022</v>
      </c>
      <c r="J142" s="30">
        <f t="shared" si="6"/>
        <v>14536022</v>
      </c>
      <c r="K142" s="49">
        <f t="shared" si="10"/>
        <v>100</v>
      </c>
    </row>
    <row r="143" spans="1:11" s="23" customFormat="1" ht="31.5" x14ac:dyDescent="0.2">
      <c r="A143" s="10" t="s">
        <v>174</v>
      </c>
      <c r="B143" s="9">
        <v>90010200</v>
      </c>
      <c r="C143" s="13">
        <f>C135+C136</f>
        <v>1892752522</v>
      </c>
      <c r="D143" s="13">
        <f>D135+D136</f>
        <v>1909779294.6499996</v>
      </c>
      <c r="E143" s="29">
        <f t="shared" si="11"/>
        <v>100.89957733259327</v>
      </c>
      <c r="F143" s="13">
        <f>F135+F136</f>
        <v>135034200.70999998</v>
      </c>
      <c r="G143" s="13">
        <f>G135+G136</f>
        <v>147146551.85000002</v>
      </c>
      <c r="H143" s="29">
        <f t="shared" si="9"/>
        <v>108.96983954902846</v>
      </c>
      <c r="I143" s="13">
        <f t="shared" si="12"/>
        <v>2027786722.71</v>
      </c>
      <c r="J143" s="13">
        <f t="shared" ref="J143:J218" si="13">D143+G143</f>
        <v>2056925846.4999995</v>
      </c>
      <c r="K143" s="14">
        <f t="shared" si="10"/>
        <v>101.43699154667789</v>
      </c>
    </row>
    <row r="144" spans="1:11" s="23" customFormat="1" ht="31.5" x14ac:dyDescent="0.2">
      <c r="A144" s="93" t="s">
        <v>405</v>
      </c>
      <c r="B144" s="41">
        <v>41050000</v>
      </c>
      <c r="C144" s="79">
        <f>SUM(C145:C159)</f>
        <v>638454161.48000002</v>
      </c>
      <c r="D144" s="79">
        <f>SUM(D145:D159)</f>
        <v>635195620.43000007</v>
      </c>
      <c r="E144" s="29">
        <f t="shared" si="11"/>
        <v>99.489620203516822</v>
      </c>
      <c r="F144" s="13">
        <f>SUM(F145:F159)</f>
        <v>1544801</v>
      </c>
      <c r="G144" s="13">
        <f>SUM(G145:G159)</f>
        <v>732784.4</v>
      </c>
      <c r="H144" s="33">
        <f t="shared" ref="H144:H159" si="14">IF(F144=0,"",IF(G144/F144&gt;1.5, "зв.100",G144/F144*100))</f>
        <v>47.435520821128421</v>
      </c>
      <c r="I144" s="13">
        <f t="shared" si="12"/>
        <v>639998962.48000002</v>
      </c>
      <c r="J144" s="13">
        <f t="shared" si="13"/>
        <v>635928404.83000004</v>
      </c>
      <c r="K144" s="14">
        <f t="shared" si="10"/>
        <v>99.363974336110388</v>
      </c>
    </row>
    <row r="145" spans="1:11" s="22" customFormat="1" ht="128.25" customHeight="1" x14ac:dyDescent="0.2">
      <c r="A145" s="80" t="s">
        <v>9</v>
      </c>
      <c r="B145" s="81">
        <v>41050100</v>
      </c>
      <c r="C145" s="30">
        <v>344760051.16000003</v>
      </c>
      <c r="D145" s="30">
        <v>344760051.16000003</v>
      </c>
      <c r="E145" s="33">
        <f t="shared" si="11"/>
        <v>100</v>
      </c>
      <c r="F145" s="30"/>
      <c r="G145" s="30"/>
      <c r="H145" s="29" t="str">
        <f t="shared" si="14"/>
        <v/>
      </c>
      <c r="I145" s="30">
        <f t="shared" si="12"/>
        <v>344760051.16000003</v>
      </c>
      <c r="J145" s="30">
        <f t="shared" si="13"/>
        <v>344760051.16000003</v>
      </c>
      <c r="K145" s="49">
        <f t="shared" si="10"/>
        <v>100</v>
      </c>
    </row>
    <row r="146" spans="1:11" s="22" customFormat="1" ht="63.75" customHeight="1" x14ac:dyDescent="0.2">
      <c r="A146" s="80" t="s">
        <v>406</v>
      </c>
      <c r="B146" s="81">
        <v>41050200</v>
      </c>
      <c r="C146" s="30">
        <v>464090.56</v>
      </c>
      <c r="D146" s="30">
        <v>464090.56</v>
      </c>
      <c r="E146" s="33">
        <f t="shared" si="11"/>
        <v>100</v>
      </c>
      <c r="F146" s="30"/>
      <c r="G146" s="30"/>
      <c r="H146" s="29" t="str">
        <f t="shared" si="14"/>
        <v/>
      </c>
      <c r="I146" s="30">
        <f t="shared" si="12"/>
        <v>464090.56</v>
      </c>
      <c r="J146" s="30">
        <f t="shared" si="13"/>
        <v>464090.56</v>
      </c>
      <c r="K146" s="49">
        <f t="shared" si="10"/>
        <v>100</v>
      </c>
    </row>
    <row r="147" spans="1:11" s="22" customFormat="1" ht="210" customHeight="1" x14ac:dyDescent="0.2">
      <c r="A147" s="80" t="s">
        <v>418</v>
      </c>
      <c r="B147" s="81">
        <v>41050300</v>
      </c>
      <c r="C147" s="30">
        <v>257166200</v>
      </c>
      <c r="D147" s="30">
        <v>254313436.75</v>
      </c>
      <c r="E147" s="33">
        <f t="shared" si="11"/>
        <v>98.890692769889668</v>
      </c>
      <c r="F147" s="30"/>
      <c r="G147" s="30"/>
      <c r="H147" s="29" t="str">
        <f t="shared" si="14"/>
        <v/>
      </c>
      <c r="I147" s="30">
        <f t="shared" si="12"/>
        <v>257166200</v>
      </c>
      <c r="J147" s="30">
        <f t="shared" si="13"/>
        <v>254313436.75</v>
      </c>
      <c r="K147" s="49">
        <f t="shared" si="10"/>
        <v>98.890692769889668</v>
      </c>
    </row>
    <row r="148" spans="1:11" s="22" customFormat="1" ht="96.75" customHeight="1" x14ac:dyDescent="0.2">
      <c r="A148" s="80" t="s">
        <v>10</v>
      </c>
      <c r="B148" s="81">
        <v>41050400</v>
      </c>
      <c r="C148" s="30">
        <v>8120558.7599999998</v>
      </c>
      <c r="D148" s="30">
        <v>8120470.9900000002</v>
      </c>
      <c r="E148" s="33">
        <f t="shared" si="11"/>
        <v>99.998919163045386</v>
      </c>
      <c r="F148" s="30"/>
      <c r="G148" s="30"/>
      <c r="H148" s="29" t="str">
        <f>IF(F148=0,"",IF(G148/F148&gt;1.5, "зв.100",G148/F148*100))</f>
        <v/>
      </c>
      <c r="I148" s="30">
        <f t="shared" si="12"/>
        <v>8120558.7599999998</v>
      </c>
      <c r="J148" s="30">
        <f>D148+G148</f>
        <v>8120470.9900000002</v>
      </c>
      <c r="K148" s="49">
        <f>IF(I148=0,"",IF(J148/I148&gt;1.5, "зв.100",J148/I148*100))</f>
        <v>99.998919163045386</v>
      </c>
    </row>
    <row r="149" spans="1:11" s="22" customFormat="1" ht="117" customHeight="1" x14ac:dyDescent="0.2">
      <c r="A149" s="106" t="s">
        <v>11</v>
      </c>
      <c r="B149" s="107">
        <v>41050500</v>
      </c>
      <c r="C149" s="30">
        <v>5512065</v>
      </c>
      <c r="D149" s="30">
        <v>5145703.3499999996</v>
      </c>
      <c r="E149" s="33">
        <f t="shared" si="11"/>
        <v>93.353459184534287</v>
      </c>
      <c r="F149" s="30"/>
      <c r="G149" s="30"/>
      <c r="H149" s="29" t="str">
        <f>IF(F149=0,"",IF(G149/F149&gt;1.5, "зв.100",G149/F149*100))</f>
        <v/>
      </c>
      <c r="I149" s="30">
        <f t="shared" si="12"/>
        <v>5512065</v>
      </c>
      <c r="J149" s="30">
        <f>D149+G149</f>
        <v>5145703.3499999996</v>
      </c>
      <c r="K149" s="49">
        <f>IF(I149=0,"",IF(J149/I149&gt;1.5, "зв.100",J149/I149*100))</f>
        <v>93.353459184534287</v>
      </c>
    </row>
    <row r="150" spans="1:11" s="22" customFormat="1" ht="160.5" customHeight="1" x14ac:dyDescent="0.2">
      <c r="A150" s="80" t="s">
        <v>26</v>
      </c>
      <c r="B150" s="81">
        <v>41050700</v>
      </c>
      <c r="C150" s="30">
        <v>1115327</v>
      </c>
      <c r="D150" s="30">
        <v>1097516.17</v>
      </c>
      <c r="E150" s="33">
        <f t="shared" si="11"/>
        <v>98.403084476570541</v>
      </c>
      <c r="F150" s="30"/>
      <c r="G150" s="30"/>
      <c r="H150" s="29" t="str">
        <f t="shared" si="14"/>
        <v/>
      </c>
      <c r="I150" s="30">
        <f t="shared" si="12"/>
        <v>1115327</v>
      </c>
      <c r="J150" s="30">
        <f t="shared" si="13"/>
        <v>1097516.17</v>
      </c>
      <c r="K150" s="49">
        <f t="shared" si="10"/>
        <v>98.403084476570541</v>
      </c>
    </row>
    <row r="151" spans="1:11" s="22" customFormat="1" ht="48.75" customHeight="1" x14ac:dyDescent="0.2">
      <c r="A151" s="106" t="s">
        <v>3</v>
      </c>
      <c r="B151" s="107">
        <v>41051000</v>
      </c>
      <c r="C151" s="30">
        <v>113900</v>
      </c>
      <c r="D151" s="30">
        <v>113900</v>
      </c>
      <c r="E151" s="33">
        <f t="shared" si="11"/>
        <v>100</v>
      </c>
      <c r="F151" s="30"/>
      <c r="G151" s="30"/>
      <c r="H151" s="29" t="str">
        <f t="shared" si="14"/>
        <v/>
      </c>
      <c r="I151" s="30">
        <f t="shared" si="12"/>
        <v>113900</v>
      </c>
      <c r="J151" s="30">
        <f>D151+G151</f>
        <v>113900</v>
      </c>
      <c r="K151" s="49">
        <f>IF(I151=0,"",IF(J151/I151&gt;1.5, "зв.100",J151/I151*100))</f>
        <v>100</v>
      </c>
    </row>
    <row r="152" spans="1:11" s="22" customFormat="1" ht="47.25" x14ac:dyDescent="0.2">
      <c r="A152" s="80" t="s">
        <v>426</v>
      </c>
      <c r="B152" s="81">
        <v>41051100</v>
      </c>
      <c r="C152" s="30">
        <v>1791810</v>
      </c>
      <c r="D152" s="30">
        <v>1789258.85</v>
      </c>
      <c r="E152" s="33">
        <f t="shared" si="11"/>
        <v>99.857621622828319</v>
      </c>
      <c r="F152" s="30"/>
      <c r="G152" s="30"/>
      <c r="H152" s="29" t="str">
        <f>IF(F152=0,"",IF(G152/F152&gt;1.5, "зв.100",G152/F152*100))</f>
        <v/>
      </c>
      <c r="I152" s="30">
        <f t="shared" si="12"/>
        <v>1791810</v>
      </c>
      <c r="J152" s="30">
        <f>D152+G152</f>
        <v>1789258.85</v>
      </c>
      <c r="K152" s="49">
        <f>IF(I152=0,"",IF(J152/I152&gt;1.5, "зв.100",J152/I152*100))</f>
        <v>99.857621622828319</v>
      </c>
    </row>
    <row r="153" spans="1:11" s="22" customFormat="1" ht="49.5" customHeight="1" x14ac:dyDescent="0.2">
      <c r="A153" s="80" t="s">
        <v>427</v>
      </c>
      <c r="B153" s="81">
        <v>41051200</v>
      </c>
      <c r="C153" s="30">
        <v>1366700</v>
      </c>
      <c r="D153" s="30">
        <v>1347733.6</v>
      </c>
      <c r="E153" s="33">
        <f t="shared" si="11"/>
        <v>98.612248481744359</v>
      </c>
      <c r="F153" s="30"/>
      <c r="G153" s="30"/>
      <c r="H153" s="29" t="str">
        <f>IF(F153=0,"",IF(G153/F153&gt;1.5, "зв.100",G153/F153*100))</f>
        <v/>
      </c>
      <c r="I153" s="30">
        <f t="shared" si="12"/>
        <v>1366700</v>
      </c>
      <c r="J153" s="30">
        <f>D153+G153</f>
        <v>1347733.6</v>
      </c>
      <c r="K153" s="49">
        <f>IF(I153=0,"",IF(J153/I153&gt;1.5, "зв.100",J153/I153*100))</f>
        <v>98.612248481744359</v>
      </c>
    </row>
    <row r="154" spans="1:11" s="22" customFormat="1" ht="63" x14ac:dyDescent="0.2">
      <c r="A154" s="80" t="s">
        <v>428</v>
      </c>
      <c r="B154" s="81">
        <v>41051400</v>
      </c>
      <c r="C154" s="30">
        <v>3874871</v>
      </c>
      <c r="D154" s="30">
        <v>3874871</v>
      </c>
      <c r="E154" s="33">
        <f t="shared" si="11"/>
        <v>100</v>
      </c>
      <c r="F154" s="30"/>
      <c r="G154" s="30"/>
      <c r="H154" s="29" t="str">
        <f>IF(F154=0,"",IF(G154/F154&gt;1.5, "зв.100",G154/F154*100))</f>
        <v/>
      </c>
      <c r="I154" s="30">
        <f t="shared" si="12"/>
        <v>3874871</v>
      </c>
      <c r="J154" s="30">
        <f>D154+G154</f>
        <v>3874871</v>
      </c>
      <c r="K154" s="49">
        <f>IF(I154=0,"",IF(J154/I154&gt;1.5, "зв.100",J154/I154*100))</f>
        <v>100</v>
      </c>
    </row>
    <row r="155" spans="1:11" s="22" customFormat="1" ht="47.25" x14ac:dyDescent="0.2">
      <c r="A155" s="80" t="s">
        <v>407</v>
      </c>
      <c r="B155" s="81">
        <v>41051500</v>
      </c>
      <c r="C155" s="30">
        <v>7535000</v>
      </c>
      <c r="D155" s="30">
        <v>7535000</v>
      </c>
      <c r="E155" s="33">
        <f t="shared" si="11"/>
        <v>100</v>
      </c>
      <c r="F155" s="30"/>
      <c r="G155" s="30"/>
      <c r="H155" s="29" t="str">
        <f t="shared" si="14"/>
        <v/>
      </c>
      <c r="I155" s="30">
        <f t="shared" si="12"/>
        <v>7535000</v>
      </c>
      <c r="J155" s="30">
        <f t="shared" si="13"/>
        <v>7535000</v>
      </c>
      <c r="K155" s="49">
        <f t="shared" si="10"/>
        <v>100</v>
      </c>
    </row>
    <row r="156" spans="1:11" s="22" customFormat="1" ht="63" x14ac:dyDescent="0.2">
      <c r="A156" s="80" t="s">
        <v>408</v>
      </c>
      <c r="B156" s="81">
        <v>41052000</v>
      </c>
      <c r="C156" s="30">
        <v>6604600</v>
      </c>
      <c r="D156" s="30">
        <v>6604600</v>
      </c>
      <c r="E156" s="33">
        <f t="shared" si="11"/>
        <v>100</v>
      </c>
      <c r="F156" s="30"/>
      <c r="G156" s="30"/>
      <c r="H156" s="29" t="str">
        <f>IF(F156=0,"",IF(G156/F156&gt;1.5, "зв.100",G156/F156*100))</f>
        <v/>
      </c>
      <c r="I156" s="30">
        <f t="shared" si="12"/>
        <v>6604600</v>
      </c>
      <c r="J156" s="30">
        <f>D156+G156</f>
        <v>6604600</v>
      </c>
      <c r="K156" s="49">
        <f>IF(I156=0,"",IF(J156/I156&gt;1.5, "зв.100",J156/I156*100))</f>
        <v>100</v>
      </c>
    </row>
    <row r="157" spans="1:11" s="22" customFormat="1" ht="225.75" customHeight="1" x14ac:dyDescent="0.2">
      <c r="A157" s="106" t="s">
        <v>8</v>
      </c>
      <c r="B157" s="107">
        <v>41052900</v>
      </c>
      <c r="C157" s="30"/>
      <c r="D157" s="30"/>
      <c r="E157" s="33" t="str">
        <f t="shared" si="11"/>
        <v/>
      </c>
      <c r="F157" s="30">
        <v>806000</v>
      </c>
      <c r="G157" s="30"/>
      <c r="H157" s="29">
        <f>IF(F157=0,"",IF(G157/F157&gt;1.5, "зв.100",G157/F157*100))</f>
        <v>0</v>
      </c>
      <c r="I157" s="30">
        <f t="shared" si="12"/>
        <v>806000</v>
      </c>
      <c r="J157" s="30">
        <f>D157+G157</f>
        <v>0</v>
      </c>
      <c r="K157" s="49">
        <f>IF(I157=0,"",IF(J157/I157&gt;1.5, "зв.100",J157/I157*100))</f>
        <v>0</v>
      </c>
    </row>
    <row r="158" spans="1:11" s="22" customFormat="1" ht="15.75" x14ac:dyDescent="0.2">
      <c r="A158" s="80" t="s">
        <v>118</v>
      </c>
      <c r="B158" s="81">
        <v>41053900</v>
      </c>
      <c r="C158" s="30">
        <v>28988</v>
      </c>
      <c r="D158" s="30">
        <v>28988</v>
      </c>
      <c r="E158" s="33">
        <f t="shared" si="11"/>
        <v>100</v>
      </c>
      <c r="F158" s="30"/>
      <c r="G158" s="30"/>
      <c r="H158" s="29" t="str">
        <f>IF(F158=0,"",IF(G158/F158&gt;1.5, "зв.100",G158/F158*100))</f>
        <v/>
      </c>
      <c r="I158" s="30">
        <f t="shared" si="12"/>
        <v>28988</v>
      </c>
      <c r="J158" s="30">
        <f>D158+G158</f>
        <v>28988</v>
      </c>
      <c r="K158" s="49">
        <f>IF(I158=0,"",IF(J158/I158&gt;1.5, "зв.100",J158/I158*100))</f>
        <v>100</v>
      </c>
    </row>
    <row r="159" spans="1:11" s="22" customFormat="1" ht="78.75" x14ac:dyDescent="0.2">
      <c r="A159" s="80" t="s">
        <v>429</v>
      </c>
      <c r="B159" s="81">
        <v>41054100</v>
      </c>
      <c r="C159" s="30">
        <v>0</v>
      </c>
      <c r="D159" s="30">
        <v>0</v>
      </c>
      <c r="E159" s="33" t="str">
        <f t="shared" si="11"/>
        <v/>
      </c>
      <c r="F159" s="75">
        <v>738801</v>
      </c>
      <c r="G159" s="30">
        <v>732784.4</v>
      </c>
      <c r="H159" s="33">
        <f t="shared" si="14"/>
        <v>99.185626440678888</v>
      </c>
      <c r="I159" s="30">
        <f t="shared" si="12"/>
        <v>738801</v>
      </c>
      <c r="J159" s="30">
        <f t="shared" si="13"/>
        <v>732784.4</v>
      </c>
      <c r="K159" s="49">
        <f t="shared" si="10"/>
        <v>99.185626440678888</v>
      </c>
    </row>
    <row r="160" spans="1:11" s="38" customFormat="1" ht="23.25" customHeight="1" x14ac:dyDescent="0.2">
      <c r="A160" s="94" t="s">
        <v>130</v>
      </c>
      <c r="B160" s="9">
        <v>90010300</v>
      </c>
      <c r="C160" s="15">
        <f>C143+C144</f>
        <v>2531206683.48</v>
      </c>
      <c r="D160" s="15">
        <f>D143+D144</f>
        <v>2544974915.0799999</v>
      </c>
      <c r="E160" s="113">
        <f t="shared" si="11"/>
        <v>100.54393944555609</v>
      </c>
      <c r="F160" s="15">
        <f>F143+F144</f>
        <v>136579001.70999998</v>
      </c>
      <c r="G160" s="15">
        <f>G143+G144</f>
        <v>147879336.25000003</v>
      </c>
      <c r="H160" s="113">
        <f t="shared" si="9"/>
        <v>108.27384473346365</v>
      </c>
      <c r="I160" s="15">
        <f t="shared" si="12"/>
        <v>2667785685.1900001</v>
      </c>
      <c r="J160" s="15">
        <f t="shared" si="13"/>
        <v>2692854251.3299999</v>
      </c>
      <c r="K160" s="109">
        <f t="shared" si="10"/>
        <v>100.93967691179866</v>
      </c>
    </row>
    <row r="161" spans="1:11" s="8" customFormat="1" ht="15.75" x14ac:dyDescent="0.2">
      <c r="A161" s="10" t="s">
        <v>175</v>
      </c>
      <c r="B161" s="77" t="s">
        <v>282</v>
      </c>
      <c r="C161" s="13">
        <f>SUM(C162:C163)</f>
        <v>139196722</v>
      </c>
      <c r="D161" s="13">
        <f>SUM(D162:D163)</f>
        <v>137899198.97999999</v>
      </c>
      <c r="E161" s="29">
        <f t="shared" si="11"/>
        <v>99.067849442603958</v>
      </c>
      <c r="F161" s="13">
        <f>SUM(F162:F163)</f>
        <v>9274826.6099999994</v>
      </c>
      <c r="G161" s="13">
        <f>SUM(G162:G163)</f>
        <v>8698501.3599999994</v>
      </c>
      <c r="H161" s="29">
        <f>IF(F161=0,"",IF(G161/F161&gt;1.5, "зв.100",G161/F161*100))</f>
        <v>93.786134509742595</v>
      </c>
      <c r="I161" s="13">
        <f t="shared" si="12"/>
        <v>148471548.61000001</v>
      </c>
      <c r="J161" s="13">
        <f t="shared" si="13"/>
        <v>146597700.33999997</v>
      </c>
      <c r="K161" s="14">
        <f t="shared" si="10"/>
        <v>98.737907506493244</v>
      </c>
    </row>
    <row r="162" spans="1:11" s="17" customFormat="1" ht="47.25" x14ac:dyDescent="0.2">
      <c r="A162" s="11" t="s">
        <v>354</v>
      </c>
      <c r="B162" s="78" t="s">
        <v>356</v>
      </c>
      <c r="C162" s="30">
        <v>124765322</v>
      </c>
      <c r="D162" s="30">
        <v>123667019.97</v>
      </c>
      <c r="E162" s="116">
        <f t="shared" si="11"/>
        <v>99.119705690335962</v>
      </c>
      <c r="F162" s="30">
        <v>4247074.07</v>
      </c>
      <c r="G162" s="30">
        <v>4231320.8600000003</v>
      </c>
      <c r="H162" s="33">
        <f t="shared" ref="H162:H225" si="15">IF(F162=0,"",IF(G162/F162&gt;1.5, "зв.100",G162/F162*100))</f>
        <v>99.629080874494846</v>
      </c>
      <c r="I162" s="51">
        <f t="shared" si="12"/>
        <v>129012396.06999999</v>
      </c>
      <c r="J162" s="51">
        <f t="shared" si="13"/>
        <v>127898340.83</v>
      </c>
      <c r="K162" s="110">
        <f t="shared" si="10"/>
        <v>99.136474266088726</v>
      </c>
    </row>
    <row r="163" spans="1:11" ht="15.75" x14ac:dyDescent="0.2">
      <c r="A163" s="11" t="s">
        <v>355</v>
      </c>
      <c r="B163" s="78" t="s">
        <v>283</v>
      </c>
      <c r="C163" s="30">
        <v>14431400</v>
      </c>
      <c r="D163" s="30">
        <v>14232179.01</v>
      </c>
      <c r="E163" s="116">
        <f t="shared" si="11"/>
        <v>98.619531091924557</v>
      </c>
      <c r="F163" s="30">
        <v>5027752.54</v>
      </c>
      <c r="G163" s="30">
        <v>4467180.5</v>
      </c>
      <c r="H163" s="114">
        <f t="shared" si="15"/>
        <v>88.850444894807808</v>
      </c>
      <c r="I163" s="51">
        <f t="shared" si="12"/>
        <v>19459152.539999999</v>
      </c>
      <c r="J163" s="51">
        <f t="shared" si="13"/>
        <v>18699359.509999998</v>
      </c>
      <c r="K163" s="110">
        <f t="shared" si="10"/>
        <v>96.095446456683149</v>
      </c>
    </row>
    <row r="164" spans="1:11" s="8" customFormat="1" ht="15.75" x14ac:dyDescent="0.2">
      <c r="A164" s="10" t="s">
        <v>176</v>
      </c>
      <c r="B164" s="77" t="s">
        <v>284</v>
      </c>
      <c r="C164" s="13">
        <f>SUM(C165:C173)</f>
        <v>860928331</v>
      </c>
      <c r="D164" s="13">
        <f>SUM(D165:D173)</f>
        <v>847062105.88000011</v>
      </c>
      <c r="E164" s="29">
        <f t="shared" si="11"/>
        <v>98.389386825742648</v>
      </c>
      <c r="F164" s="13">
        <f>SUM(F165:F173)</f>
        <v>175826096.89000005</v>
      </c>
      <c r="G164" s="13">
        <f>SUM(G165:G173)</f>
        <v>82282664.809999987</v>
      </c>
      <c r="H164" s="29">
        <f t="shared" si="15"/>
        <v>46.797754295528435</v>
      </c>
      <c r="I164" s="13">
        <f t="shared" si="12"/>
        <v>1036754427.8900001</v>
      </c>
      <c r="J164" s="13">
        <f t="shared" si="13"/>
        <v>929344770.69000006</v>
      </c>
      <c r="K164" s="14">
        <f t="shared" si="10"/>
        <v>89.639816883290308</v>
      </c>
    </row>
    <row r="165" spans="1:11" ht="15.75" x14ac:dyDescent="0.2">
      <c r="A165" s="11" t="s">
        <v>357</v>
      </c>
      <c r="B165" s="78" t="s">
        <v>285</v>
      </c>
      <c r="C165" s="30">
        <v>244098813</v>
      </c>
      <c r="D165" s="30">
        <v>240233666.66999999</v>
      </c>
      <c r="E165" s="116">
        <f t="shared" si="11"/>
        <v>98.41656488104266</v>
      </c>
      <c r="F165" s="30">
        <v>72059339.799999997</v>
      </c>
      <c r="G165" s="30">
        <v>33918461.119999997</v>
      </c>
      <c r="H165" s="114">
        <f t="shared" si="15"/>
        <v>47.070180234984612</v>
      </c>
      <c r="I165" s="51">
        <f t="shared" si="12"/>
        <v>316158152.80000001</v>
      </c>
      <c r="J165" s="51">
        <f t="shared" si="13"/>
        <v>274152127.78999996</v>
      </c>
      <c r="K165" s="110">
        <f t="shared" si="10"/>
        <v>86.713603733453979</v>
      </c>
    </row>
    <row r="166" spans="1:11" ht="66" customHeight="1" x14ac:dyDescent="0.2">
      <c r="A166" s="11" t="s">
        <v>358</v>
      </c>
      <c r="B166" s="78" t="s">
        <v>286</v>
      </c>
      <c r="C166" s="30">
        <v>410189430</v>
      </c>
      <c r="D166" s="30">
        <v>404140326.57999998</v>
      </c>
      <c r="E166" s="116">
        <f t="shared" si="11"/>
        <v>98.525290273813255</v>
      </c>
      <c r="F166" s="30">
        <v>84036358.5</v>
      </c>
      <c r="G166" s="30">
        <v>31749416.07</v>
      </c>
      <c r="H166" s="114">
        <f t="shared" si="15"/>
        <v>37.780570977501363</v>
      </c>
      <c r="I166" s="51">
        <f t="shared" si="12"/>
        <v>494225788.5</v>
      </c>
      <c r="J166" s="51">
        <f t="shared" si="13"/>
        <v>435889742.64999998</v>
      </c>
      <c r="K166" s="110">
        <f t="shared" si="10"/>
        <v>88.196478773992581</v>
      </c>
    </row>
    <row r="167" spans="1:11" ht="97.5" customHeight="1" x14ac:dyDescent="0.2">
      <c r="A167" s="11" t="s">
        <v>287</v>
      </c>
      <c r="B167" s="78" t="s">
        <v>288</v>
      </c>
      <c r="C167" s="30">
        <v>10612000</v>
      </c>
      <c r="D167" s="30">
        <v>10611763.369999999</v>
      </c>
      <c r="E167" s="116">
        <f t="shared" si="11"/>
        <v>99.997770165849971</v>
      </c>
      <c r="F167" s="30">
        <v>212790.81</v>
      </c>
      <c r="G167" s="30">
        <v>185104</v>
      </c>
      <c r="H167" s="114">
        <f t="shared" si="15"/>
        <v>86.988719108687079</v>
      </c>
      <c r="I167" s="51">
        <f t="shared" si="12"/>
        <v>10824790.810000001</v>
      </c>
      <c r="J167" s="51">
        <f t="shared" si="13"/>
        <v>10796867.369999999</v>
      </c>
      <c r="K167" s="110">
        <f t="shared" si="10"/>
        <v>99.742041758680401</v>
      </c>
    </row>
    <row r="168" spans="1:11" ht="47.25" x14ac:dyDescent="0.2">
      <c r="A168" s="11" t="s">
        <v>16</v>
      </c>
      <c r="B168" s="78" t="s">
        <v>289</v>
      </c>
      <c r="C168" s="30">
        <v>18494000</v>
      </c>
      <c r="D168" s="30">
        <v>18233786.280000001</v>
      </c>
      <c r="E168" s="116">
        <f t="shared" si="11"/>
        <v>98.592983021520496</v>
      </c>
      <c r="F168" s="30">
        <v>202388.8</v>
      </c>
      <c r="G168" s="30">
        <v>169033.36</v>
      </c>
      <c r="H168" s="114">
        <f t="shared" si="15"/>
        <v>83.519127540654424</v>
      </c>
      <c r="I168" s="51">
        <f t="shared" si="12"/>
        <v>18696388.800000001</v>
      </c>
      <c r="J168" s="51">
        <f t="shared" si="13"/>
        <v>18402819.640000001</v>
      </c>
      <c r="K168" s="110">
        <f t="shared" si="10"/>
        <v>98.429808220505123</v>
      </c>
    </row>
    <row r="169" spans="1:11" s="22" customFormat="1" ht="50.25" customHeight="1" x14ac:dyDescent="0.2">
      <c r="A169" s="11" t="s">
        <v>359</v>
      </c>
      <c r="B169" s="78" t="s">
        <v>290</v>
      </c>
      <c r="C169" s="30">
        <v>30348288</v>
      </c>
      <c r="D169" s="30">
        <v>29934397.710000001</v>
      </c>
      <c r="E169" s="116">
        <f t="shared" si="11"/>
        <v>98.63619888541983</v>
      </c>
      <c r="F169" s="30">
        <v>2042999.4</v>
      </c>
      <c r="G169" s="30">
        <v>2018941.69</v>
      </c>
      <c r="H169" s="114">
        <f t="shared" si="15"/>
        <v>98.822431861702938</v>
      </c>
      <c r="I169" s="51">
        <f t="shared" si="12"/>
        <v>32391287.399999999</v>
      </c>
      <c r="J169" s="51">
        <f t="shared" si="13"/>
        <v>31953339.400000002</v>
      </c>
      <c r="K169" s="110">
        <f t="shared" si="10"/>
        <v>98.647945064387912</v>
      </c>
    </row>
    <row r="170" spans="1:11" s="22" customFormat="1" ht="31.5" x14ac:dyDescent="0.2">
      <c r="A170" s="11" t="s">
        <v>360</v>
      </c>
      <c r="B170" s="78" t="s">
        <v>361</v>
      </c>
      <c r="C170" s="30">
        <v>133907200</v>
      </c>
      <c r="D170" s="30">
        <v>130998260.11</v>
      </c>
      <c r="E170" s="116">
        <f t="shared" si="11"/>
        <v>97.827644898855326</v>
      </c>
      <c r="F170" s="30">
        <v>16799681.239999998</v>
      </c>
      <c r="G170" s="30">
        <v>13777640.6</v>
      </c>
      <c r="H170" s="114">
        <f t="shared" si="15"/>
        <v>82.011321543384241</v>
      </c>
      <c r="I170" s="51">
        <f t="shared" si="12"/>
        <v>150706881.24000001</v>
      </c>
      <c r="J170" s="51">
        <f t="shared" si="13"/>
        <v>144775900.71000001</v>
      </c>
      <c r="K170" s="110">
        <f t="shared" si="10"/>
        <v>96.064558909851669</v>
      </c>
    </row>
    <row r="171" spans="1:11" ht="31.5" x14ac:dyDescent="0.2">
      <c r="A171" s="11" t="s">
        <v>17</v>
      </c>
      <c r="B171" s="78" t="s">
        <v>362</v>
      </c>
      <c r="C171" s="30">
        <v>3149500</v>
      </c>
      <c r="D171" s="30">
        <v>2975568.72</v>
      </c>
      <c r="E171" s="116">
        <f t="shared" si="11"/>
        <v>94.47749547547231</v>
      </c>
      <c r="F171" s="30">
        <v>11438.34</v>
      </c>
      <c r="G171" s="30">
        <v>7005.17</v>
      </c>
      <c r="H171" s="114">
        <f t="shared" si="15"/>
        <v>61.242890139653127</v>
      </c>
      <c r="I171" s="51">
        <f t="shared" si="12"/>
        <v>3160938.34</v>
      </c>
      <c r="J171" s="51">
        <f t="shared" si="13"/>
        <v>2982573.89</v>
      </c>
      <c r="K171" s="110">
        <f t="shared" si="10"/>
        <v>94.357230960727961</v>
      </c>
    </row>
    <row r="172" spans="1:11" ht="19.5" customHeight="1" x14ac:dyDescent="0.2">
      <c r="A172" s="11" t="s">
        <v>363</v>
      </c>
      <c r="B172" s="78" t="s">
        <v>364</v>
      </c>
      <c r="C172" s="30">
        <v>10078400</v>
      </c>
      <c r="D172" s="30">
        <v>9889086.4399999995</v>
      </c>
      <c r="E172" s="116">
        <f t="shared" si="11"/>
        <v>98.121591125575478</v>
      </c>
      <c r="F172" s="30">
        <v>461100</v>
      </c>
      <c r="G172" s="30">
        <v>457062.8</v>
      </c>
      <c r="H172" s="33">
        <f t="shared" si="15"/>
        <v>99.124441552808491</v>
      </c>
      <c r="I172" s="51">
        <f t="shared" si="12"/>
        <v>10539500</v>
      </c>
      <c r="J172" s="51">
        <f t="shared" si="13"/>
        <v>10346149.24</v>
      </c>
      <c r="K172" s="110">
        <f t="shared" si="10"/>
        <v>98.165465534418132</v>
      </c>
    </row>
    <row r="173" spans="1:11" ht="15.75" x14ac:dyDescent="0.2">
      <c r="A173" s="11" t="s">
        <v>365</v>
      </c>
      <c r="B173" s="78" t="s">
        <v>366</v>
      </c>
      <c r="C173" s="30">
        <v>50700</v>
      </c>
      <c r="D173" s="30">
        <v>45250</v>
      </c>
      <c r="E173" s="116">
        <f t="shared" si="11"/>
        <v>89.250493096646949</v>
      </c>
      <c r="F173" s="30">
        <v>0</v>
      </c>
      <c r="G173" s="30">
        <v>0</v>
      </c>
      <c r="H173" s="114" t="str">
        <f t="shared" si="15"/>
        <v/>
      </c>
      <c r="I173" s="51">
        <f t="shared" si="12"/>
        <v>50700</v>
      </c>
      <c r="J173" s="51">
        <f t="shared" si="13"/>
        <v>45250</v>
      </c>
      <c r="K173" s="110">
        <f t="shared" si="10"/>
        <v>89.250493096646949</v>
      </c>
    </row>
    <row r="174" spans="1:11" s="8" customFormat="1" ht="15.75" x14ac:dyDescent="0.2">
      <c r="A174" s="10" t="s">
        <v>291</v>
      </c>
      <c r="B174" s="77" t="s">
        <v>292</v>
      </c>
      <c r="C174" s="13">
        <f>SUM(C175:C184)</f>
        <v>318436797</v>
      </c>
      <c r="D174" s="13">
        <f>SUM(D175:D184)</f>
        <v>317441999.26000005</v>
      </c>
      <c r="E174" s="29">
        <f t="shared" si="11"/>
        <v>99.687599627501612</v>
      </c>
      <c r="F174" s="13">
        <f>SUM(F175:F184)</f>
        <v>67166633.550000012</v>
      </c>
      <c r="G174" s="13">
        <f>SUM(G175:G184)</f>
        <v>53230460.150000006</v>
      </c>
      <c r="H174" s="29">
        <f t="shared" si="15"/>
        <v>79.251344509285744</v>
      </c>
      <c r="I174" s="13">
        <f t="shared" si="12"/>
        <v>385603430.55000001</v>
      </c>
      <c r="J174" s="13">
        <f t="shared" si="13"/>
        <v>370672459.41000009</v>
      </c>
      <c r="K174" s="14">
        <f t="shared" si="10"/>
        <v>96.127894630319204</v>
      </c>
    </row>
    <row r="175" spans="1:11" ht="31.5" x14ac:dyDescent="0.2">
      <c r="A175" s="11" t="s">
        <v>293</v>
      </c>
      <c r="B175" s="78" t="s">
        <v>294</v>
      </c>
      <c r="C175" s="30">
        <v>94272820</v>
      </c>
      <c r="D175" s="30">
        <v>93717826.540000007</v>
      </c>
      <c r="E175" s="116">
        <f t="shared" si="11"/>
        <v>99.411290062183355</v>
      </c>
      <c r="F175" s="30">
        <v>43321998.850000001</v>
      </c>
      <c r="G175" s="30">
        <v>33141047.809999999</v>
      </c>
      <c r="H175" s="114">
        <f t="shared" si="15"/>
        <v>76.499350652653447</v>
      </c>
      <c r="I175" s="51">
        <f t="shared" si="12"/>
        <v>137594818.84999999</v>
      </c>
      <c r="J175" s="51">
        <f t="shared" si="13"/>
        <v>126858874.35000001</v>
      </c>
      <c r="K175" s="110">
        <f t="shared" si="10"/>
        <v>92.19742095688656</v>
      </c>
    </row>
    <row r="176" spans="1:11" ht="31.5" x14ac:dyDescent="0.2">
      <c r="A176" s="11" t="s">
        <v>367</v>
      </c>
      <c r="B176" s="78" t="s">
        <v>368</v>
      </c>
      <c r="C176" s="30">
        <v>72647950</v>
      </c>
      <c r="D176" s="30">
        <v>72345760.030000001</v>
      </c>
      <c r="E176" s="116">
        <f t="shared" si="11"/>
        <v>99.584035103536991</v>
      </c>
      <c r="F176" s="30">
        <v>8500364</v>
      </c>
      <c r="G176" s="30">
        <v>7817234.4699999997</v>
      </c>
      <c r="H176" s="114">
        <f t="shared" si="15"/>
        <v>91.963526150174275</v>
      </c>
      <c r="I176" s="51">
        <f t="shared" si="12"/>
        <v>81148314</v>
      </c>
      <c r="J176" s="51">
        <f t="shared" si="13"/>
        <v>80162994.5</v>
      </c>
      <c r="K176" s="110">
        <f t="shared" si="10"/>
        <v>98.785779455627392</v>
      </c>
    </row>
    <row r="177" spans="1:11" ht="31.5" x14ac:dyDescent="0.2">
      <c r="A177" s="11" t="s">
        <v>369</v>
      </c>
      <c r="B177" s="78" t="s">
        <v>370</v>
      </c>
      <c r="C177" s="30">
        <v>67114891.930000007</v>
      </c>
      <c r="D177" s="30">
        <v>67035526.68</v>
      </c>
      <c r="E177" s="116">
        <f t="shared" si="11"/>
        <v>99.881747183497239</v>
      </c>
      <c r="F177" s="30">
        <v>5724782.9100000001</v>
      </c>
      <c r="G177" s="30">
        <v>3926493.71</v>
      </c>
      <c r="H177" s="114">
        <f t="shared" si="15"/>
        <v>68.587643788924041</v>
      </c>
      <c r="I177" s="51">
        <f t="shared" si="12"/>
        <v>72839674.840000004</v>
      </c>
      <c r="J177" s="51">
        <f t="shared" si="13"/>
        <v>70962020.390000001</v>
      </c>
      <c r="K177" s="110">
        <f t="shared" si="10"/>
        <v>97.422209181844281</v>
      </c>
    </row>
    <row r="178" spans="1:11" ht="15.75" x14ac:dyDescent="0.2">
      <c r="A178" s="11" t="s">
        <v>371</v>
      </c>
      <c r="B178" s="78" t="s">
        <v>372</v>
      </c>
      <c r="C178" s="30">
        <v>14011240</v>
      </c>
      <c r="D178" s="30">
        <v>14000525.220000001</v>
      </c>
      <c r="E178" s="116">
        <f t="shared" si="11"/>
        <v>99.923527253833356</v>
      </c>
      <c r="F178" s="30">
        <v>6031405</v>
      </c>
      <c r="G178" s="30">
        <v>4840489.46</v>
      </c>
      <c r="H178" s="114">
        <f t="shared" si="15"/>
        <v>80.254757556489736</v>
      </c>
      <c r="I178" s="51">
        <f t="shared" si="12"/>
        <v>20042645</v>
      </c>
      <c r="J178" s="51">
        <f t="shared" si="13"/>
        <v>18841014.68</v>
      </c>
      <c r="K178" s="110">
        <f t="shared" si="10"/>
        <v>94.004632023368174</v>
      </c>
    </row>
    <row r="179" spans="1:11" ht="47.25" x14ac:dyDescent="0.2">
      <c r="A179" s="11" t="s">
        <v>373</v>
      </c>
      <c r="B179" s="78" t="s">
        <v>374</v>
      </c>
      <c r="C179" s="30">
        <v>14615473.560000001</v>
      </c>
      <c r="D179" s="30">
        <v>14591749.07</v>
      </c>
      <c r="E179" s="116">
        <f t="shared" si="11"/>
        <v>99.83767552996072</v>
      </c>
      <c r="F179" s="30">
        <v>916182.79</v>
      </c>
      <c r="G179" s="30">
        <v>833340.7</v>
      </c>
      <c r="H179" s="114">
        <f t="shared" si="15"/>
        <v>90.957908082949245</v>
      </c>
      <c r="I179" s="51">
        <f t="shared" si="12"/>
        <v>15531656.350000001</v>
      </c>
      <c r="J179" s="51">
        <f t="shared" si="13"/>
        <v>15425089.77</v>
      </c>
      <c r="K179" s="110">
        <f t="shared" si="10"/>
        <v>99.313874981530859</v>
      </c>
    </row>
    <row r="180" spans="1:11" ht="35.25" customHeight="1" x14ac:dyDescent="0.2">
      <c r="A180" s="11" t="s">
        <v>375</v>
      </c>
      <c r="B180" s="78" t="s">
        <v>376</v>
      </c>
      <c r="C180" s="30">
        <v>34997624.509999998</v>
      </c>
      <c r="D180" s="30">
        <v>34982035.399999999</v>
      </c>
      <c r="E180" s="116">
        <f t="shared" si="11"/>
        <v>99.955456662507075</v>
      </c>
      <c r="F180" s="30">
        <v>2671900</v>
      </c>
      <c r="G180" s="30">
        <v>2671854</v>
      </c>
      <c r="H180" s="114">
        <f t="shared" si="15"/>
        <v>99.998278378681832</v>
      </c>
      <c r="I180" s="51">
        <f t="shared" si="12"/>
        <v>37669524.509999998</v>
      </c>
      <c r="J180" s="51">
        <f t="shared" si="13"/>
        <v>37653889.399999999</v>
      </c>
      <c r="K180" s="110">
        <f t="shared" si="10"/>
        <v>99.958494007547543</v>
      </c>
    </row>
    <row r="181" spans="1:11" ht="31.5" x14ac:dyDescent="0.2">
      <c r="A181" s="11" t="s">
        <v>377</v>
      </c>
      <c r="B181" s="78" t="s">
        <v>378</v>
      </c>
      <c r="C181" s="30">
        <v>10215040</v>
      </c>
      <c r="D181" s="30">
        <v>10214996.970000001</v>
      </c>
      <c r="E181" s="116">
        <f t="shared" si="11"/>
        <v>99.999578758379798</v>
      </c>
      <c r="F181" s="68"/>
      <c r="G181" s="68"/>
      <c r="H181" s="114" t="str">
        <f t="shared" si="15"/>
        <v/>
      </c>
      <c r="I181" s="51">
        <f t="shared" si="12"/>
        <v>10215040</v>
      </c>
      <c r="J181" s="51">
        <f t="shared" si="13"/>
        <v>10214996.970000001</v>
      </c>
      <c r="K181" s="110">
        <f t="shared" si="10"/>
        <v>99.999578758379798</v>
      </c>
    </row>
    <row r="182" spans="1:11" ht="31.5" x14ac:dyDescent="0.2">
      <c r="A182" s="11" t="s">
        <v>379</v>
      </c>
      <c r="B182" s="78" t="s">
        <v>380</v>
      </c>
      <c r="C182" s="30">
        <v>6604600</v>
      </c>
      <c r="D182" s="30">
        <v>6604600</v>
      </c>
      <c r="E182" s="116">
        <f t="shared" si="11"/>
        <v>100</v>
      </c>
      <c r="F182" s="68"/>
      <c r="G182" s="68"/>
      <c r="H182" s="114" t="str">
        <f t="shared" si="15"/>
        <v/>
      </c>
      <c r="I182" s="51">
        <f t="shared" si="12"/>
        <v>6604600</v>
      </c>
      <c r="J182" s="51">
        <f t="shared" si="13"/>
        <v>6604600</v>
      </c>
      <c r="K182" s="110">
        <f t="shared" si="10"/>
        <v>100</v>
      </c>
    </row>
    <row r="183" spans="1:11" ht="31.5" x14ac:dyDescent="0.2">
      <c r="A183" s="11" t="s">
        <v>381</v>
      </c>
      <c r="B183" s="78" t="s">
        <v>382</v>
      </c>
      <c r="C183" s="30">
        <v>2746800</v>
      </c>
      <c r="D183" s="30">
        <v>2744292.31</v>
      </c>
      <c r="E183" s="116">
        <f t="shared" si="11"/>
        <v>99.908705038590355</v>
      </c>
      <c r="F183" s="68"/>
      <c r="G183" s="68"/>
      <c r="H183" s="114" t="str">
        <f t="shared" si="15"/>
        <v/>
      </c>
      <c r="I183" s="51">
        <f t="shared" si="12"/>
        <v>2746800</v>
      </c>
      <c r="J183" s="51">
        <f t="shared" si="13"/>
        <v>2744292.31</v>
      </c>
      <c r="K183" s="110">
        <f t="shared" si="10"/>
        <v>99.908705038590355</v>
      </c>
    </row>
    <row r="184" spans="1:11" ht="15.75" x14ac:dyDescent="0.2">
      <c r="A184" s="11" t="s">
        <v>383</v>
      </c>
      <c r="B184" s="78" t="s">
        <v>384</v>
      </c>
      <c r="C184" s="30">
        <v>1210357</v>
      </c>
      <c r="D184" s="30">
        <v>1204687.04</v>
      </c>
      <c r="E184" s="116">
        <f t="shared" si="11"/>
        <v>99.531546477609496</v>
      </c>
      <c r="F184" s="30"/>
      <c r="G184" s="30"/>
      <c r="H184" s="33" t="str">
        <f t="shared" si="15"/>
        <v/>
      </c>
      <c r="I184" s="51">
        <f t="shared" si="12"/>
        <v>1210357</v>
      </c>
      <c r="J184" s="51">
        <f t="shared" si="13"/>
        <v>1204687.04</v>
      </c>
      <c r="K184" s="110">
        <f t="shared" si="10"/>
        <v>99.531546477609496</v>
      </c>
    </row>
    <row r="185" spans="1:11" s="8" customFormat="1" ht="31.5" x14ac:dyDescent="0.2">
      <c r="A185" s="10" t="s">
        <v>259</v>
      </c>
      <c r="B185" s="41">
        <v>3000</v>
      </c>
      <c r="C185" s="13">
        <f>SUM(C186:C217)</f>
        <v>714885599.72000003</v>
      </c>
      <c r="D185" s="13">
        <f>SUM(D186:D217)</f>
        <v>711456397.34999967</v>
      </c>
      <c r="E185" s="29">
        <f t="shared" si="11"/>
        <v>99.520314527059512</v>
      </c>
      <c r="F185" s="13">
        <f>SUM(F186:F217)</f>
        <v>34543438.759999998</v>
      </c>
      <c r="G185" s="13">
        <f>SUM(G186:G217)</f>
        <v>33741241.799999997</v>
      </c>
      <c r="H185" s="29">
        <f t="shared" si="15"/>
        <v>97.677715396045301</v>
      </c>
      <c r="I185" s="13">
        <f t="shared" si="12"/>
        <v>749429038.48000002</v>
      </c>
      <c r="J185" s="13">
        <f t="shared" si="13"/>
        <v>745197639.14999962</v>
      </c>
      <c r="K185" s="14">
        <f t="shared" si="10"/>
        <v>99.435383590341971</v>
      </c>
    </row>
    <row r="186" spans="1:11" s="23" customFormat="1" ht="47.25" x14ac:dyDescent="0.2">
      <c r="A186" s="11" t="s">
        <v>385</v>
      </c>
      <c r="B186" s="78" t="s">
        <v>302</v>
      </c>
      <c r="C186" s="30">
        <v>53071468.119999997</v>
      </c>
      <c r="D186" s="30">
        <v>53071468.119999997</v>
      </c>
      <c r="E186" s="116">
        <f t="shared" si="11"/>
        <v>100</v>
      </c>
      <c r="F186" s="13"/>
      <c r="G186" s="13"/>
      <c r="H186" s="29" t="str">
        <f t="shared" si="15"/>
        <v/>
      </c>
      <c r="I186" s="51">
        <f t="shared" si="12"/>
        <v>53071468.119999997</v>
      </c>
      <c r="J186" s="51">
        <f t="shared" si="13"/>
        <v>53071468.119999997</v>
      </c>
      <c r="K186" s="110">
        <f t="shared" si="10"/>
        <v>100</v>
      </c>
    </row>
    <row r="187" spans="1:11" s="23" customFormat="1" ht="31.5" x14ac:dyDescent="0.2">
      <c r="A187" s="11" t="s">
        <v>295</v>
      </c>
      <c r="B187" s="78" t="s">
        <v>303</v>
      </c>
      <c r="C187" s="30">
        <v>291688583.04000002</v>
      </c>
      <c r="D187" s="30">
        <v>291688583.04000002</v>
      </c>
      <c r="E187" s="116">
        <f t="shared" si="11"/>
        <v>100</v>
      </c>
      <c r="F187" s="13"/>
      <c r="G187" s="13"/>
      <c r="H187" s="29" t="str">
        <f t="shared" si="15"/>
        <v/>
      </c>
      <c r="I187" s="51">
        <f t="shared" si="12"/>
        <v>291688583.04000002</v>
      </c>
      <c r="J187" s="51">
        <f t="shared" si="13"/>
        <v>291688583.04000002</v>
      </c>
      <c r="K187" s="110">
        <f t="shared" si="10"/>
        <v>100</v>
      </c>
    </row>
    <row r="188" spans="1:11" s="23" customFormat="1" ht="63" x14ac:dyDescent="0.2">
      <c r="A188" s="11" t="s">
        <v>18</v>
      </c>
      <c r="B188" s="78" t="s">
        <v>304</v>
      </c>
      <c r="C188" s="30">
        <v>62848.06</v>
      </c>
      <c r="D188" s="30">
        <v>62848.06</v>
      </c>
      <c r="E188" s="116">
        <f t="shared" si="11"/>
        <v>100</v>
      </c>
      <c r="F188" s="13"/>
      <c r="G188" s="13"/>
      <c r="H188" s="29" t="str">
        <f t="shared" si="15"/>
        <v/>
      </c>
      <c r="I188" s="51">
        <f t="shared" si="12"/>
        <v>62848.06</v>
      </c>
      <c r="J188" s="51">
        <f t="shared" si="13"/>
        <v>62848.06</v>
      </c>
      <c r="K188" s="110">
        <f t="shared" si="10"/>
        <v>100</v>
      </c>
    </row>
    <row r="189" spans="1:11" s="23" customFormat="1" ht="47.25" x14ac:dyDescent="0.2">
      <c r="A189" s="11" t="s">
        <v>296</v>
      </c>
      <c r="B189" s="78" t="s">
        <v>305</v>
      </c>
      <c r="C189" s="30">
        <v>401242.5</v>
      </c>
      <c r="D189" s="30">
        <v>401242.5</v>
      </c>
      <c r="E189" s="116">
        <f t="shared" si="11"/>
        <v>100</v>
      </c>
      <c r="F189" s="13"/>
      <c r="G189" s="13"/>
      <c r="H189" s="29" t="str">
        <f t="shared" si="15"/>
        <v/>
      </c>
      <c r="I189" s="51">
        <f t="shared" si="12"/>
        <v>401242.5</v>
      </c>
      <c r="J189" s="51">
        <f t="shared" si="13"/>
        <v>401242.5</v>
      </c>
      <c r="K189" s="110">
        <f t="shared" si="10"/>
        <v>100</v>
      </c>
    </row>
    <row r="190" spans="1:11" s="23" customFormat="1" ht="31.5" x14ac:dyDescent="0.2">
      <c r="A190" s="11" t="s">
        <v>386</v>
      </c>
      <c r="B190" s="78" t="s">
        <v>348</v>
      </c>
      <c r="C190" s="30">
        <v>198000</v>
      </c>
      <c r="D190" s="30">
        <v>164424.79</v>
      </c>
      <c r="E190" s="116">
        <f t="shared" si="11"/>
        <v>83.042823232323244</v>
      </c>
      <c r="F190" s="13"/>
      <c r="G190" s="13"/>
      <c r="H190" s="29" t="str">
        <f t="shared" si="15"/>
        <v/>
      </c>
      <c r="I190" s="51">
        <f t="shared" si="12"/>
        <v>198000</v>
      </c>
      <c r="J190" s="51">
        <f t="shared" si="13"/>
        <v>164424.79</v>
      </c>
      <c r="K190" s="110">
        <f t="shared" si="10"/>
        <v>83.042823232323244</v>
      </c>
    </row>
    <row r="191" spans="1:11" s="23" customFormat="1" ht="31.5" x14ac:dyDescent="0.2">
      <c r="A191" s="11" t="s">
        <v>387</v>
      </c>
      <c r="B191" s="78" t="s">
        <v>388</v>
      </c>
      <c r="C191" s="30">
        <v>1040000</v>
      </c>
      <c r="D191" s="30">
        <v>1025673.03</v>
      </c>
      <c r="E191" s="116">
        <f t="shared" si="11"/>
        <v>98.622406730769228</v>
      </c>
      <c r="F191" s="13"/>
      <c r="G191" s="13"/>
      <c r="H191" s="29" t="str">
        <f t="shared" si="15"/>
        <v/>
      </c>
      <c r="I191" s="51">
        <f t="shared" si="12"/>
        <v>1040000</v>
      </c>
      <c r="J191" s="51">
        <f t="shared" si="13"/>
        <v>1025673.03</v>
      </c>
      <c r="K191" s="110">
        <f t="shared" si="10"/>
        <v>98.622406730769228</v>
      </c>
    </row>
    <row r="192" spans="1:11" s="23" customFormat="1" ht="47.25" x14ac:dyDescent="0.2">
      <c r="A192" s="11" t="s">
        <v>197</v>
      </c>
      <c r="B192" s="78" t="s">
        <v>349</v>
      </c>
      <c r="C192" s="30">
        <v>17575000</v>
      </c>
      <c r="D192" s="30">
        <v>17575000</v>
      </c>
      <c r="E192" s="116">
        <f t="shared" si="11"/>
        <v>100</v>
      </c>
      <c r="F192" s="13"/>
      <c r="G192" s="13"/>
      <c r="H192" s="29" t="str">
        <f t="shared" si="15"/>
        <v/>
      </c>
      <c r="I192" s="51">
        <f t="shared" si="12"/>
        <v>17575000</v>
      </c>
      <c r="J192" s="51">
        <f t="shared" si="13"/>
        <v>17575000</v>
      </c>
      <c r="K192" s="110">
        <f t="shared" si="10"/>
        <v>100</v>
      </c>
    </row>
    <row r="193" spans="1:11" s="23" customFormat="1" ht="31.5" x14ac:dyDescent="0.2">
      <c r="A193" s="11" t="s">
        <v>198</v>
      </c>
      <c r="B193" s="78" t="s">
        <v>389</v>
      </c>
      <c r="C193" s="30">
        <v>48696410</v>
      </c>
      <c r="D193" s="30">
        <v>48681386</v>
      </c>
      <c r="E193" s="116">
        <f t="shared" si="11"/>
        <v>99.969147622997255</v>
      </c>
      <c r="F193" s="13"/>
      <c r="G193" s="13"/>
      <c r="H193" s="29" t="str">
        <f t="shared" si="15"/>
        <v/>
      </c>
      <c r="I193" s="51">
        <f t="shared" si="12"/>
        <v>48696410</v>
      </c>
      <c r="J193" s="51">
        <f t="shared" si="13"/>
        <v>48681386</v>
      </c>
      <c r="K193" s="110">
        <f t="shared" si="10"/>
        <v>99.969147622997255</v>
      </c>
    </row>
    <row r="194" spans="1:11" s="23" customFormat="1" ht="15.75" x14ac:dyDescent="0.2">
      <c r="A194" s="11" t="s">
        <v>390</v>
      </c>
      <c r="B194" s="78" t="s">
        <v>306</v>
      </c>
      <c r="C194" s="30">
        <v>1980000</v>
      </c>
      <c r="D194" s="30">
        <v>1967862.81</v>
      </c>
      <c r="E194" s="116">
        <f t="shared" si="11"/>
        <v>99.387010606060613</v>
      </c>
      <c r="F194" s="13"/>
      <c r="G194" s="13"/>
      <c r="H194" s="29" t="str">
        <f t="shared" si="15"/>
        <v/>
      </c>
      <c r="I194" s="51">
        <f t="shared" si="12"/>
        <v>1980000</v>
      </c>
      <c r="J194" s="51">
        <f t="shared" si="13"/>
        <v>1967862.81</v>
      </c>
      <c r="K194" s="110">
        <f t="shared" si="10"/>
        <v>99.387010606060613</v>
      </c>
    </row>
    <row r="195" spans="1:11" s="23" customFormat="1" ht="15.75" x14ac:dyDescent="0.2">
      <c r="A195" s="11" t="s">
        <v>301</v>
      </c>
      <c r="B195" s="78" t="s">
        <v>307</v>
      </c>
      <c r="C195" s="30">
        <v>330000</v>
      </c>
      <c r="D195" s="30">
        <v>285520</v>
      </c>
      <c r="E195" s="116">
        <f t="shared" si="11"/>
        <v>86.521212121212116</v>
      </c>
      <c r="F195" s="13"/>
      <c r="G195" s="13"/>
      <c r="H195" s="29" t="str">
        <f t="shared" si="15"/>
        <v/>
      </c>
      <c r="I195" s="51">
        <f t="shared" si="12"/>
        <v>330000</v>
      </c>
      <c r="J195" s="51">
        <f t="shared" si="13"/>
        <v>285520</v>
      </c>
      <c r="K195" s="110">
        <f t="shared" si="10"/>
        <v>86.521212121212116</v>
      </c>
    </row>
    <row r="196" spans="1:11" s="23" customFormat="1" ht="15.75" x14ac:dyDescent="0.2">
      <c r="A196" s="11" t="s">
        <v>297</v>
      </c>
      <c r="B196" s="78" t="s">
        <v>308</v>
      </c>
      <c r="C196" s="30">
        <v>121002000</v>
      </c>
      <c r="D196" s="30">
        <v>120971503.76000001</v>
      </c>
      <c r="E196" s="116">
        <f t="shared" si="11"/>
        <v>99.974796912447729</v>
      </c>
      <c r="F196" s="13"/>
      <c r="G196" s="13"/>
      <c r="H196" s="29" t="str">
        <f t="shared" si="15"/>
        <v/>
      </c>
      <c r="I196" s="51">
        <f t="shared" si="12"/>
        <v>121002000</v>
      </c>
      <c r="J196" s="51">
        <f t="shared" si="13"/>
        <v>120971503.76000001</v>
      </c>
      <c r="K196" s="110">
        <f t="shared" si="10"/>
        <v>99.974796912447729</v>
      </c>
    </row>
    <row r="197" spans="1:11" s="23" customFormat="1" ht="31.5" x14ac:dyDescent="0.2">
      <c r="A197" s="11" t="s">
        <v>298</v>
      </c>
      <c r="B197" s="78" t="s">
        <v>309</v>
      </c>
      <c r="C197" s="30">
        <v>5600000</v>
      </c>
      <c r="D197" s="30">
        <v>5546083.0499999998</v>
      </c>
      <c r="E197" s="116">
        <f t="shared" si="11"/>
        <v>99.037197321428579</v>
      </c>
      <c r="F197" s="13"/>
      <c r="G197" s="13"/>
      <c r="H197" s="29" t="str">
        <f t="shared" si="15"/>
        <v/>
      </c>
      <c r="I197" s="51">
        <f t="shared" si="12"/>
        <v>5600000</v>
      </c>
      <c r="J197" s="51">
        <f t="shared" si="13"/>
        <v>5546083.0499999998</v>
      </c>
      <c r="K197" s="110">
        <f t="shared" si="10"/>
        <v>99.037197321428579</v>
      </c>
    </row>
    <row r="198" spans="1:11" s="23" customFormat="1" ht="15.75" x14ac:dyDescent="0.2">
      <c r="A198" s="11" t="s">
        <v>299</v>
      </c>
      <c r="B198" s="78" t="s">
        <v>310</v>
      </c>
      <c r="C198" s="30">
        <v>20106000</v>
      </c>
      <c r="D198" s="30">
        <v>19627323.460000001</v>
      </c>
      <c r="E198" s="116">
        <f t="shared" si="11"/>
        <v>97.619235352631065</v>
      </c>
      <c r="F198" s="13"/>
      <c r="G198" s="13"/>
      <c r="H198" s="29" t="str">
        <f t="shared" si="15"/>
        <v/>
      </c>
      <c r="I198" s="51">
        <f t="shared" si="12"/>
        <v>20106000</v>
      </c>
      <c r="J198" s="51">
        <f t="shared" si="13"/>
        <v>19627323.460000001</v>
      </c>
      <c r="K198" s="110">
        <f t="shared" si="10"/>
        <v>97.619235352631065</v>
      </c>
    </row>
    <row r="199" spans="1:11" s="23" customFormat="1" ht="15.75" x14ac:dyDescent="0.2">
      <c r="A199" s="11" t="s">
        <v>300</v>
      </c>
      <c r="B199" s="78" t="s">
        <v>311</v>
      </c>
      <c r="C199" s="30">
        <v>403000</v>
      </c>
      <c r="D199" s="30">
        <v>378391.91</v>
      </c>
      <c r="E199" s="116">
        <f t="shared" si="11"/>
        <v>93.893774193548381</v>
      </c>
      <c r="F199" s="13"/>
      <c r="G199" s="13"/>
      <c r="H199" s="29" t="str">
        <f t="shared" si="15"/>
        <v/>
      </c>
      <c r="I199" s="51">
        <f t="shared" si="12"/>
        <v>403000</v>
      </c>
      <c r="J199" s="51">
        <f t="shared" si="13"/>
        <v>378391.91</v>
      </c>
      <c r="K199" s="110">
        <f t="shared" ref="K199:K270" si="16">IF(I199=0,"",IF(J199/I199&gt;1.5, "зв.100",J199/I199*100))</f>
        <v>93.893774193548381</v>
      </c>
    </row>
    <row r="200" spans="1:11" s="23" customFormat="1" ht="31.5" x14ac:dyDescent="0.2">
      <c r="A200" s="11" t="s">
        <v>391</v>
      </c>
      <c r="B200" s="78" t="s">
        <v>312</v>
      </c>
      <c r="C200" s="30">
        <v>28590000</v>
      </c>
      <c r="D200" s="30">
        <v>28516171.890000001</v>
      </c>
      <c r="E200" s="116">
        <f t="shared" si="11"/>
        <v>99.741769464847849</v>
      </c>
      <c r="F200" s="13"/>
      <c r="G200" s="13"/>
      <c r="H200" s="29" t="str">
        <f t="shared" si="15"/>
        <v/>
      </c>
      <c r="I200" s="51">
        <f t="shared" si="12"/>
        <v>28590000</v>
      </c>
      <c r="J200" s="51">
        <f t="shared" si="13"/>
        <v>28516171.890000001</v>
      </c>
      <c r="K200" s="110">
        <f t="shared" si="16"/>
        <v>99.741769464847849</v>
      </c>
    </row>
    <row r="201" spans="1:11" s="23" customFormat="1" ht="31.5" x14ac:dyDescent="0.2">
      <c r="A201" s="11" t="s">
        <v>392</v>
      </c>
      <c r="B201" s="78" t="s">
        <v>393</v>
      </c>
      <c r="C201" s="30">
        <v>58783200</v>
      </c>
      <c r="D201" s="30">
        <v>58358982.759999998</v>
      </c>
      <c r="E201" s="116">
        <f t="shared" si="11"/>
        <v>99.278335919106127</v>
      </c>
      <c r="F201" s="13"/>
      <c r="G201" s="13"/>
      <c r="H201" s="29" t="str">
        <f t="shared" si="15"/>
        <v/>
      </c>
      <c r="I201" s="51">
        <f t="shared" si="12"/>
        <v>58783200</v>
      </c>
      <c r="J201" s="51">
        <f t="shared" si="13"/>
        <v>58358982.759999998</v>
      </c>
      <c r="K201" s="110">
        <f t="shared" si="16"/>
        <v>99.278335919106127</v>
      </c>
    </row>
    <row r="202" spans="1:11" s="23" customFormat="1" ht="47.25" x14ac:dyDescent="0.2">
      <c r="A202" s="11" t="s">
        <v>394</v>
      </c>
      <c r="B202" s="78" t="s">
        <v>395</v>
      </c>
      <c r="C202" s="30">
        <v>13022200</v>
      </c>
      <c r="D202" s="30">
        <v>11873119.17</v>
      </c>
      <c r="E202" s="116">
        <f t="shared" si="11"/>
        <v>91.175985394173026</v>
      </c>
      <c r="F202" s="13"/>
      <c r="G202" s="13"/>
      <c r="H202" s="29" t="str">
        <f t="shared" si="15"/>
        <v/>
      </c>
      <c r="I202" s="51">
        <f t="shared" si="12"/>
        <v>13022200</v>
      </c>
      <c r="J202" s="51">
        <f t="shared" si="13"/>
        <v>11873119.17</v>
      </c>
      <c r="K202" s="110">
        <f t="shared" si="16"/>
        <v>91.175985394173026</v>
      </c>
    </row>
    <row r="203" spans="1:11" s="23" customFormat="1" ht="47.25" x14ac:dyDescent="0.2">
      <c r="A203" s="11" t="s">
        <v>19</v>
      </c>
      <c r="B203" s="78" t="s">
        <v>396</v>
      </c>
      <c r="C203" s="30">
        <v>6842000</v>
      </c>
      <c r="D203" s="30">
        <v>6286200.04</v>
      </c>
      <c r="E203" s="116">
        <f t="shared" si="11"/>
        <v>91.876644840689863</v>
      </c>
      <c r="F203" s="13"/>
      <c r="G203" s="13"/>
      <c r="H203" s="29" t="str">
        <f t="shared" si="15"/>
        <v/>
      </c>
      <c r="I203" s="51">
        <f t="shared" si="12"/>
        <v>6842000</v>
      </c>
      <c r="J203" s="51">
        <f t="shared" si="13"/>
        <v>6286200.04</v>
      </c>
      <c r="K203" s="110">
        <f t="shared" si="16"/>
        <v>91.876644840689863</v>
      </c>
    </row>
    <row r="204" spans="1:11" s="23" customFormat="1" ht="50.25" customHeight="1" x14ac:dyDescent="0.2">
      <c r="A204" s="11" t="s">
        <v>397</v>
      </c>
      <c r="B204" s="78" t="s">
        <v>398</v>
      </c>
      <c r="C204" s="30">
        <v>347800</v>
      </c>
      <c r="D204" s="30">
        <v>347505.51</v>
      </c>
      <c r="E204" s="116">
        <f t="shared" si="11"/>
        <v>99.915327774583091</v>
      </c>
      <c r="F204" s="13"/>
      <c r="G204" s="13"/>
      <c r="H204" s="29" t="str">
        <f t="shared" si="15"/>
        <v/>
      </c>
      <c r="I204" s="51">
        <f t="shared" si="12"/>
        <v>347800</v>
      </c>
      <c r="J204" s="51">
        <f t="shared" si="13"/>
        <v>347505.51</v>
      </c>
      <c r="K204" s="110">
        <f t="shared" si="16"/>
        <v>99.915327774583091</v>
      </c>
    </row>
    <row r="205" spans="1:11" s="23" customFormat="1" ht="63" x14ac:dyDescent="0.2">
      <c r="A205" s="11" t="s">
        <v>399</v>
      </c>
      <c r="B205" s="78" t="s">
        <v>400</v>
      </c>
      <c r="C205" s="30">
        <v>160000</v>
      </c>
      <c r="D205" s="30">
        <v>154772.39000000001</v>
      </c>
      <c r="E205" s="116">
        <f t="shared" ref="E205:E239" si="17">IF(C205=0,"",IF(D205/C205&gt;1.5, "зв.100",D205/C205*100))</f>
        <v>96.732743750000012</v>
      </c>
      <c r="F205" s="13"/>
      <c r="G205" s="13"/>
      <c r="H205" s="29" t="str">
        <f t="shared" si="15"/>
        <v/>
      </c>
      <c r="I205" s="51">
        <f t="shared" si="12"/>
        <v>160000</v>
      </c>
      <c r="J205" s="51">
        <f t="shared" si="13"/>
        <v>154772.39000000001</v>
      </c>
      <c r="K205" s="110">
        <f t="shared" si="16"/>
        <v>96.732743750000012</v>
      </c>
    </row>
    <row r="206" spans="1:11" s="23" customFormat="1" ht="63" x14ac:dyDescent="0.2">
      <c r="A206" s="11" t="s">
        <v>401</v>
      </c>
      <c r="B206" s="78" t="s">
        <v>313</v>
      </c>
      <c r="C206" s="30">
        <v>13143700</v>
      </c>
      <c r="D206" s="30">
        <v>13103807.51</v>
      </c>
      <c r="E206" s="116">
        <f t="shared" si="17"/>
        <v>99.696489649033367</v>
      </c>
      <c r="F206" s="30">
        <v>655116.27</v>
      </c>
      <c r="G206" s="30">
        <v>598188.87</v>
      </c>
      <c r="H206" s="33">
        <f t="shared" si="15"/>
        <v>91.310336407917319</v>
      </c>
      <c r="I206" s="51">
        <f t="shared" ref="I206:I269" si="18">C206+F206</f>
        <v>13798816.27</v>
      </c>
      <c r="J206" s="51">
        <f t="shared" si="13"/>
        <v>13701996.379999999</v>
      </c>
      <c r="K206" s="110">
        <f t="shared" si="16"/>
        <v>99.298346408086488</v>
      </c>
    </row>
    <row r="207" spans="1:11" s="23" customFormat="1" ht="31.5" x14ac:dyDescent="0.2">
      <c r="A207" s="11" t="s">
        <v>402</v>
      </c>
      <c r="B207" s="78" t="s">
        <v>403</v>
      </c>
      <c r="C207" s="30">
        <v>3437500</v>
      </c>
      <c r="D207" s="30">
        <v>3105838.43</v>
      </c>
      <c r="E207" s="116">
        <f t="shared" si="17"/>
        <v>90.351663418181829</v>
      </c>
      <c r="F207" s="13"/>
      <c r="G207" s="13"/>
      <c r="H207" s="29" t="str">
        <f t="shared" si="15"/>
        <v/>
      </c>
      <c r="I207" s="51">
        <f t="shared" si="18"/>
        <v>3437500</v>
      </c>
      <c r="J207" s="51">
        <f t="shared" si="13"/>
        <v>3105838.43</v>
      </c>
      <c r="K207" s="110">
        <f t="shared" si="16"/>
        <v>90.351663418181829</v>
      </c>
    </row>
    <row r="208" spans="1:11" s="23" customFormat="1" ht="47.25" x14ac:dyDescent="0.2">
      <c r="A208" s="11" t="s">
        <v>27</v>
      </c>
      <c r="B208" s="78" t="s">
        <v>314</v>
      </c>
      <c r="C208" s="30">
        <v>1298100</v>
      </c>
      <c r="D208" s="30">
        <v>1240895.67</v>
      </c>
      <c r="E208" s="116">
        <f t="shared" si="17"/>
        <v>95.593226253755475</v>
      </c>
      <c r="F208" s="30">
        <v>64079</v>
      </c>
      <c r="G208" s="30">
        <v>63579</v>
      </c>
      <c r="H208" s="33">
        <f t="shared" si="15"/>
        <v>99.219713166560027</v>
      </c>
      <c r="I208" s="51">
        <f t="shared" si="18"/>
        <v>1362179</v>
      </c>
      <c r="J208" s="51">
        <f t="shared" si="13"/>
        <v>1304474.67</v>
      </c>
      <c r="K208" s="110">
        <f t="shared" si="16"/>
        <v>95.763821788472725</v>
      </c>
    </row>
    <row r="209" spans="1:11" ht="63" x14ac:dyDescent="0.2">
      <c r="A209" s="11" t="s">
        <v>28</v>
      </c>
      <c r="B209" s="78" t="s">
        <v>29</v>
      </c>
      <c r="C209" s="30">
        <v>4105821</v>
      </c>
      <c r="D209" s="30">
        <v>4086789.24</v>
      </c>
      <c r="E209" s="116">
        <f t="shared" si="17"/>
        <v>99.536468832908213</v>
      </c>
      <c r="F209" s="30">
        <v>0</v>
      </c>
      <c r="G209" s="30">
        <v>0</v>
      </c>
      <c r="H209" s="33" t="str">
        <f t="shared" si="15"/>
        <v/>
      </c>
      <c r="I209" s="51">
        <f t="shared" si="18"/>
        <v>4105821</v>
      </c>
      <c r="J209" s="51">
        <f t="shared" si="13"/>
        <v>4086789.24</v>
      </c>
      <c r="K209" s="110">
        <f t="shared" si="16"/>
        <v>99.536468832908213</v>
      </c>
    </row>
    <row r="210" spans="1:11" s="22" customFormat="1" ht="78.75" x14ac:dyDescent="0.2">
      <c r="A210" s="11" t="s">
        <v>30</v>
      </c>
      <c r="B210" s="78" t="s">
        <v>315</v>
      </c>
      <c r="C210" s="30">
        <v>655000</v>
      </c>
      <c r="D210" s="30">
        <v>641433.69999999995</v>
      </c>
      <c r="E210" s="116">
        <f t="shared" si="17"/>
        <v>97.928809160305335</v>
      </c>
      <c r="F210" s="30"/>
      <c r="G210" s="30"/>
      <c r="H210" s="33" t="str">
        <f t="shared" si="15"/>
        <v/>
      </c>
      <c r="I210" s="51">
        <f t="shared" si="18"/>
        <v>655000</v>
      </c>
      <c r="J210" s="51">
        <f t="shared" si="13"/>
        <v>641433.69999999995</v>
      </c>
      <c r="K210" s="110">
        <f t="shared" si="16"/>
        <v>97.928809160305335</v>
      </c>
    </row>
    <row r="211" spans="1:11" s="22" customFormat="1" ht="63.75" customHeight="1" x14ac:dyDescent="0.2">
      <c r="A211" s="11" t="s">
        <v>31</v>
      </c>
      <c r="B211" s="78" t="s">
        <v>32</v>
      </c>
      <c r="C211" s="30">
        <v>6833400</v>
      </c>
      <c r="D211" s="30">
        <v>6820508.1699999999</v>
      </c>
      <c r="E211" s="116">
        <f t="shared" si="17"/>
        <v>99.811340913747188</v>
      </c>
      <c r="F211" s="68"/>
      <c r="G211" s="68"/>
      <c r="H211" s="114" t="str">
        <f t="shared" si="15"/>
        <v/>
      </c>
      <c r="I211" s="51">
        <f t="shared" si="18"/>
        <v>6833400</v>
      </c>
      <c r="J211" s="51">
        <f t="shared" si="13"/>
        <v>6820508.1699999999</v>
      </c>
      <c r="K211" s="110">
        <f t="shared" si="16"/>
        <v>99.811340913747188</v>
      </c>
    </row>
    <row r="212" spans="1:11" ht="48" customHeight="1" x14ac:dyDescent="0.2">
      <c r="A212" s="11" t="s">
        <v>33</v>
      </c>
      <c r="B212" s="78" t="s">
        <v>34</v>
      </c>
      <c r="C212" s="30">
        <v>265100</v>
      </c>
      <c r="D212" s="30">
        <v>265097</v>
      </c>
      <c r="E212" s="116">
        <f t="shared" si="17"/>
        <v>99.998868351565449</v>
      </c>
      <c r="F212" s="31"/>
      <c r="G212" s="30">
        <v>0</v>
      </c>
      <c r="H212" s="33" t="str">
        <f t="shared" si="15"/>
        <v/>
      </c>
      <c r="I212" s="51">
        <f t="shared" si="18"/>
        <v>265100</v>
      </c>
      <c r="J212" s="51">
        <f t="shared" si="13"/>
        <v>265097</v>
      </c>
      <c r="K212" s="110">
        <f t="shared" si="16"/>
        <v>99.998868351565449</v>
      </c>
    </row>
    <row r="213" spans="1:11" ht="15.75" x14ac:dyDescent="0.2">
      <c r="A213" s="11" t="s">
        <v>431</v>
      </c>
      <c r="B213" s="78" t="s">
        <v>430</v>
      </c>
      <c r="C213" s="30">
        <v>325200</v>
      </c>
      <c r="D213" s="30">
        <v>305838.68</v>
      </c>
      <c r="E213" s="116">
        <f t="shared" si="17"/>
        <v>94.046334563345638</v>
      </c>
      <c r="F213" s="30">
        <v>191619.73</v>
      </c>
      <c r="G213" s="30">
        <v>185228.2</v>
      </c>
      <c r="H213" s="33">
        <f>IF(F213=0,"",IF(G213/F213&gt;1.5, "зв.100",G213/F213*100))</f>
        <v>96.664471868319609</v>
      </c>
      <c r="I213" s="51">
        <f t="shared" si="18"/>
        <v>516819.73</v>
      </c>
      <c r="J213" s="51">
        <f>D213+G213</f>
        <v>491066.88</v>
      </c>
      <c r="K213" s="110">
        <f>IF(I213=0,"",IF(J213/I213&gt;1.5, "зв.100",J213/I213*100))</f>
        <v>95.017053625255372</v>
      </c>
    </row>
    <row r="214" spans="1:11" ht="177.75" customHeight="1" x14ac:dyDescent="0.2">
      <c r="A214" s="11" t="s">
        <v>438</v>
      </c>
      <c r="B214" s="78" t="s">
        <v>437</v>
      </c>
      <c r="C214" s="76"/>
      <c r="D214" s="76"/>
      <c r="E214" s="116" t="str">
        <f t="shared" si="17"/>
        <v/>
      </c>
      <c r="F214" s="30">
        <v>8120558.7599999998</v>
      </c>
      <c r="G214" s="30">
        <v>8120470.9900000002</v>
      </c>
      <c r="H214" s="33">
        <f>IF(F214=0,"",IF(G214/F214&gt;1.5, "зв.100",G214/F214*100))</f>
        <v>99.998919163045386</v>
      </c>
      <c r="I214" s="51">
        <f t="shared" si="18"/>
        <v>8120558.7599999998</v>
      </c>
      <c r="J214" s="51">
        <f>D214+G214</f>
        <v>8120470.9900000002</v>
      </c>
      <c r="K214" s="110">
        <f>IF(I214=0,"",IF(J214/I214&gt;1.5, "зв.100",J214/I214*100))</f>
        <v>99.998919163045386</v>
      </c>
    </row>
    <row r="215" spans="1:11" s="22" customFormat="1" ht="193.5" customHeight="1" x14ac:dyDescent="0.2">
      <c r="A215" s="11" t="s">
        <v>447</v>
      </c>
      <c r="B215" s="78" t="s">
        <v>446</v>
      </c>
      <c r="C215" s="68"/>
      <c r="D215" s="68"/>
      <c r="E215" s="116" t="str">
        <f t="shared" si="17"/>
        <v/>
      </c>
      <c r="F215" s="30">
        <v>5512065</v>
      </c>
      <c r="G215" s="30">
        <v>5145703.3499999996</v>
      </c>
      <c r="H215" s="33">
        <f>IF(F215=0,"",IF(G215/F215&gt;1.5, "зв.100",G215/F215*100))</f>
        <v>93.353459184534287</v>
      </c>
      <c r="I215" s="51">
        <f t="shared" si="18"/>
        <v>5512065</v>
      </c>
      <c r="J215" s="51">
        <f>D215+G215</f>
        <v>5145703.3499999996</v>
      </c>
      <c r="K215" s="110">
        <f>IF(I215=0,"",IF(J215/I215&gt;1.5, "зв.100",J215/I215*100))</f>
        <v>93.353459184534287</v>
      </c>
    </row>
    <row r="216" spans="1:11" ht="160.5" customHeight="1" x14ac:dyDescent="0.2">
      <c r="A216" s="11" t="s">
        <v>404</v>
      </c>
      <c r="B216" s="78" t="s">
        <v>35</v>
      </c>
      <c r="C216" s="30">
        <v>1115327</v>
      </c>
      <c r="D216" s="30">
        <v>1097516.17</v>
      </c>
      <c r="E216" s="116">
        <f t="shared" si="17"/>
        <v>98.403084476570541</v>
      </c>
      <c r="F216" s="30"/>
      <c r="G216" s="30"/>
      <c r="H216" s="33" t="str">
        <f t="shared" si="15"/>
        <v/>
      </c>
      <c r="I216" s="51">
        <f t="shared" si="18"/>
        <v>1115327</v>
      </c>
      <c r="J216" s="51">
        <f t="shared" si="13"/>
        <v>1097516.17</v>
      </c>
      <c r="K216" s="110">
        <f t="shared" si="16"/>
        <v>98.403084476570541</v>
      </c>
    </row>
    <row r="217" spans="1:11" s="22" customFormat="1" ht="31.5" x14ac:dyDescent="0.2">
      <c r="A217" s="11" t="s">
        <v>36</v>
      </c>
      <c r="B217" s="78" t="s">
        <v>37</v>
      </c>
      <c r="C217" s="30">
        <v>13806700</v>
      </c>
      <c r="D217" s="30">
        <v>13804610.49</v>
      </c>
      <c r="E217" s="116">
        <f t="shared" si="17"/>
        <v>99.984865970869222</v>
      </c>
      <c r="F217" s="30">
        <v>20000000</v>
      </c>
      <c r="G217" s="30">
        <v>19628071.390000001</v>
      </c>
      <c r="H217" s="33">
        <f t="shared" si="15"/>
        <v>98.140356950000012</v>
      </c>
      <c r="I217" s="51">
        <f t="shared" si="18"/>
        <v>33806700</v>
      </c>
      <c r="J217" s="51">
        <f t="shared" si="13"/>
        <v>33432681.880000003</v>
      </c>
      <c r="K217" s="110">
        <f t="shared" si="16"/>
        <v>98.893656819506205</v>
      </c>
    </row>
    <row r="218" spans="1:11" s="8" customFormat="1" ht="15.75" x14ac:dyDescent="0.2">
      <c r="A218" s="10" t="s">
        <v>178</v>
      </c>
      <c r="B218" s="77" t="s">
        <v>316</v>
      </c>
      <c r="C218" s="13">
        <f>SUM(C219:C222)</f>
        <v>25277920</v>
      </c>
      <c r="D218" s="13">
        <f>SUM(D219:D222)</f>
        <v>24691792.059999999</v>
      </c>
      <c r="E218" s="29">
        <f t="shared" si="17"/>
        <v>97.681265151563096</v>
      </c>
      <c r="F218" s="13">
        <f>SUM(F219:F222)</f>
        <v>4834882.1399999997</v>
      </c>
      <c r="G218" s="13">
        <f>SUM(G219:G222)</f>
        <v>4478934.1400000006</v>
      </c>
      <c r="H218" s="29">
        <f t="shared" si="15"/>
        <v>92.637917746636134</v>
      </c>
      <c r="I218" s="13">
        <f t="shared" si="18"/>
        <v>30112802.140000001</v>
      </c>
      <c r="J218" s="13">
        <f t="shared" si="13"/>
        <v>29170726.199999999</v>
      </c>
      <c r="K218" s="14">
        <f t="shared" si="16"/>
        <v>96.871510211437268</v>
      </c>
    </row>
    <row r="219" spans="1:11" ht="15.75" x14ac:dyDescent="0.2">
      <c r="A219" s="11" t="s">
        <v>38</v>
      </c>
      <c r="B219" s="78" t="s">
        <v>39</v>
      </c>
      <c r="C219" s="30">
        <v>8074970</v>
      </c>
      <c r="D219" s="30">
        <v>8022714.0300000003</v>
      </c>
      <c r="E219" s="116">
        <f t="shared" si="17"/>
        <v>99.352864840364745</v>
      </c>
      <c r="F219" s="30">
        <v>596430.14</v>
      </c>
      <c r="G219" s="30">
        <v>522344.18</v>
      </c>
      <c r="H219" s="114">
        <f t="shared" si="15"/>
        <v>87.578434584140894</v>
      </c>
      <c r="I219" s="51">
        <f t="shared" si="18"/>
        <v>8671400.1400000006</v>
      </c>
      <c r="J219" s="51">
        <f t="shared" ref="J219:J287" si="19">D219+G219</f>
        <v>8545058.2100000009</v>
      </c>
      <c r="K219" s="110">
        <f t="shared" si="16"/>
        <v>98.543004267359308</v>
      </c>
    </row>
    <row r="220" spans="1:11" ht="31.5" x14ac:dyDescent="0.2">
      <c r="A220" s="11" t="s">
        <v>40</v>
      </c>
      <c r="B220" s="78" t="s">
        <v>317</v>
      </c>
      <c r="C220" s="30">
        <v>11499350</v>
      </c>
      <c r="D220" s="30">
        <v>11138205.84</v>
      </c>
      <c r="E220" s="116">
        <f t="shared" si="17"/>
        <v>96.859438490001608</v>
      </c>
      <c r="F220" s="30">
        <v>4065765</v>
      </c>
      <c r="G220" s="30">
        <v>3798799.4</v>
      </c>
      <c r="H220" s="114">
        <f t="shared" si="15"/>
        <v>93.433816268279159</v>
      </c>
      <c r="I220" s="51">
        <f t="shared" si="18"/>
        <v>15565115</v>
      </c>
      <c r="J220" s="51">
        <f t="shared" si="19"/>
        <v>14937005.24</v>
      </c>
      <c r="K220" s="110">
        <f t="shared" si="16"/>
        <v>95.964631420969255</v>
      </c>
    </row>
    <row r="221" spans="1:11" ht="31.5" x14ac:dyDescent="0.2">
      <c r="A221" s="11" t="s">
        <v>41</v>
      </c>
      <c r="B221" s="78" t="s">
        <v>42</v>
      </c>
      <c r="C221" s="30">
        <v>3227500</v>
      </c>
      <c r="D221" s="30">
        <v>3144108.81</v>
      </c>
      <c r="E221" s="116">
        <f t="shared" si="17"/>
        <v>97.41622958946553</v>
      </c>
      <c r="F221" s="30">
        <v>41000</v>
      </c>
      <c r="G221" s="30">
        <v>40678.199999999997</v>
      </c>
      <c r="H221" s="114">
        <f t="shared" si="15"/>
        <v>99.215121951219515</v>
      </c>
      <c r="I221" s="51">
        <f t="shared" si="18"/>
        <v>3268500</v>
      </c>
      <c r="J221" s="51">
        <f t="shared" si="19"/>
        <v>3184787.0100000002</v>
      </c>
      <c r="K221" s="110">
        <f t="shared" si="16"/>
        <v>97.438794860027542</v>
      </c>
    </row>
    <row r="222" spans="1:11" ht="15.75" x14ac:dyDescent="0.2">
      <c r="A222" s="11" t="s">
        <v>43</v>
      </c>
      <c r="B222" s="78" t="s">
        <v>44</v>
      </c>
      <c r="C222" s="30">
        <v>2476100</v>
      </c>
      <c r="D222" s="30">
        <v>2386763.38</v>
      </c>
      <c r="E222" s="116">
        <f t="shared" si="17"/>
        <v>96.392043132345222</v>
      </c>
      <c r="F222" s="30">
        <v>131687</v>
      </c>
      <c r="G222" s="30">
        <v>117112.36</v>
      </c>
      <c r="H222" s="114">
        <f t="shared" si="15"/>
        <v>88.932362344043071</v>
      </c>
      <c r="I222" s="51">
        <f t="shared" si="18"/>
        <v>2607787</v>
      </c>
      <c r="J222" s="51">
        <f t="shared" si="19"/>
        <v>2503875.7399999998</v>
      </c>
      <c r="K222" s="110">
        <f t="shared" si="16"/>
        <v>96.015347112321663</v>
      </c>
    </row>
    <row r="223" spans="1:11" s="8" customFormat="1" ht="15.75" x14ac:dyDescent="0.2">
      <c r="A223" s="10" t="s">
        <v>179</v>
      </c>
      <c r="B223" s="77" t="s">
        <v>318</v>
      </c>
      <c r="C223" s="13">
        <f>SUM(C224:C229)</f>
        <v>18198400</v>
      </c>
      <c r="D223" s="13">
        <f>SUM(D224:D229)</f>
        <v>17564506.359999999</v>
      </c>
      <c r="E223" s="29">
        <f t="shared" si="17"/>
        <v>96.516761693335667</v>
      </c>
      <c r="F223" s="13">
        <f>SUM(F224:F229)</f>
        <v>7351609.54</v>
      </c>
      <c r="G223" s="13">
        <f>SUM(G224:G229)</f>
        <v>7245933.3099999996</v>
      </c>
      <c r="H223" s="29">
        <f t="shared" si="15"/>
        <v>98.562542944847422</v>
      </c>
      <c r="I223" s="13">
        <f t="shared" si="18"/>
        <v>25550009.539999999</v>
      </c>
      <c r="J223" s="13">
        <f t="shared" si="19"/>
        <v>24810439.669999998</v>
      </c>
      <c r="K223" s="14">
        <f t="shared" si="16"/>
        <v>97.105402763775245</v>
      </c>
    </row>
    <row r="224" spans="1:11" ht="31.5" x14ac:dyDescent="0.2">
      <c r="A224" s="11" t="s">
        <v>319</v>
      </c>
      <c r="B224" s="78" t="s">
        <v>320</v>
      </c>
      <c r="C224" s="30">
        <v>1368300</v>
      </c>
      <c r="D224" s="30">
        <v>1286138.33</v>
      </c>
      <c r="E224" s="116">
        <f t="shared" si="17"/>
        <v>93.995346780676755</v>
      </c>
      <c r="F224" s="30"/>
      <c r="G224" s="30"/>
      <c r="H224" s="33" t="str">
        <f t="shared" si="15"/>
        <v/>
      </c>
      <c r="I224" s="51">
        <f t="shared" si="18"/>
        <v>1368300</v>
      </c>
      <c r="J224" s="51">
        <f t="shared" si="19"/>
        <v>1286138.33</v>
      </c>
      <c r="K224" s="110">
        <f t="shared" si="16"/>
        <v>93.995346780676755</v>
      </c>
    </row>
    <row r="225" spans="1:11" ht="31.5" x14ac:dyDescent="0.2">
      <c r="A225" s="11" t="s">
        <v>321</v>
      </c>
      <c r="B225" s="78" t="s">
        <v>322</v>
      </c>
      <c r="C225" s="30">
        <v>117900</v>
      </c>
      <c r="D225" s="30">
        <v>115453.83</v>
      </c>
      <c r="E225" s="116">
        <f t="shared" si="17"/>
        <v>97.925216284987286</v>
      </c>
      <c r="F225" s="30"/>
      <c r="G225" s="30"/>
      <c r="H225" s="33" t="str">
        <f t="shared" si="15"/>
        <v/>
      </c>
      <c r="I225" s="51">
        <f t="shared" si="18"/>
        <v>117900</v>
      </c>
      <c r="J225" s="51">
        <f t="shared" si="19"/>
        <v>115453.83</v>
      </c>
      <c r="K225" s="110">
        <f t="shared" si="16"/>
        <v>97.925216284987286</v>
      </c>
    </row>
    <row r="226" spans="1:11" ht="31.5" x14ac:dyDescent="0.2">
      <c r="A226" s="11" t="s">
        <v>323</v>
      </c>
      <c r="B226" s="78" t="s">
        <v>324</v>
      </c>
      <c r="C226" s="30">
        <v>15118190</v>
      </c>
      <c r="D226" s="30">
        <v>14577869.199999999</v>
      </c>
      <c r="E226" s="116">
        <f t="shared" si="17"/>
        <v>96.426021898124048</v>
      </c>
      <c r="F226" s="30">
        <v>7192309.54</v>
      </c>
      <c r="G226" s="30">
        <v>7090545.3099999996</v>
      </c>
      <c r="H226" s="114">
        <f t="shared" ref="H226:H287" si="20">IF(F226=0,"",IF(G226/F226&gt;1.5, "зв.100",G226/F226*100))</f>
        <v>98.585096630866076</v>
      </c>
      <c r="I226" s="51">
        <f t="shared" si="18"/>
        <v>22310499.539999999</v>
      </c>
      <c r="J226" s="51">
        <f t="shared" si="19"/>
        <v>21668414.509999998</v>
      </c>
      <c r="K226" s="110">
        <f t="shared" si="16"/>
        <v>97.12204996195257</v>
      </c>
    </row>
    <row r="227" spans="1:11" ht="18.75" customHeight="1" x14ac:dyDescent="0.2">
      <c r="A227" s="11" t="s">
        <v>45</v>
      </c>
      <c r="B227" s="78" t="s">
        <v>325</v>
      </c>
      <c r="C227" s="30">
        <v>1144700</v>
      </c>
      <c r="D227" s="30">
        <v>1135735</v>
      </c>
      <c r="E227" s="116">
        <f t="shared" si="17"/>
        <v>99.216825369092348</v>
      </c>
      <c r="F227" s="30">
        <v>159300</v>
      </c>
      <c r="G227" s="30">
        <v>155388</v>
      </c>
      <c r="H227" s="33">
        <f t="shared" si="20"/>
        <v>97.544256120527308</v>
      </c>
      <c r="I227" s="51">
        <f t="shared" si="18"/>
        <v>1304000</v>
      </c>
      <c r="J227" s="51">
        <f t="shared" si="19"/>
        <v>1291123</v>
      </c>
      <c r="K227" s="110">
        <f t="shared" si="16"/>
        <v>99.012500000000003</v>
      </c>
    </row>
    <row r="228" spans="1:11" ht="63" x14ac:dyDescent="0.2">
      <c r="A228" s="11" t="s">
        <v>20</v>
      </c>
      <c r="B228" s="78" t="s">
        <v>326</v>
      </c>
      <c r="C228" s="51">
        <v>0</v>
      </c>
      <c r="D228" s="51">
        <v>0</v>
      </c>
      <c r="E228" s="116" t="str">
        <f t="shared" si="17"/>
        <v/>
      </c>
      <c r="F228" s="30"/>
      <c r="G228" s="30"/>
      <c r="H228" s="33" t="str">
        <f t="shared" si="20"/>
        <v/>
      </c>
      <c r="I228" s="51">
        <f t="shared" si="18"/>
        <v>0</v>
      </c>
      <c r="J228" s="51">
        <f t="shared" si="19"/>
        <v>0</v>
      </c>
      <c r="K228" s="110" t="str">
        <f t="shared" si="16"/>
        <v/>
      </c>
    </row>
    <row r="229" spans="1:11" s="22" customFormat="1" ht="47.25" x14ac:dyDescent="0.2">
      <c r="A229" s="11" t="s">
        <v>21</v>
      </c>
      <c r="B229" s="78" t="s">
        <v>350</v>
      </c>
      <c r="C229" s="30">
        <v>449310</v>
      </c>
      <c r="D229" s="30">
        <v>449310</v>
      </c>
      <c r="E229" s="116">
        <f t="shared" si="17"/>
        <v>100</v>
      </c>
      <c r="F229" s="30"/>
      <c r="G229" s="30"/>
      <c r="H229" s="33" t="str">
        <f t="shared" si="20"/>
        <v/>
      </c>
      <c r="I229" s="51">
        <f t="shared" si="18"/>
        <v>449310</v>
      </c>
      <c r="J229" s="51">
        <f t="shared" si="19"/>
        <v>449310</v>
      </c>
      <c r="K229" s="110">
        <f t="shared" si="16"/>
        <v>100</v>
      </c>
    </row>
    <row r="230" spans="1:11" s="8" customFormat="1" ht="15.75" x14ac:dyDescent="0.2">
      <c r="A230" s="10" t="s">
        <v>177</v>
      </c>
      <c r="B230" s="77" t="s">
        <v>327</v>
      </c>
      <c r="C230" s="13">
        <f>SUM(C231:C242)</f>
        <v>92548517</v>
      </c>
      <c r="D230" s="13">
        <f>SUM(D231:D242)</f>
        <v>92010121.949999988</v>
      </c>
      <c r="E230" s="29">
        <f t="shared" si="17"/>
        <v>99.418256426518411</v>
      </c>
      <c r="F230" s="13">
        <f>SUM(F231:F242)</f>
        <v>56962660.240000002</v>
      </c>
      <c r="G230" s="13">
        <f>SUM(G231:G242)</f>
        <v>50691815.57</v>
      </c>
      <c r="H230" s="29">
        <f t="shared" si="20"/>
        <v>88.991306509248105</v>
      </c>
      <c r="I230" s="13">
        <f t="shared" si="18"/>
        <v>149511177.24000001</v>
      </c>
      <c r="J230" s="13">
        <f t="shared" si="19"/>
        <v>142701937.51999998</v>
      </c>
      <c r="K230" s="14">
        <f t="shared" si="16"/>
        <v>95.445665102971105</v>
      </c>
    </row>
    <row r="231" spans="1:11" ht="31.5" x14ac:dyDescent="0.2">
      <c r="A231" s="11" t="s">
        <v>46</v>
      </c>
      <c r="B231" s="78" t="s">
        <v>47</v>
      </c>
      <c r="C231" s="30">
        <v>350000</v>
      </c>
      <c r="D231" s="30">
        <v>349974.6</v>
      </c>
      <c r="E231" s="116">
        <f t="shared" si="17"/>
        <v>99.992742857142844</v>
      </c>
      <c r="F231" s="30">
        <v>6606398</v>
      </c>
      <c r="G231" s="30">
        <v>6133687.8200000003</v>
      </c>
      <c r="H231" s="114">
        <f t="shared" si="20"/>
        <v>92.844660887824205</v>
      </c>
      <c r="I231" s="51">
        <f t="shared" si="18"/>
        <v>6956398</v>
      </c>
      <c r="J231" s="51">
        <f t="shared" si="19"/>
        <v>6483662.4199999999</v>
      </c>
      <c r="K231" s="110">
        <f t="shared" si="16"/>
        <v>93.204305159078018</v>
      </c>
    </row>
    <row r="232" spans="1:11" ht="31.5" x14ac:dyDescent="0.2">
      <c r="A232" s="11" t="s">
        <v>48</v>
      </c>
      <c r="B232" s="78" t="s">
        <v>49</v>
      </c>
      <c r="C232" s="30">
        <v>0</v>
      </c>
      <c r="D232" s="30">
        <v>0</v>
      </c>
      <c r="E232" s="116" t="str">
        <f t="shared" si="17"/>
        <v/>
      </c>
      <c r="F232" s="30">
        <v>19636272</v>
      </c>
      <c r="G232" s="30">
        <v>18142733.260000002</v>
      </c>
      <c r="H232" s="114">
        <f t="shared" si="20"/>
        <v>92.393980181166782</v>
      </c>
      <c r="I232" s="51">
        <f t="shared" si="18"/>
        <v>19636272</v>
      </c>
      <c r="J232" s="51">
        <f t="shared" si="19"/>
        <v>18142733.260000002</v>
      </c>
      <c r="K232" s="110">
        <f t="shared" si="16"/>
        <v>92.393980181166782</v>
      </c>
    </row>
    <row r="233" spans="1:11" ht="31.5" x14ac:dyDescent="0.2">
      <c r="A233" s="11" t="s">
        <v>50</v>
      </c>
      <c r="B233" s="78" t="s">
        <v>51</v>
      </c>
      <c r="C233" s="30">
        <v>0</v>
      </c>
      <c r="D233" s="30">
        <v>0</v>
      </c>
      <c r="E233" s="116" t="str">
        <f t="shared" si="17"/>
        <v/>
      </c>
      <c r="F233" s="30">
        <v>6154583.5999999996</v>
      </c>
      <c r="G233" s="30">
        <v>4170025.86</v>
      </c>
      <c r="H233" s="114">
        <f t="shared" si="20"/>
        <v>67.754800828442725</v>
      </c>
      <c r="I233" s="51">
        <f t="shared" si="18"/>
        <v>6154583.5999999996</v>
      </c>
      <c r="J233" s="51">
        <f t="shared" si="19"/>
        <v>4170025.86</v>
      </c>
      <c r="K233" s="110">
        <f t="shared" si="16"/>
        <v>67.754800828442725</v>
      </c>
    </row>
    <row r="234" spans="1:11" ht="15.75" x14ac:dyDescent="0.2">
      <c r="A234" s="11" t="s">
        <v>52</v>
      </c>
      <c r="B234" s="78" t="s">
        <v>53</v>
      </c>
      <c r="C234" s="30">
        <v>5845668</v>
      </c>
      <c r="D234" s="30">
        <v>5725394.7800000003</v>
      </c>
      <c r="E234" s="116">
        <f t="shared" si="17"/>
        <v>97.942523933962718</v>
      </c>
      <c r="F234" s="30">
        <v>327500</v>
      </c>
      <c r="G234" s="30">
        <v>90000</v>
      </c>
      <c r="H234" s="114">
        <f t="shared" si="20"/>
        <v>27.480916030534353</v>
      </c>
      <c r="I234" s="51">
        <f t="shared" si="18"/>
        <v>6173168</v>
      </c>
      <c r="J234" s="51">
        <f t="shared" si="19"/>
        <v>5815394.7800000003</v>
      </c>
      <c r="K234" s="110">
        <f t="shared" si="16"/>
        <v>94.204382255593885</v>
      </c>
    </row>
    <row r="235" spans="1:11" ht="31.5" x14ac:dyDescent="0.2">
      <c r="A235" s="11" t="s">
        <v>54</v>
      </c>
      <c r="B235" s="78" t="s">
        <v>55</v>
      </c>
      <c r="C235" s="30">
        <v>0</v>
      </c>
      <c r="D235" s="30">
        <v>0</v>
      </c>
      <c r="E235" s="116" t="str">
        <f t="shared" si="17"/>
        <v/>
      </c>
      <c r="F235" s="30">
        <v>765825</v>
      </c>
      <c r="G235" s="30">
        <v>765824.66</v>
      </c>
      <c r="H235" s="114">
        <f t="shared" si="20"/>
        <v>99.999955603434216</v>
      </c>
      <c r="I235" s="51">
        <f t="shared" si="18"/>
        <v>765825</v>
      </c>
      <c r="J235" s="51">
        <f t="shared" si="19"/>
        <v>765824.66</v>
      </c>
      <c r="K235" s="110">
        <f t="shared" si="16"/>
        <v>99.999955603434216</v>
      </c>
    </row>
    <row r="236" spans="1:11" ht="31.5" hidden="1" x14ac:dyDescent="0.2">
      <c r="A236" s="11" t="s">
        <v>56</v>
      </c>
      <c r="B236" s="78" t="s">
        <v>57</v>
      </c>
      <c r="C236" s="51"/>
      <c r="D236" s="51"/>
      <c r="E236" s="116" t="str">
        <f t="shared" si="17"/>
        <v/>
      </c>
      <c r="F236" s="101"/>
      <c r="G236" s="101">
        <v>0</v>
      </c>
      <c r="H236" s="114" t="str">
        <f t="shared" si="20"/>
        <v/>
      </c>
      <c r="I236" s="51">
        <f t="shared" si="18"/>
        <v>0</v>
      </c>
      <c r="J236" s="51">
        <f t="shared" si="19"/>
        <v>0</v>
      </c>
      <c r="K236" s="110" t="str">
        <f t="shared" si="16"/>
        <v/>
      </c>
    </row>
    <row r="237" spans="1:11" ht="31.5" x14ac:dyDescent="0.2">
      <c r="A237" s="11" t="s">
        <v>58</v>
      </c>
      <c r="B237" s="78" t="s">
        <v>59</v>
      </c>
      <c r="C237" s="30">
        <v>373822</v>
      </c>
      <c r="D237" s="30">
        <v>373820.47</v>
      </c>
      <c r="E237" s="116">
        <f t="shared" si="17"/>
        <v>99.99959071429717</v>
      </c>
      <c r="F237" s="68"/>
      <c r="G237" s="68"/>
      <c r="H237" s="114" t="str">
        <f t="shared" si="20"/>
        <v/>
      </c>
      <c r="I237" s="51">
        <f t="shared" si="18"/>
        <v>373822</v>
      </c>
      <c r="J237" s="51">
        <f t="shared" si="19"/>
        <v>373820.47</v>
      </c>
      <c r="K237" s="110">
        <f t="shared" si="16"/>
        <v>99.99959071429717</v>
      </c>
    </row>
    <row r="238" spans="1:11" s="22" customFormat="1" ht="15.75" x14ac:dyDescent="0.2">
      <c r="A238" s="11" t="s">
        <v>60</v>
      </c>
      <c r="B238" s="78" t="s">
        <v>328</v>
      </c>
      <c r="C238" s="30">
        <v>82178182</v>
      </c>
      <c r="D238" s="30">
        <v>81760301.319999993</v>
      </c>
      <c r="E238" s="116">
        <f t="shared" si="17"/>
        <v>99.491494372557426</v>
      </c>
      <c r="F238" s="30">
        <v>21361430.640000001</v>
      </c>
      <c r="G238" s="30">
        <v>20346988.039999999</v>
      </c>
      <c r="H238" s="33">
        <f t="shared" si="20"/>
        <v>95.251054963985311</v>
      </c>
      <c r="I238" s="51">
        <f t="shared" si="18"/>
        <v>103539612.64</v>
      </c>
      <c r="J238" s="51">
        <f t="shared" si="19"/>
        <v>102107289.35999998</v>
      </c>
      <c r="K238" s="110">
        <f t="shared" si="16"/>
        <v>98.616642226603545</v>
      </c>
    </row>
    <row r="239" spans="1:11" ht="15.75" x14ac:dyDescent="0.2">
      <c r="A239" s="11" t="s">
        <v>330</v>
      </c>
      <c r="B239" s="78" t="s">
        <v>61</v>
      </c>
      <c r="C239" s="30">
        <v>165145</v>
      </c>
      <c r="D239" s="30">
        <v>165144.98000000001</v>
      </c>
      <c r="E239" s="116">
        <f t="shared" si="17"/>
        <v>99.999987889430514</v>
      </c>
      <c r="F239" s="68"/>
      <c r="G239" s="68"/>
      <c r="H239" s="114" t="str">
        <f t="shared" si="20"/>
        <v/>
      </c>
      <c r="I239" s="51">
        <f t="shared" si="18"/>
        <v>165145</v>
      </c>
      <c r="J239" s="51">
        <f t="shared" si="19"/>
        <v>165144.98000000001</v>
      </c>
      <c r="K239" s="110">
        <f t="shared" si="16"/>
        <v>99.999987889430514</v>
      </c>
    </row>
    <row r="240" spans="1:11" s="22" customFormat="1" ht="225.75" customHeight="1" x14ac:dyDescent="0.2">
      <c r="A240" s="11" t="s">
        <v>7</v>
      </c>
      <c r="B240" s="78" t="s">
        <v>6</v>
      </c>
      <c r="C240" s="30"/>
      <c r="D240" s="30"/>
      <c r="E240" s="116"/>
      <c r="F240" s="68">
        <v>806000</v>
      </c>
      <c r="G240" s="68"/>
      <c r="H240" s="114">
        <f t="shared" si="20"/>
        <v>0</v>
      </c>
      <c r="I240" s="51">
        <f t="shared" si="18"/>
        <v>806000</v>
      </c>
      <c r="J240" s="51">
        <f>D240+G240</f>
        <v>0</v>
      </c>
      <c r="K240" s="110">
        <f>IF(I240=0,"",IF(J240/I240&gt;1.5, "зв.100",J240/I240*100))</f>
        <v>0</v>
      </c>
    </row>
    <row r="241" spans="1:11" ht="63" x14ac:dyDescent="0.2">
      <c r="A241" s="11" t="s">
        <v>22</v>
      </c>
      <c r="B241" s="78" t="s">
        <v>432</v>
      </c>
      <c r="C241" s="30">
        <v>130500</v>
      </c>
      <c r="D241" s="30">
        <v>130496</v>
      </c>
      <c r="E241" s="116">
        <f t="shared" ref="E241:E282" si="21">IF(C241=0,"",IF(D241/C241&gt;1.5, "зв.100",D241/C241*100))</f>
        <v>99.996934865900371</v>
      </c>
      <c r="F241" s="30">
        <v>46800</v>
      </c>
      <c r="G241" s="30">
        <v>29638.93</v>
      </c>
      <c r="H241" s="114">
        <f>IF(F241=0,"",IF(G241/F241&gt;1.5, "зв.100",G241/F241*100))</f>
        <v>63.331047008547017</v>
      </c>
      <c r="I241" s="51">
        <f t="shared" si="18"/>
        <v>177300</v>
      </c>
      <c r="J241" s="51">
        <f>D241+G241</f>
        <v>160134.93</v>
      </c>
      <c r="K241" s="110">
        <f>IF(I241=0,"",IF(J241/I241&gt;1.5, "зв.100",J241/I241*100))</f>
        <v>90.318629441624367</v>
      </c>
    </row>
    <row r="242" spans="1:11" ht="31.5" x14ac:dyDescent="0.2">
      <c r="A242" s="11" t="s">
        <v>62</v>
      </c>
      <c r="B242" s="78" t="s">
        <v>329</v>
      </c>
      <c r="C242" s="30">
        <v>3505200</v>
      </c>
      <c r="D242" s="30">
        <v>3504989.8</v>
      </c>
      <c r="E242" s="116">
        <f t="shared" si="21"/>
        <v>99.994003195252773</v>
      </c>
      <c r="F242" s="30">
        <v>1257851</v>
      </c>
      <c r="G242" s="30">
        <v>1012917</v>
      </c>
      <c r="H242" s="114">
        <f t="shared" si="20"/>
        <v>80.527582360708863</v>
      </c>
      <c r="I242" s="51">
        <f t="shared" si="18"/>
        <v>4763051</v>
      </c>
      <c r="J242" s="51">
        <f t="shared" si="19"/>
        <v>4517906.8</v>
      </c>
      <c r="K242" s="110">
        <f t="shared" si="16"/>
        <v>94.853210683656329</v>
      </c>
    </row>
    <row r="243" spans="1:11" s="8" customFormat="1" ht="15.75" x14ac:dyDescent="0.2">
      <c r="A243" s="10" t="s">
        <v>63</v>
      </c>
      <c r="B243" s="77" t="s">
        <v>64</v>
      </c>
      <c r="C243" s="69">
        <f>C244+C246+C257+C264</f>
        <v>78886481</v>
      </c>
      <c r="D243" s="69">
        <f>D244+D246+D257+D264</f>
        <v>78363143.830000013</v>
      </c>
      <c r="E243" s="115">
        <f t="shared" si="21"/>
        <v>99.336594606115099</v>
      </c>
      <c r="F243" s="69">
        <f>F244+F246+F257+F264+F273</f>
        <v>383274358.57999998</v>
      </c>
      <c r="G243" s="69">
        <f>G244+G246+G257+G264+G273</f>
        <v>339945493.96999997</v>
      </c>
      <c r="H243" s="115">
        <f t="shared" si="20"/>
        <v>88.695078697534086</v>
      </c>
      <c r="I243" s="69">
        <f t="shared" si="18"/>
        <v>462160839.57999998</v>
      </c>
      <c r="J243" s="69">
        <f t="shared" si="19"/>
        <v>418308637.79999995</v>
      </c>
      <c r="K243" s="111">
        <f t="shared" si="16"/>
        <v>90.511484742010637</v>
      </c>
    </row>
    <row r="244" spans="1:11" s="8" customFormat="1" ht="17.25" customHeight="1" x14ac:dyDescent="0.2">
      <c r="A244" s="10" t="s">
        <v>65</v>
      </c>
      <c r="B244" s="77" t="s">
        <v>66</v>
      </c>
      <c r="C244" s="69">
        <f>C245</f>
        <v>89890</v>
      </c>
      <c r="D244" s="69">
        <f>D245</f>
        <v>39890</v>
      </c>
      <c r="E244" s="115">
        <f t="shared" si="21"/>
        <v>44.376460117921908</v>
      </c>
      <c r="F244" s="69">
        <f>F245</f>
        <v>236000</v>
      </c>
      <c r="G244" s="69">
        <f>G245</f>
        <v>132000</v>
      </c>
      <c r="H244" s="115">
        <f t="shared" si="20"/>
        <v>55.932203389830505</v>
      </c>
      <c r="I244" s="69">
        <f t="shared" si="18"/>
        <v>325890</v>
      </c>
      <c r="J244" s="69">
        <f t="shared" si="19"/>
        <v>171890</v>
      </c>
      <c r="K244" s="111">
        <f t="shared" si="16"/>
        <v>52.744791187210403</v>
      </c>
    </row>
    <row r="245" spans="1:11" s="22" customFormat="1" ht="15.75" x14ac:dyDescent="0.2">
      <c r="A245" s="11" t="s">
        <v>67</v>
      </c>
      <c r="B245" s="78" t="s">
        <v>68</v>
      </c>
      <c r="C245" s="30">
        <v>89890</v>
      </c>
      <c r="D245" s="30">
        <v>39890</v>
      </c>
      <c r="E245" s="116">
        <f t="shared" si="21"/>
        <v>44.376460117921908</v>
      </c>
      <c r="F245" s="30">
        <v>236000</v>
      </c>
      <c r="G245" s="30">
        <v>132000</v>
      </c>
      <c r="H245" s="33">
        <f t="shared" si="20"/>
        <v>55.932203389830505</v>
      </c>
      <c r="I245" s="51">
        <f t="shared" si="18"/>
        <v>325890</v>
      </c>
      <c r="J245" s="51">
        <f t="shared" si="19"/>
        <v>171890</v>
      </c>
      <c r="K245" s="110">
        <f t="shared" si="16"/>
        <v>52.744791187210403</v>
      </c>
    </row>
    <row r="246" spans="1:11" s="23" customFormat="1" ht="15.75" x14ac:dyDescent="0.2">
      <c r="A246" s="10" t="s">
        <v>69</v>
      </c>
      <c r="B246" s="77" t="s">
        <v>331</v>
      </c>
      <c r="C246" s="69">
        <f>SUM(C247:C256)</f>
        <v>1000000</v>
      </c>
      <c r="D246" s="69">
        <f>SUM(D247:D256)</f>
        <v>990000</v>
      </c>
      <c r="E246" s="115">
        <f t="shared" si="21"/>
        <v>99</v>
      </c>
      <c r="F246" s="69">
        <f>SUM(F247:F256)</f>
        <v>96105786.5</v>
      </c>
      <c r="G246" s="69">
        <f>SUM(G247:G256)</f>
        <v>76253965.829999998</v>
      </c>
      <c r="H246" s="115">
        <f t="shared" si="20"/>
        <v>79.343782104108783</v>
      </c>
      <c r="I246" s="69">
        <f t="shared" si="18"/>
        <v>97105786.5</v>
      </c>
      <c r="J246" s="69">
        <f t="shared" si="19"/>
        <v>77243965.829999998</v>
      </c>
      <c r="K246" s="111">
        <f t="shared" si="16"/>
        <v>79.54620276928604</v>
      </c>
    </row>
    <row r="247" spans="1:11" ht="31.5" x14ac:dyDescent="0.2">
      <c r="A247" s="11" t="s">
        <v>419</v>
      </c>
      <c r="B247" s="78" t="s">
        <v>332</v>
      </c>
      <c r="C247" s="51"/>
      <c r="D247" s="51"/>
      <c r="E247" s="116" t="str">
        <f t="shared" si="21"/>
        <v/>
      </c>
      <c r="F247" s="30">
        <v>29487837.5</v>
      </c>
      <c r="G247" s="30">
        <v>24698700.5</v>
      </c>
      <c r="H247" s="33">
        <f t="shared" si="20"/>
        <v>83.758941292320941</v>
      </c>
      <c r="I247" s="51">
        <f t="shared" si="18"/>
        <v>29487837.5</v>
      </c>
      <c r="J247" s="51">
        <f t="shared" si="19"/>
        <v>24698700.5</v>
      </c>
      <c r="K247" s="110">
        <f t="shared" si="16"/>
        <v>83.758941292320941</v>
      </c>
    </row>
    <row r="248" spans="1:11" s="22" customFormat="1" ht="15.75" x14ac:dyDescent="0.2">
      <c r="A248" s="11" t="s">
        <v>420</v>
      </c>
      <c r="B248" s="78" t="s">
        <v>70</v>
      </c>
      <c r="C248" s="51"/>
      <c r="D248" s="51"/>
      <c r="E248" s="116" t="str">
        <f t="shared" si="21"/>
        <v/>
      </c>
      <c r="F248" s="30">
        <v>15575454</v>
      </c>
      <c r="G248" s="30">
        <v>11911569.789999999</v>
      </c>
      <c r="H248" s="116">
        <f t="shared" si="20"/>
        <v>76.476549511815179</v>
      </c>
      <c r="I248" s="51">
        <f t="shared" si="18"/>
        <v>15575454</v>
      </c>
      <c r="J248" s="51">
        <f t="shared" si="19"/>
        <v>11911569.789999999</v>
      </c>
      <c r="K248" s="110">
        <f t="shared" si="16"/>
        <v>76.476549511815179</v>
      </c>
    </row>
    <row r="249" spans="1:11" s="8" customFormat="1" ht="15.75" x14ac:dyDescent="0.2">
      <c r="A249" s="11" t="s">
        <v>440</v>
      </c>
      <c r="B249" s="78" t="s">
        <v>439</v>
      </c>
      <c r="C249" s="13"/>
      <c r="D249" s="13"/>
      <c r="E249" s="29" t="str">
        <f t="shared" si="21"/>
        <v/>
      </c>
      <c r="F249" s="30">
        <v>140000</v>
      </c>
      <c r="G249" s="30">
        <v>129678.65</v>
      </c>
      <c r="H249" s="33">
        <f>IF(F249=0,"",IF(G249/F249&gt;1.5, "зв.100",G249/F249*100))</f>
        <v>92.627607142857144</v>
      </c>
      <c r="I249" s="30">
        <f t="shared" si="18"/>
        <v>140000</v>
      </c>
      <c r="J249" s="30">
        <f>D249+G249</f>
        <v>129678.65</v>
      </c>
      <c r="K249" s="49">
        <f>IF(I249=0,"",IF(J249/I249&gt;1.5, "зв.100",J249/I249*100))</f>
        <v>92.627607142857144</v>
      </c>
    </row>
    <row r="250" spans="1:11" s="8" customFormat="1" ht="15.75" x14ac:dyDescent="0.2">
      <c r="A250" s="11" t="s">
        <v>421</v>
      </c>
      <c r="B250" s="78" t="s">
        <v>71</v>
      </c>
      <c r="C250" s="13"/>
      <c r="D250" s="13"/>
      <c r="E250" s="29" t="str">
        <f t="shared" si="21"/>
        <v/>
      </c>
      <c r="F250" s="30">
        <v>15282489</v>
      </c>
      <c r="G250" s="30">
        <v>14677040.07</v>
      </c>
      <c r="H250" s="33">
        <f t="shared" si="20"/>
        <v>96.038283227293675</v>
      </c>
      <c r="I250" s="30">
        <f t="shared" si="18"/>
        <v>15282489</v>
      </c>
      <c r="J250" s="30">
        <f t="shared" si="19"/>
        <v>14677040.07</v>
      </c>
      <c r="K250" s="49">
        <f t="shared" si="16"/>
        <v>96.038283227293675</v>
      </c>
    </row>
    <row r="251" spans="1:11" ht="31.5" x14ac:dyDescent="0.2">
      <c r="A251" s="11" t="s">
        <v>422</v>
      </c>
      <c r="B251" s="78" t="s">
        <v>72</v>
      </c>
      <c r="C251" s="30"/>
      <c r="D251" s="30"/>
      <c r="E251" s="33" t="str">
        <f t="shared" si="21"/>
        <v/>
      </c>
      <c r="F251" s="30">
        <v>4510876</v>
      </c>
      <c r="G251" s="30">
        <v>3437646.37</v>
      </c>
      <c r="H251" s="114">
        <f t="shared" si="20"/>
        <v>76.207955394916652</v>
      </c>
      <c r="I251" s="30">
        <f t="shared" si="18"/>
        <v>4510876</v>
      </c>
      <c r="J251" s="30">
        <f t="shared" si="19"/>
        <v>3437646.37</v>
      </c>
      <c r="K251" s="49">
        <f t="shared" si="16"/>
        <v>76.207955394916652</v>
      </c>
    </row>
    <row r="252" spans="1:11" ht="31.5" x14ac:dyDescent="0.2">
      <c r="A252" s="11" t="s">
        <v>423</v>
      </c>
      <c r="B252" s="78" t="s">
        <v>73</v>
      </c>
      <c r="C252" s="30"/>
      <c r="D252" s="30"/>
      <c r="E252" s="33" t="str">
        <f t="shared" si="21"/>
        <v/>
      </c>
      <c r="F252" s="30">
        <v>5641333</v>
      </c>
      <c r="G252" s="30">
        <v>3905726.72</v>
      </c>
      <c r="H252" s="116">
        <f t="shared" si="20"/>
        <v>69.234110448718425</v>
      </c>
      <c r="I252" s="30">
        <f t="shared" si="18"/>
        <v>5641333</v>
      </c>
      <c r="J252" s="30">
        <f t="shared" si="19"/>
        <v>3905726.72</v>
      </c>
      <c r="K252" s="49">
        <f t="shared" si="16"/>
        <v>69.234110448718425</v>
      </c>
    </row>
    <row r="253" spans="1:11" s="22" customFormat="1" ht="31.5" x14ac:dyDescent="0.2">
      <c r="A253" s="11" t="s">
        <v>442</v>
      </c>
      <c r="B253" s="78" t="s">
        <v>441</v>
      </c>
      <c r="C253" s="30"/>
      <c r="D253" s="30"/>
      <c r="E253" s="33" t="str">
        <f t="shared" si="21"/>
        <v/>
      </c>
      <c r="F253" s="30">
        <v>2063500</v>
      </c>
      <c r="G253" s="30">
        <v>1938304.51</v>
      </c>
      <c r="H253" s="114">
        <f>IF(F253=0,"",IF(G253/F253&gt;1.5, "зв.100",G253/F253*100))</f>
        <v>93.932857281318149</v>
      </c>
      <c r="I253" s="30">
        <f t="shared" si="18"/>
        <v>2063500</v>
      </c>
      <c r="J253" s="30">
        <f>D253+G253</f>
        <v>1938304.51</v>
      </c>
      <c r="K253" s="49">
        <f>IF(I253=0,"",IF(J253/I253&gt;1.5, "зв.100",J253/I253*100))</f>
        <v>93.932857281318149</v>
      </c>
    </row>
    <row r="254" spans="1:11" s="22" customFormat="1" ht="31.5" x14ac:dyDescent="0.2">
      <c r="A254" s="11" t="s">
        <v>74</v>
      </c>
      <c r="B254" s="78" t="s">
        <v>75</v>
      </c>
      <c r="C254" s="30"/>
      <c r="D254" s="30"/>
      <c r="E254" s="33" t="str">
        <f t="shared" si="21"/>
        <v/>
      </c>
      <c r="F254" s="30">
        <v>367000</v>
      </c>
      <c r="G254" s="30">
        <v>234341</v>
      </c>
      <c r="H254" s="114">
        <f t="shared" si="20"/>
        <v>63.853133514986368</v>
      </c>
      <c r="I254" s="30">
        <f t="shared" si="18"/>
        <v>367000</v>
      </c>
      <c r="J254" s="30">
        <f t="shared" si="19"/>
        <v>234341</v>
      </c>
      <c r="K254" s="49">
        <f t="shared" si="16"/>
        <v>63.853133514986368</v>
      </c>
    </row>
    <row r="255" spans="1:11" ht="47.25" x14ac:dyDescent="0.2">
      <c r="A255" s="11" t="s">
        <v>76</v>
      </c>
      <c r="B255" s="78" t="s">
        <v>77</v>
      </c>
      <c r="C255" s="30"/>
      <c r="D255" s="30"/>
      <c r="E255" s="33" t="str">
        <f t="shared" si="21"/>
        <v/>
      </c>
      <c r="F255" s="30">
        <v>23037297</v>
      </c>
      <c r="G255" s="30">
        <v>15320958.220000001</v>
      </c>
      <c r="H255" s="114">
        <f t="shared" si="20"/>
        <v>66.505016712681183</v>
      </c>
      <c r="I255" s="30">
        <f t="shared" si="18"/>
        <v>23037297</v>
      </c>
      <c r="J255" s="30">
        <f t="shared" si="19"/>
        <v>15320958.220000001</v>
      </c>
      <c r="K255" s="49">
        <f t="shared" si="16"/>
        <v>66.505016712681183</v>
      </c>
    </row>
    <row r="256" spans="1:11" s="22" customFormat="1" ht="31.5" x14ac:dyDescent="0.2">
      <c r="A256" s="11" t="s">
        <v>78</v>
      </c>
      <c r="B256" s="78" t="s">
        <v>79</v>
      </c>
      <c r="C256" s="30">
        <v>1000000</v>
      </c>
      <c r="D256" s="30">
        <v>990000</v>
      </c>
      <c r="E256" s="116">
        <f t="shared" si="21"/>
        <v>99</v>
      </c>
      <c r="F256" s="68"/>
      <c r="G256" s="68"/>
      <c r="H256" s="114" t="str">
        <f t="shared" si="20"/>
        <v/>
      </c>
      <c r="I256" s="51">
        <f t="shared" si="18"/>
        <v>1000000</v>
      </c>
      <c r="J256" s="51">
        <f t="shared" si="19"/>
        <v>990000</v>
      </c>
      <c r="K256" s="110">
        <f t="shared" si="16"/>
        <v>99</v>
      </c>
    </row>
    <row r="257" spans="1:11" s="8" customFormat="1" ht="31.5" x14ac:dyDescent="0.2">
      <c r="A257" s="10" t="s">
        <v>80</v>
      </c>
      <c r="B257" s="77" t="s">
        <v>333</v>
      </c>
      <c r="C257" s="13">
        <f>SUM(C258:C263)</f>
        <v>74621391</v>
      </c>
      <c r="D257" s="13">
        <f>SUM(D258:D263)</f>
        <v>74453414.430000007</v>
      </c>
      <c r="E257" s="29">
        <f t="shared" si="21"/>
        <v>99.774894882353522</v>
      </c>
      <c r="F257" s="13">
        <f>SUM(F258:F263)</f>
        <v>96231416.560000002</v>
      </c>
      <c r="G257" s="13">
        <f>SUM(G258:G263)</f>
        <v>75920461.600000009</v>
      </c>
      <c r="H257" s="29">
        <f t="shared" si="20"/>
        <v>78.893634027161823</v>
      </c>
      <c r="I257" s="13">
        <f t="shared" si="18"/>
        <v>170852807.56</v>
      </c>
      <c r="J257" s="13">
        <f t="shared" si="19"/>
        <v>150373876.03000003</v>
      </c>
      <c r="K257" s="14">
        <f t="shared" si="16"/>
        <v>88.013699146964157</v>
      </c>
    </row>
    <row r="258" spans="1:11" ht="31.5" x14ac:dyDescent="0.2">
      <c r="A258" s="11" t="s">
        <v>81</v>
      </c>
      <c r="B258" s="78" t="s">
        <v>82</v>
      </c>
      <c r="C258" s="30">
        <v>25760000</v>
      </c>
      <c r="D258" s="30">
        <v>25759921.199999999</v>
      </c>
      <c r="E258" s="116">
        <f t="shared" si="21"/>
        <v>99.999694099378871</v>
      </c>
      <c r="F258" s="30"/>
      <c r="G258" s="30"/>
      <c r="H258" s="33" t="str">
        <f t="shared" si="20"/>
        <v/>
      </c>
      <c r="I258" s="51">
        <f t="shared" si="18"/>
        <v>25760000</v>
      </c>
      <c r="J258" s="51">
        <f t="shared" si="19"/>
        <v>25759921.199999999</v>
      </c>
      <c r="K258" s="110">
        <f t="shared" si="16"/>
        <v>99.999694099378871</v>
      </c>
    </row>
    <row r="259" spans="1:11" s="22" customFormat="1" ht="15.75" x14ac:dyDescent="0.2">
      <c r="A259" s="11" t="s">
        <v>5</v>
      </c>
      <c r="B259" s="78" t="s">
        <v>4</v>
      </c>
      <c r="C259" s="30">
        <v>1460000</v>
      </c>
      <c r="D259" s="30">
        <v>1460000</v>
      </c>
      <c r="E259" s="116">
        <f t="shared" si="21"/>
        <v>100</v>
      </c>
      <c r="F259" s="30"/>
      <c r="G259" s="30"/>
      <c r="H259" s="33"/>
      <c r="I259" s="51">
        <f t="shared" si="18"/>
        <v>1460000</v>
      </c>
      <c r="J259" s="51">
        <f>D259+G259</f>
        <v>1460000</v>
      </c>
      <c r="K259" s="110">
        <f>IF(I259=0,"",IF(J259/I259&gt;1.5, "зв.100",J259/I259*100))</f>
        <v>100</v>
      </c>
    </row>
    <row r="260" spans="1:11" ht="15.75" x14ac:dyDescent="0.2">
      <c r="A260" s="11" t="s">
        <v>83</v>
      </c>
      <c r="B260" s="78" t="s">
        <v>84</v>
      </c>
      <c r="C260" s="30">
        <v>1000000</v>
      </c>
      <c r="D260" s="30">
        <v>1000000</v>
      </c>
      <c r="E260" s="116">
        <f t="shared" si="21"/>
        <v>100</v>
      </c>
      <c r="F260" s="30">
        <v>7823290</v>
      </c>
      <c r="G260" s="30">
        <v>7823289.4000000004</v>
      </c>
      <c r="H260" s="114">
        <f t="shared" si="20"/>
        <v>99.999992330592377</v>
      </c>
      <c r="I260" s="51">
        <f t="shared" si="18"/>
        <v>8823290</v>
      </c>
      <c r="J260" s="51">
        <f t="shared" si="19"/>
        <v>8823289.4000000004</v>
      </c>
      <c r="K260" s="110">
        <f t="shared" si="16"/>
        <v>99.999993199815492</v>
      </c>
    </row>
    <row r="261" spans="1:11" ht="15.75" x14ac:dyDescent="0.2">
      <c r="A261" s="11" t="s">
        <v>85</v>
      </c>
      <c r="B261" s="78" t="s">
        <v>336</v>
      </c>
      <c r="C261" s="30">
        <v>53057</v>
      </c>
      <c r="D261" s="30">
        <v>53011.24</v>
      </c>
      <c r="E261" s="116">
        <f t="shared" si="21"/>
        <v>99.913753133422546</v>
      </c>
      <c r="F261" s="101"/>
      <c r="G261" s="101">
        <v>0</v>
      </c>
      <c r="H261" s="33" t="str">
        <f t="shared" si="20"/>
        <v/>
      </c>
      <c r="I261" s="51">
        <f t="shared" si="18"/>
        <v>53057</v>
      </c>
      <c r="J261" s="51">
        <f t="shared" si="19"/>
        <v>53011.24</v>
      </c>
      <c r="K261" s="110">
        <f t="shared" si="16"/>
        <v>99.913753133422546</v>
      </c>
    </row>
    <row r="262" spans="1:11" s="8" customFormat="1" ht="47.25" x14ac:dyDescent="0.2">
      <c r="A262" s="11" t="s">
        <v>86</v>
      </c>
      <c r="B262" s="78" t="s">
        <v>87</v>
      </c>
      <c r="C262" s="30">
        <v>46348334</v>
      </c>
      <c r="D262" s="30">
        <v>46180481.990000002</v>
      </c>
      <c r="E262" s="116">
        <f t="shared" si="21"/>
        <v>99.637846723897354</v>
      </c>
      <c r="F262" s="30">
        <v>86867626.560000002</v>
      </c>
      <c r="G262" s="30">
        <v>66556839.719999999</v>
      </c>
      <c r="H262" s="33">
        <f t="shared" si="20"/>
        <v>76.618692550588776</v>
      </c>
      <c r="I262" s="51">
        <f t="shared" si="18"/>
        <v>133215960.56</v>
      </c>
      <c r="J262" s="51">
        <f t="shared" si="19"/>
        <v>112737321.71000001</v>
      </c>
      <c r="K262" s="110">
        <f t="shared" si="16"/>
        <v>84.627488505195686</v>
      </c>
    </row>
    <row r="263" spans="1:11" ht="15.75" x14ac:dyDescent="0.2">
      <c r="A263" s="11" t="s">
        <v>88</v>
      </c>
      <c r="B263" s="78" t="s">
        <v>338</v>
      </c>
      <c r="C263" s="51"/>
      <c r="D263" s="51"/>
      <c r="E263" s="116" t="str">
        <f t="shared" si="21"/>
        <v/>
      </c>
      <c r="F263" s="30">
        <v>1540500</v>
      </c>
      <c r="G263" s="30">
        <v>1540332.48</v>
      </c>
      <c r="H263" s="33">
        <f t="shared" si="20"/>
        <v>99.989125608568642</v>
      </c>
      <c r="I263" s="51">
        <f t="shared" si="18"/>
        <v>1540500</v>
      </c>
      <c r="J263" s="51">
        <f t="shared" si="19"/>
        <v>1540332.48</v>
      </c>
      <c r="K263" s="110">
        <f t="shared" si="16"/>
        <v>99.989125608568642</v>
      </c>
    </row>
    <row r="264" spans="1:11" s="23" customFormat="1" ht="31.5" x14ac:dyDescent="0.2">
      <c r="A264" s="10" t="s">
        <v>89</v>
      </c>
      <c r="B264" s="77" t="s">
        <v>90</v>
      </c>
      <c r="C264" s="69">
        <f>SUM(C265:C272)</f>
        <v>3175200</v>
      </c>
      <c r="D264" s="69">
        <f>SUM(D265:D272)</f>
        <v>2879839.4</v>
      </c>
      <c r="E264" s="115">
        <f t="shared" si="21"/>
        <v>90.697889896699408</v>
      </c>
      <c r="F264" s="69">
        <f>SUM(F265:F272)</f>
        <v>188094713</v>
      </c>
      <c r="G264" s="69">
        <f>SUM(G265:G272)</f>
        <v>186522603.50999999</v>
      </c>
      <c r="H264" s="115">
        <f t="shared" si="20"/>
        <v>99.164192621405576</v>
      </c>
      <c r="I264" s="69">
        <f t="shared" si="18"/>
        <v>191269913</v>
      </c>
      <c r="J264" s="69">
        <f t="shared" si="19"/>
        <v>189402442.91</v>
      </c>
      <c r="K264" s="111">
        <f t="shared" si="16"/>
        <v>99.023646709140294</v>
      </c>
    </row>
    <row r="265" spans="1:11" s="8" customFormat="1" ht="31.5" x14ac:dyDescent="0.2">
      <c r="A265" s="11" t="s">
        <v>335</v>
      </c>
      <c r="B265" s="78" t="s">
        <v>91</v>
      </c>
      <c r="C265" s="30">
        <v>347400</v>
      </c>
      <c r="D265" s="30">
        <v>327840.2</v>
      </c>
      <c r="E265" s="116">
        <f t="shared" si="21"/>
        <v>94.369660333909039</v>
      </c>
      <c r="F265" s="13"/>
      <c r="G265" s="13"/>
      <c r="H265" s="29" t="str">
        <f t="shared" si="20"/>
        <v/>
      </c>
      <c r="I265" s="51">
        <f t="shared" si="18"/>
        <v>347400</v>
      </c>
      <c r="J265" s="51">
        <f t="shared" si="19"/>
        <v>327840.2</v>
      </c>
      <c r="K265" s="110">
        <f t="shared" si="16"/>
        <v>94.369660333909039</v>
      </c>
    </row>
    <row r="266" spans="1:11" s="8" customFormat="1" ht="31.5" x14ac:dyDescent="0.2">
      <c r="A266" s="11" t="s">
        <v>92</v>
      </c>
      <c r="B266" s="78" t="s">
        <v>93</v>
      </c>
      <c r="C266" s="30">
        <v>886100</v>
      </c>
      <c r="D266" s="30">
        <v>642743.94999999995</v>
      </c>
      <c r="E266" s="116">
        <f t="shared" si="21"/>
        <v>72.536276943911517</v>
      </c>
      <c r="F266" s="30">
        <v>12000</v>
      </c>
      <c r="G266" s="30">
        <v>10390</v>
      </c>
      <c r="H266" s="29">
        <f t="shared" si="20"/>
        <v>86.583333333333329</v>
      </c>
      <c r="I266" s="51">
        <f t="shared" si="18"/>
        <v>898100</v>
      </c>
      <c r="J266" s="51">
        <f t="shared" si="19"/>
        <v>653133.94999999995</v>
      </c>
      <c r="K266" s="110">
        <f t="shared" si="16"/>
        <v>72.72396726422447</v>
      </c>
    </row>
    <row r="267" spans="1:11" s="23" customFormat="1" ht="15.75" x14ac:dyDescent="0.2">
      <c r="A267" s="11" t="s">
        <v>334</v>
      </c>
      <c r="B267" s="78" t="s">
        <v>94</v>
      </c>
      <c r="C267" s="30">
        <v>1580000</v>
      </c>
      <c r="D267" s="30">
        <v>1551229.43</v>
      </c>
      <c r="E267" s="116">
        <f t="shared" si="21"/>
        <v>98.179077848101258</v>
      </c>
      <c r="F267" s="30">
        <v>2944743</v>
      </c>
      <c r="G267" s="30">
        <v>2928533</v>
      </c>
      <c r="H267" s="33">
        <f t="shared" si="20"/>
        <v>99.449527513946038</v>
      </c>
      <c r="I267" s="51">
        <f t="shared" si="18"/>
        <v>4524743</v>
      </c>
      <c r="J267" s="51">
        <f t="shared" si="19"/>
        <v>4479762.43</v>
      </c>
      <c r="K267" s="110">
        <f t="shared" si="16"/>
        <v>99.005897793532142</v>
      </c>
    </row>
    <row r="268" spans="1:11" ht="63" x14ac:dyDescent="0.2">
      <c r="A268" s="11" t="s">
        <v>23</v>
      </c>
      <c r="B268" s="78" t="s">
        <v>95</v>
      </c>
      <c r="C268" s="51"/>
      <c r="D268" s="51"/>
      <c r="E268" s="116" t="str">
        <f t="shared" si="21"/>
        <v/>
      </c>
      <c r="F268" s="30">
        <v>33000</v>
      </c>
      <c r="G268" s="30">
        <v>26542</v>
      </c>
      <c r="H268" s="33">
        <f t="shared" si="20"/>
        <v>80.430303030303037</v>
      </c>
      <c r="I268" s="51">
        <f t="shared" si="18"/>
        <v>33000</v>
      </c>
      <c r="J268" s="51">
        <f t="shared" si="19"/>
        <v>26542</v>
      </c>
      <c r="K268" s="110">
        <f t="shared" si="16"/>
        <v>80.430303030303037</v>
      </c>
    </row>
    <row r="269" spans="1:11" ht="31.5" x14ac:dyDescent="0.2">
      <c r="A269" s="11" t="s">
        <v>337</v>
      </c>
      <c r="B269" s="78" t="s">
        <v>96</v>
      </c>
      <c r="C269" s="31"/>
      <c r="D269" s="32"/>
      <c r="E269" s="117" t="str">
        <f t="shared" si="21"/>
        <v/>
      </c>
      <c r="F269" s="30">
        <v>172374900</v>
      </c>
      <c r="G269" s="30">
        <v>172374900</v>
      </c>
      <c r="H269" s="114">
        <f t="shared" si="20"/>
        <v>100</v>
      </c>
      <c r="I269" s="32">
        <f t="shared" si="18"/>
        <v>172374900</v>
      </c>
      <c r="J269" s="32">
        <f t="shared" si="19"/>
        <v>172374900</v>
      </c>
      <c r="K269" s="112">
        <f t="shared" si="16"/>
        <v>100</v>
      </c>
    </row>
    <row r="270" spans="1:11" s="22" customFormat="1" ht="31.5" x14ac:dyDescent="0.2">
      <c r="A270" s="11" t="s">
        <v>24</v>
      </c>
      <c r="B270" s="78" t="s">
        <v>97</v>
      </c>
      <c r="C270" s="30">
        <v>203500</v>
      </c>
      <c r="D270" s="30">
        <v>200026.15</v>
      </c>
      <c r="E270" s="116">
        <f t="shared" si="21"/>
        <v>98.292948402948397</v>
      </c>
      <c r="F270" s="68"/>
      <c r="G270" s="68"/>
      <c r="H270" s="114" t="str">
        <f t="shared" si="20"/>
        <v/>
      </c>
      <c r="I270" s="51">
        <f t="shared" ref="I270:I328" si="22">C270+F270</f>
        <v>203500</v>
      </c>
      <c r="J270" s="51">
        <f t="shared" si="19"/>
        <v>200026.15</v>
      </c>
      <c r="K270" s="110">
        <f t="shared" si="16"/>
        <v>98.292948402948397</v>
      </c>
    </row>
    <row r="271" spans="1:11" ht="129" customHeight="1" x14ac:dyDescent="0.2">
      <c r="A271" s="11" t="s">
        <v>424</v>
      </c>
      <c r="B271" s="78" t="s">
        <v>98</v>
      </c>
      <c r="C271" s="51"/>
      <c r="D271" s="51"/>
      <c r="E271" s="116" t="str">
        <f t="shared" si="21"/>
        <v/>
      </c>
      <c r="F271" s="30">
        <v>12730070</v>
      </c>
      <c r="G271" s="30">
        <v>11182238.51</v>
      </c>
      <c r="H271" s="114">
        <f t="shared" si="20"/>
        <v>87.841139208189745</v>
      </c>
      <c r="I271" s="51">
        <f t="shared" si="22"/>
        <v>12730070</v>
      </c>
      <c r="J271" s="51">
        <f t="shared" si="19"/>
        <v>11182238.51</v>
      </c>
      <c r="K271" s="110">
        <f t="shared" ref="K271:K292" si="23">IF(I271=0,"",IF(J271/I271&gt;1.5, "зв.100",J271/I271*100))</f>
        <v>87.841139208189745</v>
      </c>
    </row>
    <row r="272" spans="1:11" s="8" customFormat="1" ht="15.75" x14ac:dyDescent="0.2">
      <c r="A272" s="11" t="s">
        <v>99</v>
      </c>
      <c r="B272" s="78" t="s">
        <v>100</v>
      </c>
      <c r="C272" s="30">
        <v>158200</v>
      </c>
      <c r="D272" s="30">
        <v>157999.67000000001</v>
      </c>
      <c r="E272" s="116">
        <f t="shared" si="21"/>
        <v>99.873369152970923</v>
      </c>
      <c r="F272" s="13"/>
      <c r="G272" s="13"/>
      <c r="H272" s="29" t="str">
        <f t="shared" si="20"/>
        <v/>
      </c>
      <c r="I272" s="51">
        <f t="shared" si="22"/>
        <v>158200</v>
      </c>
      <c r="J272" s="51">
        <f t="shared" si="19"/>
        <v>157999.67000000001</v>
      </c>
      <c r="K272" s="110">
        <f t="shared" si="23"/>
        <v>99.873369152970923</v>
      </c>
    </row>
    <row r="273" spans="1:11" s="8" customFormat="1" ht="47.25" x14ac:dyDescent="0.2">
      <c r="A273" s="10" t="s">
        <v>101</v>
      </c>
      <c r="B273" s="77" t="s">
        <v>102</v>
      </c>
      <c r="C273" s="69"/>
      <c r="D273" s="69"/>
      <c r="E273" s="115" t="str">
        <f t="shared" si="21"/>
        <v/>
      </c>
      <c r="F273" s="13">
        <v>2606442.52</v>
      </c>
      <c r="G273" s="13">
        <v>1116463.03</v>
      </c>
      <c r="H273" s="29">
        <f t="shared" si="20"/>
        <v>42.834745881908034</v>
      </c>
      <c r="I273" s="69">
        <f t="shared" si="22"/>
        <v>2606442.52</v>
      </c>
      <c r="J273" s="69">
        <f t="shared" si="19"/>
        <v>1116463.03</v>
      </c>
      <c r="K273" s="111">
        <f t="shared" si="23"/>
        <v>42.834745881908034</v>
      </c>
    </row>
    <row r="274" spans="1:11" s="23" customFormat="1" ht="15.75" x14ac:dyDescent="0.2">
      <c r="A274" s="10" t="s">
        <v>103</v>
      </c>
      <c r="B274" s="77" t="s">
        <v>104</v>
      </c>
      <c r="C274" s="69">
        <f>SUM(C275:C280)</f>
        <v>9539468</v>
      </c>
      <c r="D274" s="69">
        <f>SUM(D275:D280)</f>
        <v>7085819.5099999998</v>
      </c>
      <c r="E274" s="115">
        <f t="shared" si="21"/>
        <v>74.278979813130036</v>
      </c>
      <c r="F274" s="69">
        <f>SUM(F275:F280)</f>
        <v>2703996</v>
      </c>
      <c r="G274" s="69">
        <f>SUM(G275:G280)</f>
        <v>1564154.68</v>
      </c>
      <c r="H274" s="115">
        <f t="shared" si="20"/>
        <v>57.846042671660754</v>
      </c>
      <c r="I274" s="69">
        <f t="shared" si="22"/>
        <v>12243464</v>
      </c>
      <c r="J274" s="69">
        <f t="shared" si="19"/>
        <v>8649974.1899999995</v>
      </c>
      <c r="K274" s="111">
        <f t="shared" si="23"/>
        <v>70.649729439315536</v>
      </c>
    </row>
    <row r="275" spans="1:11" ht="15.75" x14ac:dyDescent="0.2">
      <c r="A275" s="11" t="s">
        <v>105</v>
      </c>
      <c r="B275" s="78" t="s">
        <v>106</v>
      </c>
      <c r="C275" s="30">
        <v>2783600</v>
      </c>
      <c r="D275" s="30">
        <v>2780134.09</v>
      </c>
      <c r="E275" s="116">
        <f t="shared" si="21"/>
        <v>99.875488216697789</v>
      </c>
      <c r="F275" s="101">
        <v>80000</v>
      </c>
      <c r="G275" s="101">
        <v>80000</v>
      </c>
      <c r="H275" s="114">
        <f t="shared" si="20"/>
        <v>100</v>
      </c>
      <c r="I275" s="51">
        <f t="shared" si="22"/>
        <v>2863600</v>
      </c>
      <c r="J275" s="51">
        <f t="shared" si="19"/>
        <v>2860134.09</v>
      </c>
      <c r="K275" s="110">
        <f t="shared" si="23"/>
        <v>99.878966685291232</v>
      </c>
    </row>
    <row r="276" spans="1:11" s="23" customFormat="1" ht="15.75" x14ac:dyDescent="0.2">
      <c r="A276" s="11" t="s">
        <v>107</v>
      </c>
      <c r="B276" s="78" t="s">
        <v>108</v>
      </c>
      <c r="C276" s="69"/>
      <c r="D276" s="69"/>
      <c r="E276" s="115" t="str">
        <f t="shared" si="21"/>
        <v/>
      </c>
      <c r="F276" s="30">
        <v>2623996</v>
      </c>
      <c r="G276" s="30">
        <v>1484154.68</v>
      </c>
      <c r="H276" s="33">
        <f t="shared" si="20"/>
        <v>56.560859086675428</v>
      </c>
      <c r="I276" s="51">
        <f t="shared" si="22"/>
        <v>2623996</v>
      </c>
      <c r="J276" s="51">
        <f t="shared" si="19"/>
        <v>1484154.68</v>
      </c>
      <c r="K276" s="110">
        <f t="shared" si="23"/>
        <v>56.560859086675428</v>
      </c>
    </row>
    <row r="277" spans="1:11" ht="15.75" x14ac:dyDescent="0.2">
      <c r="A277" s="11" t="s">
        <v>109</v>
      </c>
      <c r="B277" s="78" t="s">
        <v>110</v>
      </c>
      <c r="C277" s="30">
        <v>756000</v>
      </c>
      <c r="D277" s="30">
        <v>741555.19</v>
      </c>
      <c r="E277" s="116">
        <f t="shared" si="21"/>
        <v>98.089310846560835</v>
      </c>
      <c r="F277" s="68"/>
      <c r="G277" s="68"/>
      <c r="H277" s="114" t="str">
        <f t="shared" si="20"/>
        <v/>
      </c>
      <c r="I277" s="51">
        <f t="shared" si="22"/>
        <v>756000</v>
      </c>
      <c r="J277" s="51">
        <f t="shared" si="19"/>
        <v>741555.19</v>
      </c>
      <c r="K277" s="110">
        <f t="shared" si="23"/>
        <v>98.089310846560835</v>
      </c>
    </row>
    <row r="278" spans="1:11" ht="15.75" x14ac:dyDescent="0.2">
      <c r="A278" s="11" t="s">
        <v>434</v>
      </c>
      <c r="B278" s="78" t="s">
        <v>433</v>
      </c>
      <c r="C278" s="30">
        <v>400000</v>
      </c>
      <c r="D278" s="30">
        <v>400000</v>
      </c>
      <c r="E278" s="116">
        <f t="shared" si="21"/>
        <v>100</v>
      </c>
      <c r="F278" s="68"/>
      <c r="G278" s="68"/>
      <c r="H278" s="114" t="str">
        <f>IF(F278=0,"",IF(G278/F278&gt;1.5, "зв.100",G278/F278*100))</f>
        <v/>
      </c>
      <c r="I278" s="51">
        <f t="shared" si="22"/>
        <v>400000</v>
      </c>
      <c r="J278" s="51">
        <f>D278+G278</f>
        <v>400000</v>
      </c>
      <c r="K278" s="110">
        <f>IF(I278=0,"",IF(J278/I278&gt;1.5, "зв.100",J278/I278*100))</f>
        <v>100</v>
      </c>
    </row>
    <row r="279" spans="1:11" s="22" customFormat="1" ht="15.75" x14ac:dyDescent="0.2">
      <c r="A279" s="11" t="s">
        <v>111</v>
      </c>
      <c r="B279" s="78" t="s">
        <v>112</v>
      </c>
      <c r="C279" s="30">
        <v>4057760</v>
      </c>
      <c r="D279" s="30">
        <v>3164130.23</v>
      </c>
      <c r="E279" s="116">
        <f t="shared" si="21"/>
        <v>77.977264057016683</v>
      </c>
      <c r="F279" s="51"/>
      <c r="G279" s="51"/>
      <c r="H279" s="116" t="str">
        <f t="shared" si="20"/>
        <v/>
      </c>
      <c r="I279" s="51">
        <f t="shared" si="22"/>
        <v>4057760</v>
      </c>
      <c r="J279" s="51">
        <f t="shared" si="19"/>
        <v>3164130.23</v>
      </c>
      <c r="K279" s="110">
        <f t="shared" si="23"/>
        <v>77.977264057016683</v>
      </c>
    </row>
    <row r="280" spans="1:11" s="22" customFormat="1" ht="15.75" x14ac:dyDescent="0.2">
      <c r="A280" s="11" t="s">
        <v>180</v>
      </c>
      <c r="B280" s="78" t="s">
        <v>113</v>
      </c>
      <c r="C280" s="30">
        <v>1542108</v>
      </c>
      <c r="D280" s="30">
        <v>0</v>
      </c>
      <c r="E280" s="116">
        <f t="shared" si="21"/>
        <v>0</v>
      </c>
      <c r="F280" s="68"/>
      <c r="G280" s="68"/>
      <c r="H280" s="114" t="str">
        <f t="shared" si="20"/>
        <v/>
      </c>
      <c r="I280" s="51">
        <f t="shared" si="22"/>
        <v>1542108</v>
      </c>
      <c r="J280" s="51">
        <f t="shared" si="19"/>
        <v>0</v>
      </c>
      <c r="K280" s="110">
        <f t="shared" si="23"/>
        <v>0</v>
      </c>
    </row>
    <row r="281" spans="1:11" s="8" customFormat="1" ht="31.5" x14ac:dyDescent="0.2">
      <c r="A281" s="10" t="s">
        <v>339</v>
      </c>
      <c r="B281" s="41">
        <v>900201</v>
      </c>
      <c r="C281" s="13">
        <f>C161+C164+C174+C185+C218+C223+C230+C243+C274</f>
        <v>2257898235.7200003</v>
      </c>
      <c r="D281" s="13">
        <f>D161+D164+D174+D185+D218+D223+D230+D243+D274</f>
        <v>2233575085.1799998</v>
      </c>
      <c r="E281" s="29">
        <f t="shared" si="21"/>
        <v>98.922752577808524</v>
      </c>
      <c r="F281" s="13">
        <f>F161+F164+F174+F185+F218+F223+F230+F243+F274</f>
        <v>741938502.31000006</v>
      </c>
      <c r="G281" s="13">
        <f>G161+G164+G174+G185+G218+G223+G230+G243+G274</f>
        <v>581879199.78999984</v>
      </c>
      <c r="H281" s="29">
        <f t="shared" si="20"/>
        <v>78.426877426948323</v>
      </c>
      <c r="I281" s="13">
        <f t="shared" si="22"/>
        <v>2999836738.0300002</v>
      </c>
      <c r="J281" s="13">
        <f t="shared" si="19"/>
        <v>2815454284.9699998</v>
      </c>
      <c r="K281" s="14">
        <f t="shared" si="23"/>
        <v>93.853583739324264</v>
      </c>
    </row>
    <row r="282" spans="1:11" s="8" customFormat="1" ht="15.75" x14ac:dyDescent="0.2">
      <c r="A282" s="11" t="s">
        <v>114</v>
      </c>
      <c r="B282" s="78" t="s">
        <v>115</v>
      </c>
      <c r="C282" s="30">
        <v>234500</v>
      </c>
      <c r="D282" s="30">
        <v>234500</v>
      </c>
      <c r="E282" s="116">
        <f t="shared" si="21"/>
        <v>100</v>
      </c>
      <c r="F282" s="13"/>
      <c r="G282" s="13"/>
      <c r="H282" s="29" t="str">
        <f t="shared" si="20"/>
        <v/>
      </c>
      <c r="I282" s="51">
        <f t="shared" si="22"/>
        <v>234500</v>
      </c>
      <c r="J282" s="51">
        <f t="shared" si="19"/>
        <v>234500</v>
      </c>
      <c r="K282" s="110">
        <f t="shared" si="23"/>
        <v>100</v>
      </c>
    </row>
    <row r="283" spans="1:11" s="8" customFormat="1" ht="47.25" x14ac:dyDescent="0.2">
      <c r="A283" s="11" t="s">
        <v>444</v>
      </c>
      <c r="B283" s="78" t="s">
        <v>443</v>
      </c>
      <c r="C283" s="76"/>
      <c r="D283" s="76"/>
      <c r="E283" s="116"/>
      <c r="F283" s="76">
        <v>850000</v>
      </c>
      <c r="G283" s="76">
        <v>350000</v>
      </c>
      <c r="H283" s="33">
        <f t="shared" si="20"/>
        <v>41.17647058823529</v>
      </c>
      <c r="I283" s="51">
        <f t="shared" si="22"/>
        <v>850000</v>
      </c>
      <c r="J283" s="51">
        <f>D283+G283</f>
        <v>350000</v>
      </c>
      <c r="K283" s="110">
        <f>IF(I283=0,"",IF(J283/I283&gt;1.5, "зв.100",J283/I283*100))</f>
        <v>41.17647058823529</v>
      </c>
    </row>
    <row r="284" spans="1:11" s="8" customFormat="1" ht="31.5" x14ac:dyDescent="0.2">
      <c r="A284" s="10" t="s">
        <v>181</v>
      </c>
      <c r="B284" s="41">
        <v>900202</v>
      </c>
      <c r="C284" s="13">
        <f>C281+C282</f>
        <v>2258132735.7200003</v>
      </c>
      <c r="D284" s="13">
        <f>D281+D282</f>
        <v>2233809585.1799998</v>
      </c>
      <c r="E284" s="29">
        <f t="shared" ref="E284:E292" si="24">IF(C284=0,"",IF(D284/C284&gt;1.5, "зв.100",D284/C284*100))</f>
        <v>98.922864446573598</v>
      </c>
      <c r="F284" s="13">
        <f>F281+F282+F283</f>
        <v>742788502.31000006</v>
      </c>
      <c r="G284" s="13">
        <f>G281+G282+G283</f>
        <v>582229199.78999984</v>
      </c>
      <c r="H284" s="29">
        <f t="shared" si="20"/>
        <v>78.38425042651086</v>
      </c>
      <c r="I284" s="13">
        <f t="shared" si="22"/>
        <v>3000921238.0300002</v>
      </c>
      <c r="J284" s="13">
        <f t="shared" si="19"/>
        <v>2816038784.9699998</v>
      </c>
      <c r="K284" s="14">
        <f t="shared" si="23"/>
        <v>93.839143436454549</v>
      </c>
    </row>
    <row r="285" spans="1:11" s="23" customFormat="1" ht="47.25" hidden="1" x14ac:dyDescent="0.2">
      <c r="A285" s="11" t="s">
        <v>116</v>
      </c>
      <c r="B285" s="78" t="s">
        <v>117</v>
      </c>
      <c r="C285" s="13"/>
      <c r="D285" s="13"/>
      <c r="E285" s="29" t="str">
        <f t="shared" si="24"/>
        <v/>
      </c>
      <c r="F285" s="68"/>
      <c r="G285" s="68"/>
      <c r="H285" s="114" t="str">
        <f t="shared" si="20"/>
        <v/>
      </c>
      <c r="I285" s="13">
        <f t="shared" si="22"/>
        <v>0</v>
      </c>
      <c r="J285" s="13">
        <f t="shared" si="19"/>
        <v>0</v>
      </c>
      <c r="K285" s="14" t="str">
        <f t="shared" si="23"/>
        <v/>
      </c>
    </row>
    <row r="286" spans="1:11" s="22" customFormat="1" ht="15.75" x14ac:dyDescent="0.2">
      <c r="A286" s="11" t="s">
        <v>118</v>
      </c>
      <c r="B286" s="78" t="s">
        <v>119</v>
      </c>
      <c r="C286" s="51">
        <v>2140000</v>
      </c>
      <c r="D286" s="51">
        <v>2140000</v>
      </c>
      <c r="E286" s="116">
        <f t="shared" si="24"/>
        <v>100</v>
      </c>
      <c r="F286" s="101">
        <v>550000</v>
      </c>
      <c r="G286" s="101">
        <v>549987</v>
      </c>
      <c r="H286" s="114">
        <f t="shared" si="20"/>
        <v>99.99763636363636</v>
      </c>
      <c r="I286" s="51">
        <f t="shared" si="22"/>
        <v>2690000</v>
      </c>
      <c r="J286" s="51">
        <f t="shared" si="19"/>
        <v>2689987</v>
      </c>
      <c r="K286" s="110">
        <f t="shared" si="23"/>
        <v>99.999516728624542</v>
      </c>
    </row>
    <row r="287" spans="1:11" s="16" customFormat="1" ht="28.5" customHeight="1" x14ac:dyDescent="0.2">
      <c r="A287" s="94" t="s">
        <v>131</v>
      </c>
      <c r="B287" s="42">
        <v>900203</v>
      </c>
      <c r="C287" s="15">
        <f>SUM(C284:C286)</f>
        <v>2260272735.7200003</v>
      </c>
      <c r="D287" s="15">
        <f>SUM(D284:D286)</f>
        <v>2235949585.1799998</v>
      </c>
      <c r="E287" s="113">
        <f t="shared" si="24"/>
        <v>98.923884266017453</v>
      </c>
      <c r="F287" s="15">
        <f>SUM(F284:F286)</f>
        <v>743338502.31000006</v>
      </c>
      <c r="G287" s="15">
        <f>SUM(G284:G286)</f>
        <v>582779186.78999984</v>
      </c>
      <c r="H287" s="113">
        <f t="shared" si="20"/>
        <v>78.400242282480221</v>
      </c>
      <c r="I287" s="15">
        <f t="shared" si="22"/>
        <v>3003611238.0300002</v>
      </c>
      <c r="J287" s="15">
        <f t="shared" si="19"/>
        <v>2818728771.9699998</v>
      </c>
      <c r="K287" s="109">
        <f t="shared" si="23"/>
        <v>93.844660596580383</v>
      </c>
    </row>
    <row r="288" spans="1:11" s="8" customFormat="1" ht="47.25" x14ac:dyDescent="0.2">
      <c r="A288" s="11" t="s">
        <v>120</v>
      </c>
      <c r="B288" s="78" t="s">
        <v>121</v>
      </c>
      <c r="C288" s="13">
        <f>SUM(C289:C290)</f>
        <v>2220000</v>
      </c>
      <c r="D288" s="13">
        <f>SUM(D289:D290)</f>
        <v>2220000</v>
      </c>
      <c r="E288" s="29">
        <f t="shared" si="24"/>
        <v>100</v>
      </c>
      <c r="F288" s="13">
        <f>SUM(F289:F290)</f>
        <v>247242</v>
      </c>
      <c r="G288" s="13">
        <f>SUM(G289:G290)</f>
        <v>252946.42</v>
      </c>
      <c r="H288" s="29">
        <f t="shared" ref="H288:H302" si="25">IF(F288=0,"",IF(G288/F288&gt;1.5, "зв.100",G288/F288*100))</f>
        <v>102.30722126499543</v>
      </c>
      <c r="I288" s="13">
        <f t="shared" si="22"/>
        <v>2467242</v>
      </c>
      <c r="J288" s="13">
        <f t="shared" ref="J288:J328" si="26">D288+G288</f>
        <v>2472946.42</v>
      </c>
      <c r="K288" s="14">
        <f t="shared" si="23"/>
        <v>100.23120634295297</v>
      </c>
    </row>
    <row r="289" spans="1:11" s="8" customFormat="1" ht="15.75" x14ac:dyDescent="0.2">
      <c r="A289" s="11" t="s">
        <v>436</v>
      </c>
      <c r="B289" s="78" t="s">
        <v>435</v>
      </c>
      <c r="C289" s="30">
        <v>2220000</v>
      </c>
      <c r="D289" s="30">
        <v>2220000</v>
      </c>
      <c r="E289" s="33">
        <f t="shared" si="24"/>
        <v>100</v>
      </c>
      <c r="F289" s="101">
        <v>780000</v>
      </c>
      <c r="G289" s="30">
        <v>495442</v>
      </c>
      <c r="H289" s="33">
        <f t="shared" si="25"/>
        <v>63.518205128205132</v>
      </c>
      <c r="I289" s="30">
        <f t="shared" si="22"/>
        <v>3000000</v>
      </c>
      <c r="J289" s="30">
        <f>D289+G289</f>
        <v>2715442</v>
      </c>
      <c r="K289" s="49">
        <f>IF(I289=0,"",IF(J289/I289&gt;1.5, "зв.100",J289/I289*100))</f>
        <v>90.514733333333325</v>
      </c>
    </row>
    <row r="290" spans="1:11" ht="15.75" x14ac:dyDescent="0.2">
      <c r="A290" s="11" t="s">
        <v>122</v>
      </c>
      <c r="B290" s="78" t="s">
        <v>123</v>
      </c>
      <c r="C290" s="101"/>
      <c r="D290" s="101"/>
      <c r="E290" s="33" t="str">
        <f t="shared" si="24"/>
        <v/>
      </c>
      <c r="F290" s="101">
        <v>-532758</v>
      </c>
      <c r="G290" s="30">
        <v>-242495.58</v>
      </c>
      <c r="H290" s="33">
        <f t="shared" si="25"/>
        <v>45.517022738278918</v>
      </c>
      <c r="I290" s="30">
        <f t="shared" si="22"/>
        <v>-532758</v>
      </c>
      <c r="J290" s="30">
        <f t="shared" si="26"/>
        <v>-242495.58</v>
      </c>
      <c r="K290" s="49">
        <f t="shared" si="23"/>
        <v>45.517022738278918</v>
      </c>
    </row>
    <row r="291" spans="1:11" ht="31.5" x14ac:dyDescent="0.2">
      <c r="A291" s="11" t="s">
        <v>25</v>
      </c>
      <c r="B291" s="78" t="s">
        <v>124</v>
      </c>
      <c r="C291" s="30">
        <v>0</v>
      </c>
      <c r="D291" s="30">
        <v>0</v>
      </c>
      <c r="E291" s="29" t="str">
        <f t="shared" si="24"/>
        <v/>
      </c>
      <c r="F291" s="30">
        <v>450000</v>
      </c>
      <c r="G291" s="51"/>
      <c r="H291" s="33">
        <f t="shared" si="25"/>
        <v>0</v>
      </c>
      <c r="I291" s="30">
        <f t="shared" si="22"/>
        <v>450000</v>
      </c>
      <c r="J291" s="30">
        <f t="shared" si="26"/>
        <v>0</v>
      </c>
      <c r="K291" s="49">
        <f t="shared" si="23"/>
        <v>0</v>
      </c>
    </row>
    <row r="292" spans="1:11" s="12" customFormat="1" ht="15.75" x14ac:dyDescent="0.2">
      <c r="A292" s="10" t="s">
        <v>132</v>
      </c>
      <c r="B292" s="9">
        <v>900201</v>
      </c>
      <c r="C292" s="13">
        <f>C291+C288</f>
        <v>2220000</v>
      </c>
      <c r="D292" s="13">
        <f>D291+D288</f>
        <v>2220000</v>
      </c>
      <c r="E292" s="29">
        <f t="shared" si="24"/>
        <v>100</v>
      </c>
      <c r="F292" s="13">
        <f>F291+F288</f>
        <v>697242</v>
      </c>
      <c r="G292" s="13">
        <f>G291+G288</f>
        <v>252946.42</v>
      </c>
      <c r="H292" s="29">
        <f>SUM(H288:H291)</f>
        <v>211.34244913147947</v>
      </c>
      <c r="I292" s="13">
        <f t="shared" si="22"/>
        <v>2917242</v>
      </c>
      <c r="J292" s="13">
        <f t="shared" si="26"/>
        <v>2472946.42</v>
      </c>
      <c r="K292" s="14">
        <f t="shared" si="23"/>
        <v>84.770012909453513</v>
      </c>
    </row>
    <row r="293" spans="1:11" s="16" customFormat="1" ht="16.5" x14ac:dyDescent="0.2">
      <c r="A293" s="26" t="s">
        <v>258</v>
      </c>
      <c r="B293" s="43"/>
      <c r="C293" s="15">
        <f>C160-C287-C292</f>
        <v>268713947.75999975</v>
      </c>
      <c r="D293" s="15">
        <f>D160-D287-D292</f>
        <v>306805329.9000001</v>
      </c>
      <c r="E293" s="29"/>
      <c r="F293" s="15">
        <f>F160-F287-F292</f>
        <v>-607456742.60000014</v>
      </c>
      <c r="G293" s="15">
        <f>G160-G287-G292</f>
        <v>-435152796.95999986</v>
      </c>
      <c r="H293" s="14"/>
      <c r="I293" s="15">
        <f t="shared" si="22"/>
        <v>-338742794.84000039</v>
      </c>
      <c r="J293" s="15">
        <f t="shared" si="26"/>
        <v>-128347467.05999976</v>
      </c>
      <c r="K293" s="14"/>
    </row>
    <row r="294" spans="1:11" s="8" customFormat="1" ht="15.75" x14ac:dyDescent="0.2">
      <c r="A294" s="10" t="s">
        <v>200</v>
      </c>
      <c r="B294" s="9">
        <v>200000</v>
      </c>
      <c r="C294" s="13">
        <f>C305+C298+C302</f>
        <v>-268713947.75999999</v>
      </c>
      <c r="D294" s="13">
        <f>D305+D298+D302</f>
        <v>-306805329.89999998</v>
      </c>
      <c r="E294" s="29"/>
      <c r="F294" s="13">
        <f>F305+F298+F302</f>
        <v>502279742.59999996</v>
      </c>
      <c r="G294" s="13">
        <f>G305+G298+G302</f>
        <v>417387519.35999995</v>
      </c>
      <c r="H294" s="14"/>
      <c r="I294" s="13">
        <f t="shared" si="22"/>
        <v>233565794.83999997</v>
      </c>
      <c r="J294" s="13">
        <f t="shared" si="26"/>
        <v>110582189.45999998</v>
      </c>
      <c r="K294" s="14"/>
    </row>
    <row r="295" spans="1:11" s="8" customFormat="1" ht="31.5" hidden="1" x14ac:dyDescent="0.2">
      <c r="A295" s="10" t="s">
        <v>253</v>
      </c>
      <c r="B295" s="9">
        <v>203400</v>
      </c>
      <c r="C295" s="13"/>
      <c r="D295" s="13"/>
      <c r="E295" s="29" t="str">
        <f t="shared" ref="E295:E301" si="27">IF(C295=0,"",IF(D295/C295&gt;1.5, "зв.100",D295/C295*100))</f>
        <v/>
      </c>
      <c r="F295" s="13">
        <f>F296+F297</f>
        <v>0</v>
      </c>
      <c r="G295" s="13">
        <f>G296+G297</f>
        <v>0</v>
      </c>
      <c r="H295" s="14" t="str">
        <f t="shared" si="25"/>
        <v/>
      </c>
      <c r="I295" s="13">
        <f t="shared" si="22"/>
        <v>0</v>
      </c>
      <c r="J295" s="13">
        <f t="shared" si="26"/>
        <v>0</v>
      </c>
      <c r="K295" s="14"/>
    </row>
    <row r="296" spans="1:11" s="8" customFormat="1" ht="15.75" hidden="1" x14ac:dyDescent="0.2">
      <c r="A296" s="11" t="s">
        <v>254</v>
      </c>
      <c r="B296" s="39">
        <v>203410</v>
      </c>
      <c r="C296" s="13"/>
      <c r="D296" s="13"/>
      <c r="E296" s="29" t="str">
        <f t="shared" si="27"/>
        <v/>
      </c>
      <c r="F296" s="13"/>
      <c r="G296" s="13"/>
      <c r="H296" s="14" t="str">
        <f t="shared" si="25"/>
        <v/>
      </c>
      <c r="I296" s="13">
        <f t="shared" si="22"/>
        <v>0</v>
      </c>
      <c r="J296" s="13">
        <f t="shared" si="26"/>
        <v>0</v>
      </c>
      <c r="K296" s="14"/>
    </row>
    <row r="297" spans="1:11" s="8" customFormat="1" ht="15.75" hidden="1" x14ac:dyDescent="0.2">
      <c r="A297" s="11" t="s">
        <v>255</v>
      </c>
      <c r="B297" s="39">
        <v>203420</v>
      </c>
      <c r="C297" s="13"/>
      <c r="D297" s="13"/>
      <c r="E297" s="29" t="str">
        <f t="shared" si="27"/>
        <v/>
      </c>
      <c r="F297" s="13"/>
      <c r="G297" s="13"/>
      <c r="H297" s="14" t="str">
        <f t="shared" si="25"/>
        <v/>
      </c>
      <c r="I297" s="13">
        <f t="shared" si="22"/>
        <v>0</v>
      </c>
      <c r="J297" s="13">
        <f t="shared" si="26"/>
        <v>0</v>
      </c>
      <c r="K297" s="14"/>
    </row>
    <row r="298" spans="1:11" s="8" customFormat="1" ht="31.5" x14ac:dyDescent="0.2">
      <c r="A298" s="10" t="s">
        <v>134</v>
      </c>
      <c r="B298" s="9">
        <v>205000</v>
      </c>
      <c r="C298" s="13">
        <f>C299-C300+C301</f>
        <v>0</v>
      </c>
      <c r="D298" s="13">
        <f>D299-D300+D301</f>
        <v>0</v>
      </c>
      <c r="E298" s="29" t="str">
        <f t="shared" si="27"/>
        <v/>
      </c>
      <c r="F298" s="13">
        <f>F299-F300+F301</f>
        <v>14907060.84</v>
      </c>
      <c r="G298" s="13">
        <f>G299-G300+G301</f>
        <v>-3099446.8500000006</v>
      </c>
      <c r="H298" s="14"/>
      <c r="I298" s="13">
        <f t="shared" si="22"/>
        <v>14907060.84</v>
      </c>
      <c r="J298" s="13">
        <f t="shared" si="26"/>
        <v>-3099446.8500000006</v>
      </c>
      <c r="K298" s="14"/>
    </row>
    <row r="299" spans="1:11" ht="15.75" x14ac:dyDescent="0.2">
      <c r="A299" s="11" t="s">
        <v>182</v>
      </c>
      <c r="B299" s="39">
        <v>205100</v>
      </c>
      <c r="C299" s="30">
        <v>0</v>
      </c>
      <c r="D299" s="30">
        <v>0</v>
      </c>
      <c r="E299" s="29" t="str">
        <f t="shared" si="27"/>
        <v/>
      </c>
      <c r="F299" s="30">
        <v>14907060.84</v>
      </c>
      <c r="G299" s="30">
        <v>15788173.48</v>
      </c>
      <c r="H299" s="14"/>
      <c r="I299" s="30">
        <f t="shared" si="22"/>
        <v>14907060.84</v>
      </c>
      <c r="J299" s="30">
        <f t="shared" si="26"/>
        <v>15788173.48</v>
      </c>
      <c r="K299" s="14"/>
    </row>
    <row r="300" spans="1:11" ht="15.75" x14ac:dyDescent="0.2">
      <c r="A300" s="11" t="s">
        <v>183</v>
      </c>
      <c r="B300" s="39">
        <v>205200</v>
      </c>
      <c r="C300" s="30">
        <v>0</v>
      </c>
      <c r="D300" s="30"/>
      <c r="E300" s="29" t="str">
        <f t="shared" si="27"/>
        <v/>
      </c>
      <c r="F300" s="30">
        <v>0</v>
      </c>
      <c r="G300" s="30">
        <v>18501114.780000001</v>
      </c>
      <c r="H300" s="14" t="str">
        <f t="shared" si="25"/>
        <v/>
      </c>
      <c r="I300" s="30">
        <f t="shared" si="22"/>
        <v>0</v>
      </c>
      <c r="J300" s="30">
        <f t="shared" si="26"/>
        <v>18501114.780000001</v>
      </c>
      <c r="K300" s="14"/>
    </row>
    <row r="301" spans="1:11" ht="15.75" x14ac:dyDescent="0.2">
      <c r="A301" s="11" t="s">
        <v>247</v>
      </c>
      <c r="B301" s="39">
        <v>205300</v>
      </c>
      <c r="C301" s="30">
        <v>0</v>
      </c>
      <c r="D301" s="30">
        <v>0</v>
      </c>
      <c r="E301" s="29" t="str">
        <f t="shared" si="27"/>
        <v/>
      </c>
      <c r="F301" s="30">
        <v>0</v>
      </c>
      <c r="G301" s="30">
        <v>-386505.55</v>
      </c>
      <c r="H301" s="14" t="str">
        <f t="shared" si="25"/>
        <v/>
      </c>
      <c r="I301" s="30">
        <f t="shared" si="22"/>
        <v>0</v>
      </c>
      <c r="J301" s="30">
        <f t="shared" si="26"/>
        <v>-386505.55</v>
      </c>
      <c r="K301" s="14"/>
    </row>
    <row r="302" spans="1:11" s="8" customFormat="1" ht="31.5" hidden="1" x14ac:dyDescent="0.2">
      <c r="A302" s="10" t="s">
        <v>248</v>
      </c>
      <c r="B302" s="44">
        <v>206000</v>
      </c>
      <c r="C302" s="13">
        <f>C304+C303</f>
        <v>0</v>
      </c>
      <c r="D302" s="13">
        <f>D304+D303</f>
        <v>0</v>
      </c>
      <c r="E302" s="29"/>
      <c r="F302" s="13">
        <f>F304+F303</f>
        <v>0</v>
      </c>
      <c r="G302" s="13">
        <f>G304+G303</f>
        <v>0</v>
      </c>
      <c r="H302" s="14" t="str">
        <f t="shared" si="25"/>
        <v/>
      </c>
      <c r="I302" s="13">
        <f t="shared" si="22"/>
        <v>0</v>
      </c>
      <c r="J302" s="13">
        <f t="shared" si="26"/>
        <v>0</v>
      </c>
      <c r="K302" s="14"/>
    </row>
    <row r="303" spans="1:11" s="22" customFormat="1" ht="15.75" x14ac:dyDescent="0.2">
      <c r="A303" s="11" t="s">
        <v>257</v>
      </c>
      <c r="B303" s="45">
        <v>206110</v>
      </c>
      <c r="C303" s="30">
        <v>575225000</v>
      </c>
      <c r="D303" s="30">
        <v>575225000</v>
      </c>
      <c r="E303" s="29"/>
      <c r="F303" s="30">
        <v>68267334</v>
      </c>
      <c r="G303" s="30">
        <v>68267334</v>
      </c>
      <c r="H303" s="30">
        <v>0</v>
      </c>
      <c r="I303" s="76">
        <f t="shared" si="22"/>
        <v>643492334</v>
      </c>
      <c r="J303" s="76">
        <f t="shared" si="26"/>
        <v>643492334</v>
      </c>
      <c r="K303" s="49"/>
    </row>
    <row r="304" spans="1:11" ht="15.75" x14ac:dyDescent="0.2">
      <c r="A304" s="11" t="s">
        <v>249</v>
      </c>
      <c r="B304" s="45">
        <v>206210</v>
      </c>
      <c r="C304" s="30">
        <v>-575225000</v>
      </c>
      <c r="D304" s="30">
        <v>-575225000</v>
      </c>
      <c r="E304" s="29"/>
      <c r="F304" s="30">
        <v>-68267334</v>
      </c>
      <c r="G304" s="30">
        <v>-68267334</v>
      </c>
      <c r="H304" s="30">
        <v>0</v>
      </c>
      <c r="I304" s="76">
        <f t="shared" si="22"/>
        <v>-643492334</v>
      </c>
      <c r="J304" s="76">
        <f t="shared" si="26"/>
        <v>-643492334</v>
      </c>
      <c r="K304" s="49"/>
    </row>
    <row r="305" spans="1:11" s="12" customFormat="1" ht="31.5" x14ac:dyDescent="0.2">
      <c r="A305" s="10" t="s">
        <v>133</v>
      </c>
      <c r="B305" s="9">
        <v>208000</v>
      </c>
      <c r="C305" s="13">
        <f>C306-C307+C309+C308</f>
        <v>-268713947.75999999</v>
      </c>
      <c r="D305" s="13">
        <f>D306-D307+D309+D308</f>
        <v>-306805329.89999998</v>
      </c>
      <c r="E305" s="29"/>
      <c r="F305" s="13">
        <f>F306-F307+F309+F308</f>
        <v>487372681.75999999</v>
      </c>
      <c r="G305" s="13">
        <f>G306-G307+G309+G308</f>
        <v>420486966.20999998</v>
      </c>
      <c r="H305" s="14"/>
      <c r="I305" s="13">
        <f t="shared" si="22"/>
        <v>218658734</v>
      </c>
      <c r="J305" s="13">
        <f t="shared" si="26"/>
        <v>113681636.31</v>
      </c>
      <c r="K305" s="14"/>
    </row>
    <row r="306" spans="1:11" s="47" customFormat="1" ht="15.75" x14ac:dyDescent="0.2">
      <c r="A306" s="11" t="s">
        <v>182</v>
      </c>
      <c r="B306" s="39">
        <v>208100</v>
      </c>
      <c r="C306" s="30">
        <v>185259326</v>
      </c>
      <c r="D306" s="30">
        <v>186946473.12</v>
      </c>
      <c r="E306" s="33"/>
      <c r="F306" s="30">
        <v>33399408</v>
      </c>
      <c r="G306" s="30">
        <v>33798049.600000001</v>
      </c>
      <c r="H306" s="49"/>
      <c r="I306" s="76">
        <f t="shared" si="22"/>
        <v>218658734</v>
      </c>
      <c r="J306" s="76">
        <f t="shared" si="26"/>
        <v>220744522.72</v>
      </c>
      <c r="K306" s="49"/>
    </row>
    <row r="307" spans="1:11" s="47" customFormat="1" ht="15.75" x14ac:dyDescent="0.2">
      <c r="A307" s="11" t="s">
        <v>183</v>
      </c>
      <c r="B307" s="39">
        <v>208200</v>
      </c>
      <c r="C307" s="30">
        <v>0</v>
      </c>
      <c r="D307" s="30">
        <v>85024739.209999993</v>
      </c>
      <c r="E307" s="33"/>
      <c r="F307" s="30"/>
      <c r="G307" s="30">
        <v>22025246.260000002</v>
      </c>
      <c r="H307" s="49"/>
      <c r="I307" s="30">
        <f t="shared" si="22"/>
        <v>0</v>
      </c>
      <c r="J307" s="30">
        <f t="shared" si="26"/>
        <v>107049985.47</v>
      </c>
      <c r="K307" s="49"/>
    </row>
    <row r="308" spans="1:11" s="47" customFormat="1" ht="15.75" x14ac:dyDescent="0.2">
      <c r="A308" s="11" t="s">
        <v>247</v>
      </c>
      <c r="B308" s="39">
        <v>208300</v>
      </c>
      <c r="C308" s="30"/>
      <c r="D308" s="30"/>
      <c r="E308" s="33"/>
      <c r="F308" s="30"/>
      <c r="G308" s="30">
        <v>-12900.94</v>
      </c>
      <c r="H308" s="49"/>
      <c r="I308" s="30">
        <f t="shared" si="22"/>
        <v>0</v>
      </c>
      <c r="J308" s="30">
        <f t="shared" si="26"/>
        <v>-12900.94</v>
      </c>
      <c r="K308" s="49"/>
    </row>
    <row r="309" spans="1:11" s="47" customFormat="1" ht="31.5" x14ac:dyDescent="0.2">
      <c r="A309" s="11" t="s">
        <v>241</v>
      </c>
      <c r="B309" s="39">
        <v>208400</v>
      </c>
      <c r="C309" s="30">
        <v>-453973273.75999999</v>
      </c>
      <c r="D309" s="30">
        <v>-408727063.81</v>
      </c>
      <c r="E309" s="29"/>
      <c r="F309" s="30">
        <v>453973273.75999999</v>
      </c>
      <c r="G309" s="30">
        <v>408727063.81</v>
      </c>
      <c r="H309" s="14"/>
      <c r="I309" s="76">
        <f t="shared" si="22"/>
        <v>0</v>
      </c>
      <c r="J309" s="76">
        <f t="shared" si="26"/>
        <v>0</v>
      </c>
      <c r="K309" s="14"/>
    </row>
    <row r="310" spans="1:11" s="12" customFormat="1" ht="15.75" x14ac:dyDescent="0.2">
      <c r="A310" s="10" t="s">
        <v>250</v>
      </c>
      <c r="B310" s="44">
        <v>300000</v>
      </c>
      <c r="C310" s="34">
        <f>SUM(C311:C312)</f>
        <v>0</v>
      </c>
      <c r="D310" s="34">
        <f>SUM(D311:D312)</f>
        <v>0</v>
      </c>
      <c r="E310" s="29"/>
      <c r="F310" s="13">
        <f>SUM(F311:F312)</f>
        <v>105177000</v>
      </c>
      <c r="G310" s="13">
        <f>SUM(G311:G312)</f>
        <v>17765277.600000001</v>
      </c>
      <c r="H310" s="14"/>
      <c r="I310" s="13">
        <f t="shared" si="22"/>
        <v>105177000</v>
      </c>
      <c r="J310" s="13">
        <f t="shared" si="26"/>
        <v>17765277.600000001</v>
      </c>
      <c r="K310" s="14"/>
    </row>
    <row r="311" spans="1:11" s="47" customFormat="1" ht="15.75" x14ac:dyDescent="0.2">
      <c r="A311" s="11" t="s">
        <v>251</v>
      </c>
      <c r="B311" s="45">
        <v>301100</v>
      </c>
      <c r="C311" s="35"/>
      <c r="D311" s="30"/>
      <c r="E311" s="29"/>
      <c r="F311" s="30">
        <v>105177000</v>
      </c>
      <c r="G311" s="30">
        <v>17765277.600000001</v>
      </c>
      <c r="H311" s="14"/>
      <c r="I311" s="30">
        <f t="shared" si="22"/>
        <v>105177000</v>
      </c>
      <c r="J311" s="30">
        <f t="shared" si="26"/>
        <v>17765277.600000001</v>
      </c>
      <c r="K311" s="14"/>
    </row>
    <row r="312" spans="1:11" s="52" customFormat="1" ht="15.75" hidden="1" x14ac:dyDescent="0.2">
      <c r="A312" s="11" t="s">
        <v>269</v>
      </c>
      <c r="B312" s="45">
        <v>301200</v>
      </c>
      <c r="C312" s="35"/>
      <c r="D312" s="30"/>
      <c r="E312" s="29"/>
      <c r="F312" s="30"/>
      <c r="G312" s="30"/>
      <c r="H312" s="14"/>
      <c r="I312" s="30">
        <f t="shared" si="22"/>
        <v>0</v>
      </c>
      <c r="J312" s="30">
        <f t="shared" si="26"/>
        <v>0</v>
      </c>
      <c r="K312" s="14"/>
    </row>
    <row r="313" spans="1:11" s="12" customFormat="1" ht="31.5" x14ac:dyDescent="0.2">
      <c r="A313" s="10" t="s">
        <v>199</v>
      </c>
      <c r="B313" s="9">
        <v>900230</v>
      </c>
      <c r="C313" s="13">
        <f>C305+C298</f>
        <v>-268713947.75999999</v>
      </c>
      <c r="D313" s="13">
        <f>D305+D298+D302</f>
        <v>-306805329.89999998</v>
      </c>
      <c r="E313" s="29"/>
      <c r="F313" s="13">
        <f>F305+F298+F310</f>
        <v>607456742.5999999</v>
      </c>
      <c r="G313" s="13">
        <f>G305+G298+G302+G310</f>
        <v>435152796.95999998</v>
      </c>
      <c r="H313" s="14"/>
      <c r="I313" s="13">
        <f t="shared" si="22"/>
        <v>338742794.83999991</v>
      </c>
      <c r="J313" s="13">
        <f t="shared" si="26"/>
        <v>128347467.06</v>
      </c>
      <c r="K313" s="14"/>
    </row>
    <row r="314" spans="1:11" s="12" customFormat="1" ht="15.75" x14ac:dyDescent="0.2">
      <c r="A314" s="10" t="s">
        <v>252</v>
      </c>
      <c r="B314" s="44">
        <v>400000</v>
      </c>
      <c r="C314" s="13">
        <f>SUM(C316:C317)</f>
        <v>0</v>
      </c>
      <c r="D314" s="13">
        <f>SUM(D316:D317)</f>
        <v>0</v>
      </c>
      <c r="E314" s="29"/>
      <c r="F314" s="13">
        <f>SUM(F315:F317)</f>
        <v>105177000</v>
      </c>
      <c r="G314" s="13">
        <f>SUM(G315:G317)</f>
        <v>17765277.600000001</v>
      </c>
      <c r="H314" s="14"/>
      <c r="I314" s="13">
        <f t="shared" si="22"/>
        <v>105177000</v>
      </c>
      <c r="J314" s="13">
        <f t="shared" si="26"/>
        <v>17765277.600000001</v>
      </c>
      <c r="K314" s="14"/>
    </row>
    <row r="315" spans="1:11" s="53" customFormat="1" ht="15.75" x14ac:dyDescent="0.2">
      <c r="A315" s="11" t="s">
        <v>279</v>
      </c>
      <c r="B315" s="45">
        <v>401201</v>
      </c>
      <c r="C315" s="13"/>
      <c r="D315" s="13"/>
      <c r="E315" s="29"/>
      <c r="F315" s="30">
        <v>105177000</v>
      </c>
      <c r="G315" s="30">
        <v>17765277.600000001</v>
      </c>
      <c r="H315" s="14"/>
      <c r="I315" s="30">
        <f t="shared" si="22"/>
        <v>105177000</v>
      </c>
      <c r="J315" s="30">
        <f t="shared" si="26"/>
        <v>17765277.600000001</v>
      </c>
      <c r="K315" s="14"/>
    </row>
    <row r="316" spans="1:11" s="54" customFormat="1" ht="15.75" hidden="1" x14ac:dyDescent="0.2">
      <c r="A316" s="11" t="s">
        <v>270</v>
      </c>
      <c r="B316" s="45">
        <v>401202</v>
      </c>
      <c r="C316" s="30"/>
      <c r="D316" s="30"/>
      <c r="E316" s="29"/>
      <c r="F316" s="30"/>
      <c r="G316" s="30"/>
      <c r="H316" s="14"/>
      <c r="I316" s="30">
        <f t="shared" si="22"/>
        <v>0</v>
      </c>
      <c r="J316" s="30">
        <f t="shared" si="26"/>
        <v>0</v>
      </c>
      <c r="K316" s="14"/>
    </row>
    <row r="317" spans="1:11" s="55" customFormat="1" ht="15.75" hidden="1" x14ac:dyDescent="0.2">
      <c r="A317" s="11" t="s">
        <v>271</v>
      </c>
      <c r="B317" s="45">
        <v>402202</v>
      </c>
      <c r="C317" s="30"/>
      <c r="D317" s="30"/>
      <c r="E317" s="29"/>
      <c r="F317" s="30"/>
      <c r="G317" s="30"/>
      <c r="H317" s="14"/>
      <c r="I317" s="30">
        <f t="shared" si="22"/>
        <v>0</v>
      </c>
      <c r="J317" s="30">
        <f t="shared" si="26"/>
        <v>0</v>
      </c>
      <c r="K317" s="14"/>
    </row>
    <row r="318" spans="1:11" s="12" customFormat="1" ht="15.75" x14ac:dyDescent="0.2">
      <c r="A318" s="10" t="s">
        <v>202</v>
      </c>
      <c r="B318" s="9">
        <v>600000</v>
      </c>
      <c r="C318" s="13">
        <f>C322+C319+C327</f>
        <v>-268713947.75999999</v>
      </c>
      <c r="D318" s="13">
        <f>D322+D319+D327</f>
        <v>-306805329.89999998</v>
      </c>
      <c r="E318" s="29"/>
      <c r="F318" s="13">
        <f>F322+F319</f>
        <v>502279742.60000002</v>
      </c>
      <c r="G318" s="13">
        <f>G322+G319+G327</f>
        <v>417387519.36000001</v>
      </c>
      <c r="H318" s="14"/>
      <c r="I318" s="13">
        <f t="shared" si="22"/>
        <v>233565794.84000003</v>
      </c>
      <c r="J318" s="13">
        <f t="shared" si="26"/>
        <v>110582189.46000004</v>
      </c>
      <c r="K318" s="14"/>
    </row>
    <row r="319" spans="1:11" s="12" customFormat="1" ht="31.5" hidden="1" x14ac:dyDescent="0.2">
      <c r="A319" s="10" t="s">
        <v>248</v>
      </c>
      <c r="B319" s="9">
        <v>601000</v>
      </c>
      <c r="C319" s="13">
        <f>C321+C320</f>
        <v>0</v>
      </c>
      <c r="D319" s="13">
        <f>D321+D320</f>
        <v>0</v>
      </c>
      <c r="E319" s="29"/>
      <c r="F319" s="13">
        <f>F321+F320</f>
        <v>0</v>
      </c>
      <c r="G319" s="13">
        <f>G321+G320</f>
        <v>0</v>
      </c>
      <c r="H319" s="14"/>
      <c r="I319" s="13">
        <f t="shared" si="22"/>
        <v>0</v>
      </c>
      <c r="J319" s="13">
        <f t="shared" si="26"/>
        <v>0</v>
      </c>
      <c r="K319" s="14"/>
    </row>
    <row r="320" spans="1:11" s="56" customFormat="1" ht="15.75" x14ac:dyDescent="0.2">
      <c r="A320" s="11" t="s">
        <v>257</v>
      </c>
      <c r="B320" s="39">
        <v>601110</v>
      </c>
      <c r="C320" s="30">
        <v>575225000</v>
      </c>
      <c r="D320" s="30">
        <v>575225000</v>
      </c>
      <c r="E320" s="29"/>
      <c r="F320" s="30">
        <v>68267334</v>
      </c>
      <c r="G320" s="30">
        <v>68267334</v>
      </c>
      <c r="H320" s="30">
        <v>0</v>
      </c>
      <c r="I320" s="76">
        <f t="shared" si="22"/>
        <v>643492334</v>
      </c>
      <c r="J320" s="76">
        <f t="shared" si="26"/>
        <v>643492334</v>
      </c>
      <c r="K320" s="49"/>
    </row>
    <row r="321" spans="1:11" s="54" customFormat="1" ht="15.75" x14ac:dyDescent="0.2">
      <c r="A321" s="11" t="s">
        <v>249</v>
      </c>
      <c r="B321" s="39">
        <v>601210</v>
      </c>
      <c r="C321" s="30">
        <v>-575225000</v>
      </c>
      <c r="D321" s="30">
        <v>-575225000</v>
      </c>
      <c r="E321" s="29"/>
      <c r="F321" s="30">
        <v>-68267334</v>
      </c>
      <c r="G321" s="30">
        <v>-68267334</v>
      </c>
      <c r="H321" s="30">
        <v>0</v>
      </c>
      <c r="I321" s="76">
        <f t="shared" si="22"/>
        <v>-643492334</v>
      </c>
      <c r="J321" s="76">
        <f t="shared" si="26"/>
        <v>-643492334</v>
      </c>
      <c r="K321" s="49"/>
    </row>
    <row r="322" spans="1:11" s="12" customFormat="1" ht="15.75" x14ac:dyDescent="0.2">
      <c r="A322" s="10" t="s">
        <v>201</v>
      </c>
      <c r="B322" s="9">
        <v>602000</v>
      </c>
      <c r="C322" s="13">
        <f>C323-C324+C325+C326</f>
        <v>-268713947.75999999</v>
      </c>
      <c r="D322" s="13">
        <f>D323-D324+D325+D326</f>
        <v>-306805329.89999998</v>
      </c>
      <c r="E322" s="29"/>
      <c r="F322" s="13">
        <f>F323-F324+F325+F326</f>
        <v>502279742.60000002</v>
      </c>
      <c r="G322" s="13">
        <f>G323-G324+G325+G326</f>
        <v>417387519.36000001</v>
      </c>
      <c r="H322" s="14"/>
      <c r="I322" s="13">
        <f t="shared" si="22"/>
        <v>233565794.84000003</v>
      </c>
      <c r="J322" s="13">
        <f t="shared" si="26"/>
        <v>110582189.46000004</v>
      </c>
      <c r="K322" s="14"/>
    </row>
    <row r="323" spans="1:11" s="47" customFormat="1" ht="15.75" x14ac:dyDescent="0.2">
      <c r="A323" s="11" t="s">
        <v>182</v>
      </c>
      <c r="B323" s="39">
        <v>602100</v>
      </c>
      <c r="C323" s="30">
        <v>185259326</v>
      </c>
      <c r="D323" s="30">
        <v>186946473.12</v>
      </c>
      <c r="E323" s="29"/>
      <c r="F323" s="30">
        <v>48306468.840000004</v>
      </c>
      <c r="G323" s="30">
        <v>49586223.079999998</v>
      </c>
      <c r="H323" s="14"/>
      <c r="I323" s="76">
        <f t="shared" si="22"/>
        <v>233565794.84</v>
      </c>
      <c r="J323" s="76">
        <f t="shared" si="26"/>
        <v>236532696.19999999</v>
      </c>
      <c r="K323" s="14"/>
    </row>
    <row r="324" spans="1:11" s="47" customFormat="1" ht="15.75" x14ac:dyDescent="0.2">
      <c r="A324" s="11" t="s">
        <v>183</v>
      </c>
      <c r="B324" s="39">
        <v>602200</v>
      </c>
      <c r="C324" s="30">
        <v>0</v>
      </c>
      <c r="D324" s="30">
        <v>85024739.209999993</v>
      </c>
      <c r="E324" s="29"/>
      <c r="F324" s="30"/>
      <c r="G324" s="30">
        <v>40526361.039999999</v>
      </c>
      <c r="H324" s="14"/>
      <c r="I324" s="30">
        <f t="shared" si="22"/>
        <v>0</v>
      </c>
      <c r="J324" s="30">
        <f t="shared" si="26"/>
        <v>125551100.25</v>
      </c>
      <c r="K324" s="14"/>
    </row>
    <row r="325" spans="1:11" s="47" customFormat="1" ht="15.75" x14ac:dyDescent="0.2">
      <c r="A325" s="11" t="s">
        <v>247</v>
      </c>
      <c r="B325" s="39">
        <v>602300</v>
      </c>
      <c r="C325" s="30"/>
      <c r="D325" s="30"/>
      <c r="E325" s="29"/>
      <c r="F325" s="30"/>
      <c r="G325" s="30">
        <v>-399406.49</v>
      </c>
      <c r="H325" s="14"/>
      <c r="I325" s="30">
        <f t="shared" si="22"/>
        <v>0</v>
      </c>
      <c r="J325" s="30">
        <f t="shared" si="26"/>
        <v>-399406.49</v>
      </c>
      <c r="K325" s="14"/>
    </row>
    <row r="326" spans="1:11" s="47" customFormat="1" ht="31.5" x14ac:dyDescent="0.2">
      <c r="A326" s="11" t="s">
        <v>241</v>
      </c>
      <c r="B326" s="39">
        <v>602400</v>
      </c>
      <c r="C326" s="30">
        <v>-453973273.75999999</v>
      </c>
      <c r="D326" s="30">
        <v>-408727063.81</v>
      </c>
      <c r="E326" s="29"/>
      <c r="F326" s="30">
        <v>453973273.75999999</v>
      </c>
      <c r="G326" s="30">
        <v>408727063.81</v>
      </c>
      <c r="H326" s="14"/>
      <c r="I326" s="76">
        <f t="shared" si="22"/>
        <v>0</v>
      </c>
      <c r="J326" s="76">
        <f t="shared" si="26"/>
        <v>0</v>
      </c>
      <c r="K326" s="14"/>
    </row>
    <row r="327" spans="1:11" s="12" customFormat="1" ht="31.5" hidden="1" x14ac:dyDescent="0.2">
      <c r="A327" s="10" t="s">
        <v>253</v>
      </c>
      <c r="B327" s="9">
        <v>603000</v>
      </c>
      <c r="C327" s="13">
        <f>C295</f>
        <v>0</v>
      </c>
      <c r="D327" s="13">
        <f>D295</f>
        <v>0</v>
      </c>
      <c r="E327" s="29"/>
      <c r="F327" s="13"/>
      <c r="G327" s="29"/>
      <c r="H327" s="14"/>
      <c r="I327" s="13">
        <f t="shared" si="22"/>
        <v>0</v>
      </c>
      <c r="J327" s="13">
        <f t="shared" si="26"/>
        <v>0</v>
      </c>
      <c r="K327" s="14"/>
    </row>
    <row r="328" spans="1:11" s="12" customFormat="1" ht="47.25" x14ac:dyDescent="0.2">
      <c r="A328" s="10" t="s">
        <v>256</v>
      </c>
      <c r="B328" s="9">
        <v>900460</v>
      </c>
      <c r="C328" s="13">
        <f>C318</f>
        <v>-268713947.75999999</v>
      </c>
      <c r="D328" s="13">
        <f>D318</f>
        <v>-306805329.89999998</v>
      </c>
      <c r="E328" s="13"/>
      <c r="F328" s="13">
        <f>F318+F314</f>
        <v>607456742.60000002</v>
      </c>
      <c r="G328" s="13">
        <f>G318+G314</f>
        <v>435152796.96000004</v>
      </c>
      <c r="H328" s="14"/>
      <c r="I328" s="13">
        <f t="shared" si="22"/>
        <v>338742794.84000003</v>
      </c>
      <c r="J328" s="13">
        <f t="shared" si="26"/>
        <v>128347467.06000006</v>
      </c>
      <c r="K328" s="14"/>
    </row>
    <row r="329" spans="1:11" s="16" customFormat="1" ht="16.5" x14ac:dyDescent="0.2">
      <c r="A329" s="72"/>
      <c r="B329" s="18"/>
      <c r="C329" s="19"/>
      <c r="D329" s="19"/>
      <c r="E329" s="20"/>
      <c r="F329" s="19"/>
      <c r="G329" s="19"/>
      <c r="H329" s="21"/>
      <c r="I329" s="95"/>
      <c r="J329" s="95"/>
      <c r="K329" s="95"/>
    </row>
    <row r="330" spans="1:11" s="47" customFormat="1" ht="15.75" x14ac:dyDescent="0.2">
      <c r="A330" s="73"/>
      <c r="B330" s="57"/>
      <c r="C330" s="58"/>
      <c r="D330" s="59"/>
      <c r="E330" s="60"/>
      <c r="F330" s="59"/>
      <c r="I330" s="96"/>
      <c r="J330" s="96"/>
      <c r="K330" s="96"/>
    </row>
    <row r="331" spans="1:11" s="100" customFormat="1" ht="26.25" x14ac:dyDescent="0.2">
      <c r="A331" s="118" t="s">
        <v>416</v>
      </c>
      <c r="B331" s="118"/>
      <c r="C331" s="118"/>
      <c r="D331" s="99"/>
      <c r="F331" s="99" t="s">
        <v>417</v>
      </c>
      <c r="H331" s="99"/>
    </row>
    <row r="332" spans="1:11" s="46" customFormat="1" ht="18.75" x14ac:dyDescent="0.2">
      <c r="A332" s="74"/>
      <c r="B332" s="61"/>
      <c r="D332" s="62"/>
      <c r="E332" s="62"/>
      <c r="I332" s="97"/>
      <c r="J332" s="97"/>
      <c r="K332" s="97"/>
    </row>
    <row r="333" spans="1:11" s="47" customFormat="1" x14ac:dyDescent="0.2">
      <c r="A333" s="27"/>
      <c r="B333" s="63"/>
      <c r="E333" s="64"/>
      <c r="I333" s="96"/>
      <c r="J333" s="96"/>
      <c r="K333" s="96"/>
    </row>
    <row r="334" spans="1:11" s="47" customFormat="1" x14ac:dyDescent="0.2">
      <c r="A334" s="27"/>
      <c r="B334" s="63"/>
      <c r="E334" s="64"/>
      <c r="I334" s="96"/>
      <c r="J334" s="96"/>
      <c r="K334" s="96"/>
    </row>
    <row r="335" spans="1:11" s="47" customFormat="1" x14ac:dyDescent="0.2">
      <c r="A335" s="27"/>
      <c r="B335" s="63"/>
      <c r="E335" s="64"/>
      <c r="I335" s="96"/>
      <c r="J335" s="96"/>
      <c r="K335" s="96"/>
    </row>
    <row r="336" spans="1:11" s="47" customFormat="1" x14ac:dyDescent="0.2">
      <c r="A336" s="27"/>
      <c r="B336" s="63"/>
      <c r="E336" s="64"/>
      <c r="I336" s="96"/>
      <c r="J336" s="96"/>
      <c r="K336" s="96"/>
    </row>
    <row r="337" spans="1:11" s="47" customFormat="1" x14ac:dyDescent="0.2">
      <c r="A337" s="27"/>
      <c r="B337" s="63"/>
      <c r="E337" s="64"/>
      <c r="I337" s="96"/>
      <c r="J337" s="96"/>
      <c r="K337" s="96"/>
    </row>
    <row r="338" spans="1:11" s="47" customFormat="1" x14ac:dyDescent="0.2">
      <c r="A338" s="27"/>
      <c r="B338" s="63"/>
      <c r="E338" s="64"/>
      <c r="I338" s="96"/>
      <c r="J338" s="96"/>
      <c r="K338" s="96"/>
    </row>
    <row r="339" spans="1:11" s="47" customFormat="1" x14ac:dyDescent="0.2">
      <c r="A339" s="27"/>
      <c r="B339" s="63"/>
      <c r="E339" s="64"/>
      <c r="I339" s="96"/>
      <c r="J339" s="96"/>
      <c r="K339" s="96"/>
    </row>
    <row r="340" spans="1:11" s="47" customFormat="1" x14ac:dyDescent="0.2">
      <c r="A340" s="27"/>
      <c r="B340" s="63"/>
      <c r="E340" s="64"/>
      <c r="I340" s="96"/>
      <c r="J340" s="96"/>
      <c r="K340" s="96"/>
    </row>
    <row r="341" spans="1:11" s="47" customFormat="1" x14ac:dyDescent="0.2">
      <c r="A341" s="27"/>
      <c r="B341" s="63"/>
      <c r="E341" s="64"/>
      <c r="I341" s="96"/>
      <c r="J341" s="96"/>
      <c r="K341" s="96"/>
    </row>
    <row r="342" spans="1:11" s="47" customFormat="1" x14ac:dyDescent="0.2">
      <c r="A342" s="27"/>
      <c r="B342" s="63"/>
      <c r="E342" s="64"/>
      <c r="I342" s="96"/>
      <c r="J342" s="96"/>
      <c r="K342" s="96"/>
    </row>
    <row r="343" spans="1:11" s="47" customFormat="1" x14ac:dyDescent="0.2">
      <c r="A343" s="27"/>
      <c r="B343" s="63"/>
      <c r="E343" s="64"/>
      <c r="I343" s="96"/>
      <c r="J343" s="96"/>
      <c r="K343" s="96"/>
    </row>
    <row r="344" spans="1:11" s="47" customFormat="1" x14ac:dyDescent="0.2">
      <c r="A344" s="27"/>
      <c r="B344" s="63"/>
      <c r="E344" s="64"/>
      <c r="I344" s="96"/>
      <c r="J344" s="96"/>
      <c r="K344" s="96"/>
    </row>
    <row r="345" spans="1:11" s="47" customFormat="1" x14ac:dyDescent="0.2">
      <c r="A345" s="27"/>
      <c r="B345" s="63"/>
      <c r="E345" s="64"/>
      <c r="I345" s="96"/>
      <c r="J345" s="96"/>
      <c r="K345" s="96"/>
    </row>
    <row r="346" spans="1:11" s="47" customFormat="1" x14ac:dyDescent="0.2">
      <c r="A346" s="27"/>
      <c r="B346" s="63"/>
      <c r="E346" s="64"/>
      <c r="I346" s="96"/>
      <c r="J346" s="96"/>
      <c r="K346" s="96"/>
    </row>
    <row r="347" spans="1:11" s="47" customFormat="1" x14ac:dyDescent="0.2">
      <c r="A347" s="27"/>
      <c r="B347" s="63"/>
      <c r="E347" s="64"/>
      <c r="I347" s="96"/>
      <c r="J347" s="96"/>
      <c r="K347" s="96"/>
    </row>
    <row r="348" spans="1:11" s="47" customFormat="1" x14ac:dyDescent="0.2">
      <c r="A348" s="27"/>
      <c r="B348" s="63"/>
      <c r="E348" s="64"/>
      <c r="I348" s="96"/>
      <c r="J348" s="96"/>
      <c r="K348" s="96"/>
    </row>
    <row r="349" spans="1:11" s="47" customFormat="1" x14ac:dyDescent="0.2">
      <c r="A349" s="27"/>
      <c r="B349" s="63"/>
      <c r="E349" s="64"/>
      <c r="I349" s="96"/>
      <c r="J349" s="96"/>
      <c r="K349" s="96"/>
    </row>
    <row r="350" spans="1:11" s="47" customFormat="1" x14ac:dyDescent="0.2">
      <c r="A350" s="27"/>
      <c r="B350" s="63"/>
      <c r="E350" s="64"/>
      <c r="I350" s="96"/>
      <c r="J350" s="96"/>
      <c r="K350" s="96"/>
    </row>
    <row r="351" spans="1:11" s="47" customFormat="1" x14ac:dyDescent="0.2">
      <c r="A351" s="27"/>
      <c r="B351" s="63"/>
      <c r="E351" s="64"/>
      <c r="I351" s="96"/>
      <c r="J351" s="96"/>
      <c r="K351" s="96"/>
    </row>
    <row r="352" spans="1:11" s="47" customFormat="1" x14ac:dyDescent="0.2">
      <c r="A352" s="27"/>
      <c r="B352" s="63"/>
      <c r="E352" s="64"/>
      <c r="I352" s="96"/>
      <c r="J352" s="96"/>
      <c r="K352" s="96"/>
    </row>
    <row r="353" spans="1:11" s="47" customFormat="1" x14ac:dyDescent="0.2">
      <c r="A353" s="27"/>
      <c r="B353" s="63"/>
      <c r="E353" s="64"/>
      <c r="I353" s="96"/>
      <c r="J353" s="96"/>
      <c r="K353" s="96"/>
    </row>
    <row r="354" spans="1:11" s="47" customFormat="1" x14ac:dyDescent="0.2">
      <c r="A354" s="27"/>
      <c r="B354" s="63"/>
      <c r="E354" s="64"/>
      <c r="I354" s="96"/>
      <c r="J354" s="96"/>
      <c r="K354" s="96"/>
    </row>
    <row r="355" spans="1:11" s="47" customFormat="1" x14ac:dyDescent="0.2">
      <c r="A355" s="27"/>
      <c r="B355" s="63"/>
      <c r="E355" s="64"/>
      <c r="I355" s="96"/>
      <c r="J355" s="96"/>
      <c r="K355" s="96"/>
    </row>
    <row r="356" spans="1:11" s="47" customFormat="1" x14ac:dyDescent="0.2">
      <c r="A356" s="27"/>
      <c r="B356" s="63"/>
      <c r="E356" s="64"/>
      <c r="I356" s="96"/>
      <c r="J356" s="96"/>
      <c r="K356" s="96"/>
    </row>
    <row r="357" spans="1:11" s="47" customFormat="1" x14ac:dyDescent="0.2">
      <c r="A357" s="27"/>
      <c r="B357" s="63"/>
      <c r="E357" s="64"/>
      <c r="I357" s="96"/>
      <c r="J357" s="96"/>
      <c r="K357" s="96"/>
    </row>
    <row r="358" spans="1:11" s="47" customFormat="1" x14ac:dyDescent="0.2">
      <c r="A358" s="27"/>
      <c r="B358" s="63"/>
      <c r="E358" s="64"/>
      <c r="I358" s="96"/>
      <c r="J358" s="96"/>
      <c r="K358" s="96"/>
    </row>
    <row r="359" spans="1:11" s="47" customFormat="1" x14ac:dyDescent="0.2">
      <c r="A359" s="27"/>
      <c r="B359" s="63"/>
      <c r="E359" s="64"/>
      <c r="I359" s="96"/>
      <c r="J359" s="96"/>
      <c r="K359" s="96"/>
    </row>
    <row r="360" spans="1:11" s="47" customFormat="1" x14ac:dyDescent="0.2">
      <c r="A360" s="27"/>
      <c r="B360" s="63"/>
      <c r="E360" s="64"/>
      <c r="I360" s="96"/>
      <c r="J360" s="96"/>
      <c r="K360" s="96"/>
    </row>
    <row r="361" spans="1:11" s="47" customFormat="1" x14ac:dyDescent="0.2">
      <c r="A361" s="27"/>
      <c r="B361" s="63"/>
      <c r="E361" s="64"/>
      <c r="I361" s="96"/>
      <c r="J361" s="96"/>
      <c r="K361" s="96"/>
    </row>
    <row r="362" spans="1:11" s="47" customFormat="1" x14ac:dyDescent="0.2">
      <c r="A362" s="27"/>
      <c r="B362" s="63"/>
      <c r="E362" s="64"/>
      <c r="I362" s="96"/>
      <c r="J362" s="96"/>
      <c r="K362" s="96"/>
    </row>
    <row r="363" spans="1:11" s="47" customFormat="1" x14ac:dyDescent="0.2">
      <c r="A363" s="27"/>
      <c r="B363" s="63"/>
      <c r="E363" s="64"/>
      <c r="I363" s="96"/>
      <c r="J363" s="96"/>
      <c r="K363" s="96"/>
    </row>
    <row r="364" spans="1:11" s="47" customFormat="1" x14ac:dyDescent="0.2">
      <c r="A364" s="27"/>
      <c r="B364" s="63"/>
      <c r="E364" s="64"/>
      <c r="I364" s="96"/>
      <c r="J364" s="96"/>
      <c r="K364" s="96"/>
    </row>
    <row r="365" spans="1:11" s="47" customFormat="1" x14ac:dyDescent="0.2">
      <c r="A365" s="27"/>
      <c r="B365" s="63"/>
      <c r="E365" s="64"/>
      <c r="I365" s="96"/>
      <c r="J365" s="96"/>
      <c r="K365" s="96"/>
    </row>
    <row r="366" spans="1:11" s="47" customFormat="1" x14ac:dyDescent="0.2">
      <c r="A366" s="27"/>
      <c r="B366" s="63"/>
      <c r="E366" s="64"/>
      <c r="I366" s="96"/>
      <c r="J366" s="96"/>
      <c r="K366" s="96"/>
    </row>
    <row r="367" spans="1:11" s="47" customFormat="1" x14ac:dyDescent="0.2">
      <c r="A367" s="27"/>
      <c r="B367" s="63"/>
      <c r="E367" s="64"/>
      <c r="I367" s="96"/>
      <c r="J367" s="96"/>
      <c r="K367" s="96"/>
    </row>
    <row r="368" spans="1:11" s="47" customFormat="1" x14ac:dyDescent="0.2">
      <c r="A368" s="27"/>
      <c r="B368" s="63"/>
      <c r="E368" s="64"/>
      <c r="I368" s="96"/>
      <c r="J368" s="96"/>
      <c r="K368" s="96"/>
    </row>
    <row r="369" spans="1:11" s="47" customFormat="1" x14ac:dyDescent="0.2">
      <c r="A369" s="27"/>
      <c r="B369" s="63"/>
      <c r="E369" s="64"/>
      <c r="I369" s="96"/>
      <c r="J369" s="96"/>
      <c r="K369" s="96"/>
    </row>
    <row r="370" spans="1:11" s="47" customFormat="1" x14ac:dyDescent="0.2">
      <c r="A370" s="27"/>
      <c r="B370" s="63"/>
      <c r="E370" s="64"/>
      <c r="I370" s="96"/>
      <c r="J370" s="96"/>
      <c r="K370" s="96"/>
    </row>
    <row r="371" spans="1:11" s="47" customFormat="1" x14ac:dyDescent="0.2">
      <c r="A371" s="27"/>
      <c r="B371" s="63"/>
      <c r="E371" s="64"/>
      <c r="I371" s="96"/>
      <c r="J371" s="96"/>
      <c r="K371" s="96"/>
    </row>
    <row r="372" spans="1:11" s="47" customFormat="1" x14ac:dyDescent="0.2">
      <c r="A372" s="27"/>
      <c r="B372" s="63"/>
      <c r="E372" s="64"/>
      <c r="I372" s="96"/>
      <c r="J372" s="96"/>
      <c r="K372" s="96"/>
    </row>
    <row r="373" spans="1:11" s="47" customFormat="1" x14ac:dyDescent="0.2">
      <c r="A373" s="27"/>
      <c r="B373" s="63"/>
      <c r="E373" s="64"/>
      <c r="I373" s="96"/>
      <c r="J373" s="96"/>
      <c r="K373" s="96"/>
    </row>
    <row r="374" spans="1:11" s="47" customFormat="1" x14ac:dyDescent="0.2">
      <c r="A374" s="27"/>
      <c r="B374" s="63"/>
      <c r="E374" s="64"/>
      <c r="I374" s="96"/>
      <c r="J374" s="96"/>
      <c r="K374" s="96"/>
    </row>
    <row r="375" spans="1:11" s="47" customFormat="1" x14ac:dyDescent="0.2">
      <c r="A375" s="27"/>
      <c r="B375" s="63"/>
      <c r="E375" s="64"/>
      <c r="I375" s="96"/>
      <c r="J375" s="96"/>
      <c r="K375" s="96"/>
    </row>
    <row r="376" spans="1:11" s="47" customFormat="1" x14ac:dyDescent="0.2">
      <c r="A376" s="27"/>
      <c r="B376" s="63"/>
      <c r="E376" s="64"/>
      <c r="I376" s="96"/>
      <c r="J376" s="96"/>
      <c r="K376" s="96"/>
    </row>
    <row r="377" spans="1:11" s="47" customFormat="1" x14ac:dyDescent="0.2">
      <c r="A377" s="27"/>
      <c r="B377" s="63"/>
      <c r="E377" s="64"/>
      <c r="I377" s="96"/>
      <c r="J377" s="96"/>
      <c r="K377" s="96"/>
    </row>
    <row r="378" spans="1:11" s="47" customFormat="1" x14ac:dyDescent="0.2">
      <c r="A378" s="27"/>
      <c r="B378" s="63"/>
      <c r="E378" s="64"/>
      <c r="I378" s="96"/>
      <c r="J378" s="96"/>
      <c r="K378" s="96"/>
    </row>
    <row r="379" spans="1:11" s="47" customFormat="1" x14ac:dyDescent="0.2">
      <c r="A379" s="27"/>
      <c r="B379" s="63"/>
      <c r="E379" s="64"/>
      <c r="I379" s="96"/>
      <c r="J379" s="96"/>
      <c r="K379" s="96"/>
    </row>
    <row r="380" spans="1:11" s="47" customFormat="1" x14ac:dyDescent="0.2">
      <c r="A380" s="27"/>
      <c r="B380" s="63"/>
      <c r="E380" s="64"/>
      <c r="I380" s="96"/>
      <c r="J380" s="96"/>
      <c r="K380" s="96"/>
    </row>
    <row r="381" spans="1:11" s="47" customFormat="1" x14ac:dyDescent="0.2">
      <c r="A381" s="27"/>
      <c r="B381" s="63"/>
      <c r="E381" s="64"/>
      <c r="I381" s="96"/>
      <c r="J381" s="96"/>
      <c r="K381" s="96"/>
    </row>
    <row r="382" spans="1:11" s="47" customFormat="1" x14ac:dyDescent="0.2">
      <c r="A382" s="27"/>
      <c r="B382" s="63"/>
      <c r="E382" s="64"/>
      <c r="I382" s="96"/>
      <c r="J382" s="96"/>
      <c r="K382" s="96"/>
    </row>
    <row r="383" spans="1:11" s="47" customFormat="1" x14ac:dyDescent="0.2">
      <c r="A383" s="27"/>
      <c r="B383" s="63"/>
      <c r="E383" s="64"/>
      <c r="I383" s="96"/>
      <c r="J383" s="96"/>
      <c r="K383" s="96"/>
    </row>
    <row r="384" spans="1:11" s="47" customFormat="1" x14ac:dyDescent="0.2">
      <c r="A384" s="27"/>
      <c r="B384" s="63"/>
      <c r="E384" s="64"/>
      <c r="I384" s="96"/>
      <c r="J384" s="96"/>
      <c r="K384" s="96"/>
    </row>
    <row r="385" spans="1:11" s="47" customFormat="1" x14ac:dyDescent="0.2">
      <c r="A385" s="27"/>
      <c r="B385" s="63"/>
      <c r="E385" s="64"/>
      <c r="I385" s="96"/>
      <c r="J385" s="96"/>
      <c r="K385" s="96"/>
    </row>
    <row r="386" spans="1:11" s="47" customFormat="1" x14ac:dyDescent="0.2">
      <c r="A386" s="27"/>
      <c r="B386" s="63"/>
      <c r="E386" s="64"/>
      <c r="I386" s="96"/>
      <c r="J386" s="96"/>
      <c r="K386" s="96"/>
    </row>
    <row r="387" spans="1:11" s="47" customFormat="1" x14ac:dyDescent="0.2">
      <c r="A387" s="27"/>
      <c r="B387" s="63"/>
      <c r="E387" s="64"/>
      <c r="I387" s="96"/>
      <c r="J387" s="96"/>
      <c r="K387" s="96"/>
    </row>
    <row r="388" spans="1:11" s="47" customFormat="1" x14ac:dyDescent="0.2">
      <c r="A388" s="27"/>
      <c r="B388" s="63"/>
      <c r="E388" s="64"/>
      <c r="I388" s="96"/>
      <c r="J388" s="96"/>
      <c r="K388" s="96"/>
    </row>
    <row r="389" spans="1:11" s="47" customFormat="1" x14ac:dyDescent="0.2">
      <c r="A389" s="27"/>
      <c r="B389" s="63"/>
      <c r="E389" s="64"/>
      <c r="I389" s="96"/>
      <c r="J389" s="96"/>
      <c r="K389" s="96"/>
    </row>
    <row r="390" spans="1:11" s="47" customFormat="1" x14ac:dyDescent="0.2">
      <c r="A390" s="27"/>
      <c r="B390" s="63"/>
      <c r="E390" s="64"/>
      <c r="I390" s="96"/>
      <c r="J390" s="96"/>
      <c r="K390" s="96"/>
    </row>
    <row r="391" spans="1:11" s="47" customFormat="1" x14ac:dyDescent="0.2">
      <c r="A391" s="27"/>
      <c r="B391" s="63"/>
      <c r="E391" s="64"/>
      <c r="I391" s="96"/>
      <c r="J391" s="96"/>
      <c r="K391" s="96"/>
    </row>
    <row r="392" spans="1:11" s="47" customFormat="1" x14ac:dyDescent="0.2">
      <c r="A392" s="27"/>
      <c r="B392" s="63"/>
      <c r="E392" s="64"/>
      <c r="I392" s="96"/>
      <c r="J392" s="96"/>
      <c r="K392" s="96"/>
    </row>
    <row r="393" spans="1:11" s="47" customFormat="1" x14ac:dyDescent="0.2">
      <c r="A393" s="27"/>
      <c r="B393" s="63"/>
      <c r="E393" s="64"/>
      <c r="I393" s="96"/>
      <c r="J393" s="96"/>
      <c r="K393" s="96"/>
    </row>
    <row r="394" spans="1:11" s="47" customFormat="1" x14ac:dyDescent="0.2">
      <c r="A394" s="27"/>
      <c r="B394" s="63"/>
      <c r="E394" s="64"/>
      <c r="I394" s="96"/>
      <c r="J394" s="96"/>
      <c r="K394" s="96"/>
    </row>
    <row r="395" spans="1:11" s="47" customFormat="1" x14ac:dyDescent="0.2">
      <c r="A395" s="27"/>
      <c r="B395" s="63"/>
      <c r="E395" s="64"/>
      <c r="I395" s="96"/>
      <c r="J395" s="96"/>
      <c r="K395" s="96"/>
    </row>
    <row r="396" spans="1:11" s="47" customFormat="1" x14ac:dyDescent="0.2">
      <c r="A396" s="27"/>
      <c r="B396" s="63"/>
      <c r="E396" s="64"/>
      <c r="I396" s="96"/>
      <c r="J396" s="96"/>
      <c r="K396" s="96"/>
    </row>
    <row r="397" spans="1:11" s="47" customFormat="1" x14ac:dyDescent="0.2">
      <c r="A397" s="27"/>
      <c r="B397" s="63"/>
      <c r="E397" s="64"/>
      <c r="I397" s="96"/>
      <c r="J397" s="96"/>
      <c r="K397" s="96"/>
    </row>
    <row r="398" spans="1:11" s="47" customFormat="1" x14ac:dyDescent="0.2">
      <c r="A398" s="27"/>
      <c r="B398" s="63"/>
      <c r="E398" s="64"/>
      <c r="I398" s="96"/>
      <c r="J398" s="96"/>
      <c r="K398" s="96"/>
    </row>
    <row r="399" spans="1:11" s="47" customFormat="1" x14ac:dyDescent="0.2">
      <c r="A399" s="27"/>
      <c r="B399" s="63"/>
      <c r="E399" s="64"/>
      <c r="I399" s="96"/>
      <c r="J399" s="96"/>
      <c r="K399" s="96"/>
    </row>
    <row r="400" spans="1:11" s="47" customFormat="1" x14ac:dyDescent="0.2">
      <c r="A400" s="27"/>
      <c r="B400" s="63"/>
      <c r="E400" s="64"/>
      <c r="I400" s="96"/>
      <c r="J400" s="96"/>
      <c r="K400" s="96"/>
    </row>
    <row r="401" spans="1:11" s="47" customFormat="1" x14ac:dyDescent="0.2">
      <c r="A401" s="27"/>
      <c r="B401" s="63"/>
      <c r="E401" s="64"/>
      <c r="I401" s="96"/>
      <c r="J401" s="96"/>
      <c r="K401" s="96"/>
    </row>
    <row r="402" spans="1:11" s="47" customFormat="1" x14ac:dyDescent="0.2">
      <c r="A402" s="27"/>
      <c r="B402" s="63"/>
      <c r="E402" s="64"/>
      <c r="I402" s="96"/>
      <c r="J402" s="96"/>
      <c r="K402" s="96"/>
    </row>
    <row r="403" spans="1:11" s="47" customFormat="1" x14ac:dyDescent="0.2">
      <c r="A403" s="27"/>
      <c r="B403" s="63"/>
      <c r="E403" s="64"/>
      <c r="I403" s="96"/>
      <c r="J403" s="96"/>
      <c r="K403" s="96"/>
    </row>
    <row r="404" spans="1:11" s="47" customFormat="1" x14ac:dyDescent="0.2">
      <c r="A404" s="27"/>
      <c r="B404" s="63"/>
      <c r="E404" s="64"/>
      <c r="I404" s="96"/>
      <c r="J404" s="96"/>
      <c r="K404" s="96"/>
    </row>
    <row r="405" spans="1:11" s="47" customFormat="1" x14ac:dyDescent="0.2">
      <c r="A405" s="27"/>
      <c r="B405" s="63"/>
      <c r="E405" s="64"/>
      <c r="I405" s="96"/>
      <c r="J405" s="96"/>
      <c r="K405" s="96"/>
    </row>
    <row r="406" spans="1:11" s="47" customFormat="1" x14ac:dyDescent="0.2">
      <c r="A406" s="27"/>
      <c r="B406" s="63"/>
      <c r="E406" s="64"/>
      <c r="I406" s="96"/>
      <c r="J406" s="96"/>
      <c r="K406" s="96"/>
    </row>
    <row r="407" spans="1:11" s="47" customFormat="1" x14ac:dyDescent="0.2">
      <c r="A407" s="27"/>
      <c r="B407" s="63"/>
      <c r="E407" s="64"/>
      <c r="I407" s="96"/>
      <c r="J407" s="96"/>
      <c r="K407" s="96"/>
    </row>
    <row r="408" spans="1:11" s="47" customFormat="1" x14ac:dyDescent="0.2">
      <c r="A408" s="27"/>
      <c r="B408" s="63"/>
      <c r="E408" s="64"/>
      <c r="I408" s="96"/>
      <c r="J408" s="96"/>
      <c r="K408" s="96"/>
    </row>
    <row r="409" spans="1:11" s="47" customFormat="1" x14ac:dyDescent="0.2">
      <c r="A409" s="27"/>
      <c r="B409" s="63"/>
      <c r="E409" s="64"/>
      <c r="I409" s="96"/>
      <c r="J409" s="96"/>
      <c r="K409" s="96"/>
    </row>
    <row r="410" spans="1:11" s="47" customFormat="1" x14ac:dyDescent="0.2">
      <c r="A410" s="27"/>
      <c r="B410" s="63"/>
      <c r="E410" s="64"/>
      <c r="I410" s="96"/>
      <c r="J410" s="96"/>
      <c r="K410" s="96"/>
    </row>
    <row r="411" spans="1:11" s="47" customFormat="1" x14ac:dyDescent="0.2">
      <c r="A411" s="27"/>
      <c r="B411" s="63"/>
      <c r="E411" s="64"/>
      <c r="I411" s="96"/>
      <c r="J411" s="96"/>
      <c r="K411" s="96"/>
    </row>
    <row r="412" spans="1:11" s="47" customFormat="1" x14ac:dyDescent="0.2">
      <c r="A412" s="27"/>
      <c r="B412" s="63"/>
      <c r="E412" s="64"/>
      <c r="I412" s="96"/>
      <c r="J412" s="96"/>
      <c r="K412" s="96"/>
    </row>
    <row r="413" spans="1:11" x14ac:dyDescent="0.2">
      <c r="A413" s="27"/>
      <c r="I413" s="98"/>
      <c r="J413" s="98"/>
      <c r="K413" s="98"/>
    </row>
    <row r="414" spans="1:11" x14ac:dyDescent="0.2">
      <c r="A414" s="27"/>
      <c r="I414" s="98"/>
      <c r="J414" s="98"/>
      <c r="K414" s="98"/>
    </row>
    <row r="415" spans="1:11" x14ac:dyDescent="0.2">
      <c r="A415" s="27"/>
      <c r="I415" s="98"/>
      <c r="J415" s="98"/>
      <c r="K415" s="98"/>
    </row>
    <row r="416" spans="1:11" x14ac:dyDescent="0.2">
      <c r="A416" s="27"/>
      <c r="I416" s="98"/>
      <c r="J416" s="98"/>
      <c r="K416" s="98"/>
    </row>
    <row r="417" spans="1:11" x14ac:dyDescent="0.2">
      <c r="A417" s="27"/>
      <c r="I417" s="98"/>
      <c r="J417" s="98"/>
      <c r="K417" s="98"/>
    </row>
    <row r="418" spans="1:11" x14ac:dyDescent="0.2">
      <c r="A418" s="27"/>
      <c r="I418" s="98"/>
      <c r="J418" s="98"/>
      <c r="K418" s="98"/>
    </row>
    <row r="419" spans="1:11" x14ac:dyDescent="0.2">
      <c r="A419" s="27"/>
      <c r="I419" s="98"/>
      <c r="J419" s="98"/>
      <c r="K419" s="98"/>
    </row>
    <row r="420" spans="1:11" x14ac:dyDescent="0.2">
      <c r="A420" s="27"/>
      <c r="I420" s="98"/>
      <c r="J420" s="98"/>
      <c r="K420" s="98"/>
    </row>
    <row r="421" spans="1:11" x14ac:dyDescent="0.2">
      <c r="A421" s="27"/>
      <c r="I421" s="98"/>
      <c r="J421" s="98"/>
      <c r="K421" s="98"/>
    </row>
    <row r="422" spans="1:11" x14ac:dyDescent="0.2">
      <c r="A422" s="27"/>
      <c r="I422" s="98"/>
      <c r="J422" s="98"/>
      <c r="K422" s="98"/>
    </row>
    <row r="423" spans="1:11" x14ac:dyDescent="0.2">
      <c r="A423" s="27"/>
      <c r="I423" s="98"/>
      <c r="J423" s="98"/>
      <c r="K423" s="98"/>
    </row>
    <row r="424" spans="1:11" x14ac:dyDescent="0.2">
      <c r="A424" s="27"/>
      <c r="I424" s="98"/>
      <c r="J424" s="98"/>
      <c r="K424" s="98"/>
    </row>
    <row r="425" spans="1:11" x14ac:dyDescent="0.2">
      <c r="A425" s="27"/>
      <c r="I425" s="98"/>
      <c r="J425" s="98"/>
      <c r="K425" s="98"/>
    </row>
    <row r="426" spans="1:11" x14ac:dyDescent="0.2">
      <c r="A426" s="27"/>
      <c r="I426" s="98"/>
      <c r="J426" s="98"/>
      <c r="K426" s="98"/>
    </row>
    <row r="427" spans="1:11" x14ac:dyDescent="0.2">
      <c r="A427" s="27"/>
      <c r="I427" s="98"/>
      <c r="J427" s="98"/>
      <c r="K427" s="98"/>
    </row>
    <row r="428" spans="1:11" x14ac:dyDescent="0.2">
      <c r="A428" s="27"/>
      <c r="I428" s="98"/>
      <c r="J428" s="98"/>
      <c r="K428" s="98"/>
    </row>
    <row r="429" spans="1:11" x14ac:dyDescent="0.2">
      <c r="A429" s="27"/>
      <c r="I429" s="98"/>
      <c r="J429" s="98"/>
      <c r="K429" s="98"/>
    </row>
    <row r="430" spans="1:11" x14ac:dyDescent="0.2">
      <c r="A430" s="27"/>
      <c r="I430" s="98"/>
      <c r="J430" s="98"/>
      <c r="K430" s="98"/>
    </row>
    <row r="431" spans="1:11" x14ac:dyDescent="0.2">
      <c r="A431" s="27"/>
      <c r="I431" s="98"/>
      <c r="J431" s="98"/>
      <c r="K431" s="98"/>
    </row>
    <row r="432" spans="1:11" x14ac:dyDescent="0.2">
      <c r="A432" s="27"/>
      <c r="I432" s="98"/>
      <c r="J432" s="98"/>
      <c r="K432" s="98"/>
    </row>
    <row r="433" spans="1:11" x14ac:dyDescent="0.2">
      <c r="A433" s="27"/>
      <c r="I433" s="98"/>
      <c r="J433" s="98"/>
      <c r="K433" s="98"/>
    </row>
    <row r="434" spans="1:11" x14ac:dyDescent="0.2">
      <c r="A434" s="27"/>
      <c r="I434" s="98"/>
      <c r="J434" s="98"/>
      <c r="K434" s="98"/>
    </row>
    <row r="435" spans="1:11" x14ac:dyDescent="0.2">
      <c r="A435" s="27"/>
      <c r="I435" s="98"/>
      <c r="J435" s="98"/>
      <c r="K435" s="98"/>
    </row>
    <row r="436" spans="1:11" x14ac:dyDescent="0.2">
      <c r="A436" s="27"/>
      <c r="I436" s="98"/>
      <c r="J436" s="98"/>
      <c r="K436" s="98"/>
    </row>
    <row r="437" spans="1:11" x14ac:dyDescent="0.2">
      <c r="A437" s="27"/>
      <c r="I437" s="98"/>
      <c r="J437" s="98"/>
      <c r="K437" s="98"/>
    </row>
    <row r="438" spans="1:11" x14ac:dyDescent="0.2">
      <c r="A438" s="27"/>
      <c r="I438" s="98"/>
      <c r="J438" s="98"/>
      <c r="K438" s="98"/>
    </row>
    <row r="439" spans="1:11" x14ac:dyDescent="0.2">
      <c r="A439" s="27"/>
      <c r="I439" s="98"/>
      <c r="J439" s="98"/>
      <c r="K439" s="98"/>
    </row>
    <row r="440" spans="1:11" x14ac:dyDescent="0.2">
      <c r="A440" s="27"/>
      <c r="I440" s="98"/>
      <c r="J440" s="98"/>
      <c r="K440" s="98"/>
    </row>
    <row r="441" spans="1:11" x14ac:dyDescent="0.2">
      <c r="A441" s="27"/>
      <c r="I441" s="98"/>
      <c r="J441" s="98"/>
      <c r="K441" s="98"/>
    </row>
    <row r="442" spans="1:11" x14ac:dyDescent="0.2">
      <c r="A442" s="27"/>
      <c r="I442" s="98"/>
      <c r="J442" s="98"/>
      <c r="K442" s="98"/>
    </row>
    <row r="443" spans="1:11" x14ac:dyDescent="0.2">
      <c r="A443" s="27"/>
      <c r="I443" s="98"/>
      <c r="J443" s="98"/>
      <c r="K443" s="98"/>
    </row>
    <row r="444" spans="1:11" x14ac:dyDescent="0.2">
      <c r="A444" s="27"/>
      <c r="I444" s="98"/>
      <c r="J444" s="98"/>
      <c r="K444" s="98"/>
    </row>
    <row r="445" spans="1:11" x14ac:dyDescent="0.2">
      <c r="A445" s="27"/>
      <c r="I445" s="98"/>
      <c r="J445" s="98"/>
      <c r="K445" s="98"/>
    </row>
    <row r="446" spans="1:11" x14ac:dyDescent="0.2">
      <c r="A446" s="27"/>
      <c r="I446" s="98"/>
      <c r="J446" s="98"/>
      <c r="K446" s="98"/>
    </row>
    <row r="447" spans="1:11" x14ac:dyDescent="0.2">
      <c r="A447" s="27"/>
      <c r="I447" s="98"/>
      <c r="J447" s="98"/>
      <c r="K447" s="98"/>
    </row>
    <row r="448" spans="1:11" x14ac:dyDescent="0.2">
      <c r="A448" s="27"/>
      <c r="I448" s="98"/>
      <c r="J448" s="98"/>
      <c r="K448" s="98"/>
    </row>
    <row r="449" spans="1:11" x14ac:dyDescent="0.2">
      <c r="A449" s="27"/>
      <c r="I449" s="98"/>
      <c r="J449" s="98"/>
      <c r="K449" s="98"/>
    </row>
    <row r="450" spans="1:11" x14ac:dyDescent="0.2">
      <c r="A450" s="27"/>
      <c r="I450" s="98"/>
      <c r="J450" s="98"/>
      <c r="K450" s="98"/>
    </row>
    <row r="451" spans="1:11" x14ac:dyDescent="0.2">
      <c r="A451" s="27"/>
      <c r="I451" s="98"/>
      <c r="J451" s="98"/>
      <c r="K451" s="98"/>
    </row>
    <row r="452" spans="1:11" x14ac:dyDescent="0.2">
      <c r="A452" s="27"/>
      <c r="I452" s="98"/>
      <c r="J452" s="98"/>
      <c r="K452" s="98"/>
    </row>
    <row r="453" spans="1:11" x14ac:dyDescent="0.2">
      <c r="A453" s="27"/>
      <c r="I453" s="98"/>
      <c r="J453" s="98"/>
      <c r="K453" s="98"/>
    </row>
    <row r="454" spans="1:11" x14ac:dyDescent="0.2">
      <c r="A454" s="27"/>
      <c r="I454" s="98"/>
      <c r="J454" s="98"/>
      <c r="K454" s="98"/>
    </row>
    <row r="455" spans="1:11" x14ac:dyDescent="0.2">
      <c r="A455" s="27"/>
      <c r="I455" s="98"/>
      <c r="J455" s="98"/>
      <c r="K455" s="98"/>
    </row>
    <row r="456" spans="1:11" x14ac:dyDescent="0.2">
      <c r="A456" s="27"/>
      <c r="I456" s="98"/>
      <c r="J456" s="98"/>
      <c r="K456" s="98"/>
    </row>
    <row r="457" spans="1:11" x14ac:dyDescent="0.2">
      <c r="A457" s="27"/>
      <c r="I457" s="98"/>
      <c r="J457" s="98"/>
      <c r="K457" s="98"/>
    </row>
    <row r="458" spans="1:11" x14ac:dyDescent="0.2">
      <c r="A458" s="27"/>
      <c r="I458" s="98"/>
      <c r="J458" s="98"/>
      <c r="K458" s="98"/>
    </row>
    <row r="459" spans="1:11" x14ac:dyDescent="0.2">
      <c r="A459" s="27"/>
      <c r="I459" s="98"/>
      <c r="J459" s="98"/>
      <c r="K459" s="98"/>
    </row>
    <row r="460" spans="1:11" x14ac:dyDescent="0.2">
      <c r="A460" s="27"/>
      <c r="I460" s="98"/>
      <c r="J460" s="98"/>
      <c r="K460" s="98"/>
    </row>
    <row r="461" spans="1:11" x14ac:dyDescent="0.2">
      <c r="A461" s="27"/>
      <c r="I461" s="98"/>
      <c r="J461" s="98"/>
      <c r="K461" s="98"/>
    </row>
    <row r="462" spans="1:11" x14ac:dyDescent="0.2">
      <c r="A462" s="27"/>
      <c r="I462" s="98"/>
      <c r="J462" s="98"/>
      <c r="K462" s="98"/>
    </row>
    <row r="463" spans="1:11" x14ac:dyDescent="0.2">
      <c r="A463" s="27"/>
      <c r="I463" s="98"/>
      <c r="J463" s="98"/>
      <c r="K463" s="98"/>
    </row>
    <row r="464" spans="1:11" x14ac:dyDescent="0.2">
      <c r="A464" s="27"/>
      <c r="I464" s="98"/>
      <c r="J464" s="98"/>
      <c r="K464" s="98"/>
    </row>
    <row r="465" spans="1:11" x14ac:dyDescent="0.2">
      <c r="A465" s="27"/>
      <c r="I465" s="98"/>
      <c r="J465" s="98"/>
      <c r="K465" s="98"/>
    </row>
    <row r="466" spans="1:11" x14ac:dyDescent="0.2">
      <c r="A466" s="27"/>
      <c r="I466" s="98"/>
      <c r="J466" s="98"/>
      <c r="K466" s="98"/>
    </row>
    <row r="467" spans="1:11" x14ac:dyDescent="0.2">
      <c r="A467" s="27"/>
      <c r="I467" s="98"/>
      <c r="J467" s="98"/>
      <c r="K467" s="98"/>
    </row>
    <row r="468" spans="1:11" x14ac:dyDescent="0.2">
      <c r="A468" s="27"/>
      <c r="I468" s="98"/>
      <c r="J468" s="98"/>
      <c r="K468" s="98"/>
    </row>
    <row r="469" spans="1:11" x14ac:dyDescent="0.2">
      <c r="A469" s="27"/>
      <c r="I469" s="98"/>
      <c r="J469" s="98"/>
      <c r="K469" s="98"/>
    </row>
    <row r="470" spans="1:11" x14ac:dyDescent="0.2">
      <c r="A470" s="27"/>
      <c r="I470" s="98"/>
      <c r="J470" s="98"/>
      <c r="K470" s="98"/>
    </row>
    <row r="471" spans="1:11" x14ac:dyDescent="0.2">
      <c r="A471" s="27"/>
      <c r="I471" s="98"/>
      <c r="J471" s="98"/>
      <c r="K471" s="98"/>
    </row>
    <row r="472" spans="1:11" x14ac:dyDescent="0.2">
      <c r="A472" s="27"/>
      <c r="I472" s="98"/>
      <c r="J472" s="98"/>
      <c r="K472" s="98"/>
    </row>
    <row r="473" spans="1:11" x14ac:dyDescent="0.2">
      <c r="A473" s="27"/>
      <c r="I473" s="98"/>
      <c r="J473" s="98"/>
      <c r="K473" s="98"/>
    </row>
    <row r="474" spans="1:11" x14ac:dyDescent="0.2">
      <c r="A474" s="27"/>
      <c r="I474" s="98"/>
      <c r="J474" s="98"/>
      <c r="K474" s="98"/>
    </row>
    <row r="475" spans="1:11" x14ac:dyDescent="0.2">
      <c r="A475" s="27"/>
      <c r="I475" s="98"/>
      <c r="J475" s="98"/>
      <c r="K475" s="98"/>
    </row>
    <row r="476" spans="1:11" x14ac:dyDescent="0.2">
      <c r="A476" s="27"/>
      <c r="I476" s="98"/>
      <c r="J476" s="98"/>
      <c r="K476" s="98"/>
    </row>
    <row r="477" spans="1:11" x14ac:dyDescent="0.2">
      <c r="I477" s="98"/>
      <c r="J477" s="98"/>
      <c r="K477" s="98"/>
    </row>
    <row r="478" spans="1:11" x14ac:dyDescent="0.2">
      <c r="I478" s="98"/>
      <c r="J478" s="98"/>
      <c r="K478" s="98"/>
    </row>
    <row r="479" spans="1:11" x14ac:dyDescent="0.2">
      <c r="I479" s="98"/>
      <c r="J479" s="98"/>
      <c r="K479" s="98"/>
    </row>
    <row r="480" spans="1:11" x14ac:dyDescent="0.2">
      <c r="I480" s="98"/>
      <c r="J480" s="98"/>
      <c r="K480" s="98"/>
    </row>
    <row r="481" spans="9:11" x14ac:dyDescent="0.2">
      <c r="I481" s="98"/>
      <c r="J481" s="98"/>
      <c r="K481" s="98"/>
    </row>
    <row r="482" spans="9:11" x14ac:dyDescent="0.2">
      <c r="I482" s="98"/>
      <c r="J482" s="98"/>
      <c r="K482" s="98"/>
    </row>
    <row r="483" spans="9:11" x14ac:dyDescent="0.2">
      <c r="I483" s="98"/>
      <c r="J483" s="98"/>
      <c r="K483" s="98"/>
    </row>
    <row r="484" spans="9:11" x14ac:dyDescent="0.2">
      <c r="I484" s="98"/>
      <c r="J484" s="98"/>
      <c r="K484" s="98"/>
    </row>
    <row r="485" spans="9:11" x14ac:dyDescent="0.2">
      <c r="I485" s="98"/>
      <c r="J485" s="98"/>
      <c r="K485" s="98"/>
    </row>
    <row r="486" spans="9:11" x14ac:dyDescent="0.2">
      <c r="I486" s="98"/>
      <c r="J486" s="98"/>
      <c r="K486" s="98"/>
    </row>
    <row r="487" spans="9:11" x14ac:dyDescent="0.2">
      <c r="I487" s="98"/>
      <c r="J487" s="98"/>
      <c r="K487" s="98"/>
    </row>
    <row r="488" spans="9:11" x14ac:dyDescent="0.2">
      <c r="I488" s="98"/>
      <c r="J488" s="98"/>
      <c r="K488" s="98"/>
    </row>
    <row r="489" spans="9:11" x14ac:dyDescent="0.2">
      <c r="I489" s="98"/>
      <c r="J489" s="98"/>
      <c r="K489" s="98"/>
    </row>
    <row r="490" spans="9:11" x14ac:dyDescent="0.2">
      <c r="I490" s="98"/>
      <c r="J490" s="98"/>
      <c r="K490" s="98"/>
    </row>
    <row r="491" spans="9:11" x14ac:dyDescent="0.2">
      <c r="I491" s="98"/>
      <c r="J491" s="98"/>
      <c r="K491" s="98"/>
    </row>
    <row r="492" spans="9:11" x14ac:dyDescent="0.2">
      <c r="I492" s="98"/>
      <c r="J492" s="98"/>
      <c r="K492" s="98"/>
    </row>
    <row r="493" spans="9:11" x14ac:dyDescent="0.2">
      <c r="I493" s="98"/>
      <c r="J493" s="98"/>
      <c r="K493" s="98"/>
    </row>
    <row r="494" spans="9:11" x14ac:dyDescent="0.2">
      <c r="I494" s="98"/>
      <c r="J494" s="98"/>
      <c r="K494" s="98"/>
    </row>
    <row r="495" spans="9:11" x14ac:dyDescent="0.2">
      <c r="I495" s="98"/>
      <c r="J495" s="98"/>
      <c r="K495" s="98"/>
    </row>
    <row r="496" spans="9:11" x14ac:dyDescent="0.2">
      <c r="I496" s="98"/>
      <c r="J496" s="98"/>
      <c r="K496" s="98"/>
    </row>
    <row r="497" spans="9:11" x14ac:dyDescent="0.2">
      <c r="I497" s="98"/>
      <c r="J497" s="98"/>
      <c r="K497" s="98"/>
    </row>
    <row r="498" spans="9:11" x14ac:dyDescent="0.2">
      <c r="I498" s="98"/>
      <c r="J498" s="98"/>
      <c r="K498" s="98"/>
    </row>
    <row r="499" spans="9:11" x14ac:dyDescent="0.2">
      <c r="I499" s="98"/>
      <c r="J499" s="98"/>
      <c r="K499" s="98"/>
    </row>
    <row r="500" spans="9:11" x14ac:dyDescent="0.2">
      <c r="I500" s="98"/>
      <c r="J500" s="98"/>
      <c r="K500" s="98"/>
    </row>
    <row r="501" spans="9:11" x14ac:dyDescent="0.2">
      <c r="I501" s="98"/>
      <c r="J501" s="98"/>
      <c r="K501" s="98"/>
    </row>
    <row r="502" spans="9:11" x14ac:dyDescent="0.2">
      <c r="I502" s="98"/>
      <c r="J502" s="98"/>
      <c r="K502" s="98"/>
    </row>
    <row r="503" spans="9:11" x14ac:dyDescent="0.2">
      <c r="I503" s="98"/>
      <c r="J503" s="98"/>
      <c r="K503" s="98"/>
    </row>
    <row r="504" spans="9:11" x14ac:dyDescent="0.2">
      <c r="I504" s="98"/>
      <c r="J504" s="98"/>
      <c r="K504" s="98"/>
    </row>
    <row r="505" spans="9:11" x14ac:dyDescent="0.2">
      <c r="I505" s="98"/>
      <c r="J505" s="98"/>
      <c r="K505" s="98"/>
    </row>
    <row r="506" spans="9:11" x14ac:dyDescent="0.2">
      <c r="I506" s="98"/>
      <c r="J506" s="98"/>
      <c r="K506" s="98"/>
    </row>
    <row r="507" spans="9:11" x14ac:dyDescent="0.2">
      <c r="I507" s="98"/>
      <c r="J507" s="98"/>
      <c r="K507" s="98"/>
    </row>
    <row r="508" spans="9:11" x14ac:dyDescent="0.2">
      <c r="I508" s="98"/>
      <c r="J508" s="98"/>
      <c r="K508" s="98"/>
    </row>
    <row r="509" spans="9:11" x14ac:dyDescent="0.2">
      <c r="I509" s="98"/>
      <c r="J509" s="98"/>
      <c r="K509" s="98"/>
    </row>
    <row r="510" spans="9:11" x14ac:dyDescent="0.2">
      <c r="I510" s="98"/>
      <c r="J510" s="98"/>
      <c r="K510" s="98"/>
    </row>
    <row r="511" spans="9:11" x14ac:dyDescent="0.2">
      <c r="I511" s="98"/>
      <c r="J511" s="98"/>
      <c r="K511" s="98"/>
    </row>
    <row r="512" spans="9:11" x14ac:dyDescent="0.2">
      <c r="I512" s="98"/>
      <c r="J512" s="98"/>
      <c r="K512" s="98"/>
    </row>
    <row r="513" spans="9:11" x14ac:dyDescent="0.2">
      <c r="I513" s="98"/>
      <c r="J513" s="98"/>
      <c r="K513" s="98"/>
    </row>
    <row r="514" spans="9:11" x14ac:dyDescent="0.2">
      <c r="I514" s="98"/>
      <c r="J514" s="98"/>
      <c r="K514" s="98"/>
    </row>
    <row r="515" spans="9:11" x14ac:dyDescent="0.2">
      <c r="I515" s="98"/>
      <c r="J515" s="98"/>
      <c r="K515" s="98"/>
    </row>
    <row r="516" spans="9:11" x14ac:dyDescent="0.2">
      <c r="I516" s="98"/>
      <c r="J516" s="98"/>
      <c r="K516" s="98"/>
    </row>
    <row r="517" spans="9:11" x14ac:dyDescent="0.2">
      <c r="I517" s="98"/>
      <c r="J517" s="98"/>
      <c r="K517" s="98"/>
    </row>
    <row r="518" spans="9:11" x14ac:dyDescent="0.2">
      <c r="I518" s="98"/>
      <c r="J518" s="98"/>
      <c r="K518" s="98"/>
    </row>
    <row r="519" spans="9:11" x14ac:dyDescent="0.2">
      <c r="I519" s="98"/>
      <c r="J519" s="98"/>
      <c r="K519" s="98"/>
    </row>
    <row r="520" spans="9:11" x14ac:dyDescent="0.2">
      <c r="I520" s="98"/>
      <c r="J520" s="98"/>
      <c r="K520" s="98"/>
    </row>
    <row r="521" spans="9:11" x14ac:dyDescent="0.2">
      <c r="I521" s="98"/>
      <c r="J521" s="98"/>
      <c r="K521" s="98"/>
    </row>
    <row r="522" spans="9:11" x14ac:dyDescent="0.2">
      <c r="I522" s="98"/>
      <c r="J522" s="98"/>
      <c r="K522" s="98"/>
    </row>
    <row r="523" spans="9:11" x14ac:dyDescent="0.2">
      <c r="I523" s="98"/>
      <c r="J523" s="98"/>
      <c r="K523" s="98"/>
    </row>
    <row r="524" spans="9:11" x14ac:dyDescent="0.2">
      <c r="I524" s="98"/>
      <c r="J524" s="98"/>
      <c r="K524" s="98"/>
    </row>
    <row r="525" spans="9:11" x14ac:dyDescent="0.2">
      <c r="I525" s="98"/>
      <c r="J525" s="98"/>
      <c r="K525" s="98"/>
    </row>
    <row r="526" spans="9:11" x14ac:dyDescent="0.2">
      <c r="I526" s="98"/>
      <c r="J526" s="98"/>
      <c r="K526" s="98"/>
    </row>
    <row r="527" spans="9:11" x14ac:dyDescent="0.2">
      <c r="I527" s="98"/>
      <c r="J527" s="98"/>
      <c r="K527" s="98"/>
    </row>
    <row r="528" spans="9:11" x14ac:dyDescent="0.2">
      <c r="I528" s="98"/>
      <c r="J528" s="98"/>
      <c r="K528" s="98"/>
    </row>
    <row r="529" spans="9:11" x14ac:dyDescent="0.2">
      <c r="I529" s="98"/>
      <c r="J529" s="98"/>
      <c r="K529" s="98"/>
    </row>
    <row r="530" spans="9:11" x14ac:dyDescent="0.2">
      <c r="I530" s="98"/>
      <c r="J530" s="98"/>
      <c r="K530" s="98"/>
    </row>
    <row r="531" spans="9:11" x14ac:dyDescent="0.2">
      <c r="I531" s="98"/>
      <c r="J531" s="98"/>
      <c r="K531" s="98"/>
    </row>
    <row r="532" spans="9:11" x14ac:dyDescent="0.2">
      <c r="I532" s="98"/>
      <c r="J532" s="98"/>
      <c r="K532" s="98"/>
    </row>
    <row r="533" spans="9:11" x14ac:dyDescent="0.2">
      <c r="I533" s="98"/>
      <c r="J533" s="98"/>
      <c r="K533" s="98"/>
    </row>
    <row r="534" spans="9:11" x14ac:dyDescent="0.2">
      <c r="I534" s="98"/>
      <c r="J534" s="98"/>
      <c r="K534" s="98"/>
    </row>
    <row r="535" spans="9:11" x14ac:dyDescent="0.2">
      <c r="I535" s="98"/>
      <c r="J535" s="98"/>
      <c r="K535" s="98"/>
    </row>
    <row r="536" spans="9:11" x14ac:dyDescent="0.2">
      <c r="I536" s="98"/>
      <c r="J536" s="98"/>
      <c r="K536" s="98"/>
    </row>
    <row r="537" spans="9:11" x14ac:dyDescent="0.2">
      <c r="I537" s="98"/>
      <c r="J537" s="98"/>
      <c r="K537" s="98"/>
    </row>
    <row r="538" spans="9:11" x14ac:dyDescent="0.2">
      <c r="I538" s="98"/>
      <c r="J538" s="98"/>
      <c r="K538" s="98"/>
    </row>
    <row r="539" spans="9:11" x14ac:dyDescent="0.2">
      <c r="I539" s="98"/>
      <c r="J539" s="98"/>
      <c r="K539" s="98"/>
    </row>
    <row r="540" spans="9:11" x14ac:dyDescent="0.2">
      <c r="I540" s="98"/>
      <c r="J540" s="98"/>
      <c r="K540" s="98"/>
    </row>
    <row r="541" spans="9:11" x14ac:dyDescent="0.2">
      <c r="I541" s="98"/>
      <c r="J541" s="98"/>
      <c r="K541" s="98"/>
    </row>
    <row r="542" spans="9:11" x14ac:dyDescent="0.2">
      <c r="I542" s="98"/>
      <c r="J542" s="98"/>
      <c r="K542" s="98"/>
    </row>
    <row r="543" spans="9:11" x14ac:dyDescent="0.2">
      <c r="I543" s="98"/>
      <c r="J543" s="98"/>
      <c r="K543" s="98"/>
    </row>
    <row r="544" spans="9:11" x14ac:dyDescent="0.2">
      <c r="I544" s="98"/>
      <c r="J544" s="98"/>
      <c r="K544" s="98"/>
    </row>
    <row r="545" spans="9:11" x14ac:dyDescent="0.2">
      <c r="I545" s="98"/>
      <c r="J545" s="98"/>
      <c r="K545" s="98"/>
    </row>
    <row r="546" spans="9:11" x14ac:dyDescent="0.2">
      <c r="I546" s="98"/>
      <c r="J546" s="98"/>
      <c r="K546" s="98"/>
    </row>
    <row r="547" spans="9:11" x14ac:dyDescent="0.2">
      <c r="I547" s="98"/>
      <c r="J547" s="98"/>
      <c r="K547" s="98"/>
    </row>
    <row r="548" spans="9:11" x14ac:dyDescent="0.2">
      <c r="I548" s="98"/>
      <c r="J548" s="98"/>
      <c r="K548" s="98"/>
    </row>
    <row r="549" spans="9:11" x14ac:dyDescent="0.2">
      <c r="I549" s="98"/>
      <c r="J549" s="98"/>
      <c r="K549" s="98"/>
    </row>
    <row r="550" spans="9:11" x14ac:dyDescent="0.2">
      <c r="I550" s="98"/>
      <c r="J550" s="98"/>
      <c r="K550" s="98"/>
    </row>
    <row r="551" spans="9:11" x14ac:dyDescent="0.2">
      <c r="I551" s="98"/>
      <c r="J551" s="98"/>
      <c r="K551" s="98"/>
    </row>
    <row r="552" spans="9:11" x14ac:dyDescent="0.2">
      <c r="I552" s="98"/>
      <c r="J552" s="98"/>
      <c r="K552" s="98"/>
    </row>
    <row r="553" spans="9:11" x14ac:dyDescent="0.2">
      <c r="I553" s="98"/>
      <c r="J553" s="98"/>
      <c r="K553" s="98"/>
    </row>
    <row r="554" spans="9:11" x14ac:dyDescent="0.2">
      <c r="I554" s="98"/>
      <c r="J554" s="98"/>
      <c r="K554" s="98"/>
    </row>
    <row r="555" spans="9:11" x14ac:dyDescent="0.2">
      <c r="I555" s="98"/>
      <c r="J555" s="98"/>
      <c r="K555" s="98"/>
    </row>
    <row r="556" spans="9:11" x14ac:dyDescent="0.2">
      <c r="I556" s="98"/>
      <c r="J556" s="98"/>
      <c r="K556" s="98"/>
    </row>
    <row r="557" spans="9:11" x14ac:dyDescent="0.2">
      <c r="I557" s="98"/>
      <c r="J557" s="98"/>
      <c r="K557" s="98"/>
    </row>
    <row r="558" spans="9:11" x14ac:dyDescent="0.2">
      <c r="I558" s="98"/>
      <c r="J558" s="98"/>
      <c r="K558" s="98"/>
    </row>
    <row r="559" spans="9:11" x14ac:dyDescent="0.2">
      <c r="I559" s="98"/>
      <c r="J559" s="98"/>
      <c r="K559" s="98"/>
    </row>
    <row r="560" spans="9:11" x14ac:dyDescent="0.2">
      <c r="I560" s="98"/>
      <c r="J560" s="98"/>
      <c r="K560" s="98"/>
    </row>
    <row r="561" spans="9:11" x14ac:dyDescent="0.2">
      <c r="I561" s="98"/>
      <c r="J561" s="98"/>
      <c r="K561" s="98"/>
    </row>
    <row r="562" spans="9:11" x14ac:dyDescent="0.2">
      <c r="I562" s="98"/>
      <c r="J562" s="98"/>
      <c r="K562" s="98"/>
    </row>
    <row r="563" spans="9:11" x14ac:dyDescent="0.2">
      <c r="I563" s="98"/>
      <c r="J563" s="98"/>
      <c r="K563" s="98"/>
    </row>
    <row r="564" spans="9:11" x14ac:dyDescent="0.2">
      <c r="I564" s="98"/>
      <c r="J564" s="98"/>
      <c r="K564" s="98"/>
    </row>
    <row r="565" spans="9:11" x14ac:dyDescent="0.2">
      <c r="I565" s="98"/>
      <c r="J565" s="98"/>
      <c r="K565" s="98"/>
    </row>
    <row r="566" spans="9:11" x14ac:dyDescent="0.2">
      <c r="I566" s="98"/>
      <c r="J566" s="98"/>
      <c r="K566" s="98"/>
    </row>
    <row r="567" spans="9:11" x14ac:dyDescent="0.2">
      <c r="I567" s="98"/>
      <c r="J567" s="98"/>
      <c r="K567" s="98"/>
    </row>
    <row r="568" spans="9:11" x14ac:dyDescent="0.2">
      <c r="I568" s="98"/>
      <c r="J568" s="98"/>
      <c r="K568" s="98"/>
    </row>
    <row r="569" spans="9:11" x14ac:dyDescent="0.2">
      <c r="I569" s="98"/>
      <c r="J569" s="98"/>
      <c r="K569" s="98"/>
    </row>
    <row r="570" spans="9:11" x14ac:dyDescent="0.2">
      <c r="I570" s="98"/>
      <c r="J570" s="98"/>
      <c r="K570" s="98"/>
    </row>
    <row r="571" spans="9:11" x14ac:dyDescent="0.2">
      <c r="I571" s="98"/>
      <c r="J571" s="98"/>
      <c r="K571" s="98"/>
    </row>
    <row r="572" spans="9:11" x14ac:dyDescent="0.2">
      <c r="I572" s="98"/>
      <c r="J572" s="98"/>
      <c r="K572" s="98"/>
    </row>
    <row r="573" spans="9:11" x14ac:dyDescent="0.2">
      <c r="I573" s="98"/>
      <c r="J573" s="98"/>
      <c r="K573" s="98"/>
    </row>
    <row r="574" spans="9:11" x14ac:dyDescent="0.2">
      <c r="I574" s="98"/>
      <c r="J574" s="98"/>
      <c r="K574" s="98"/>
    </row>
    <row r="575" spans="9:11" x14ac:dyDescent="0.2">
      <c r="I575" s="98"/>
      <c r="J575" s="98"/>
      <c r="K575" s="98"/>
    </row>
    <row r="576" spans="9:11" x14ac:dyDescent="0.2">
      <c r="I576" s="98"/>
      <c r="J576" s="98"/>
      <c r="K576" s="98"/>
    </row>
    <row r="577" spans="9:11" x14ac:dyDescent="0.2">
      <c r="I577" s="98"/>
      <c r="J577" s="98"/>
      <c r="K577" s="98"/>
    </row>
    <row r="578" spans="9:11" x14ac:dyDescent="0.2">
      <c r="I578" s="98"/>
      <c r="J578" s="98"/>
      <c r="K578" s="98"/>
    </row>
    <row r="579" spans="9:11" x14ac:dyDescent="0.2">
      <c r="I579" s="98"/>
      <c r="J579" s="98"/>
      <c r="K579" s="98"/>
    </row>
    <row r="580" spans="9:11" x14ac:dyDescent="0.2">
      <c r="I580" s="98"/>
      <c r="J580" s="98"/>
      <c r="K580" s="98"/>
    </row>
    <row r="581" spans="9:11" x14ac:dyDescent="0.2">
      <c r="I581" s="98"/>
      <c r="J581" s="98"/>
      <c r="K581" s="98"/>
    </row>
    <row r="582" spans="9:11" x14ac:dyDescent="0.2">
      <c r="I582" s="98"/>
      <c r="J582" s="98"/>
      <c r="K582" s="98"/>
    </row>
  </sheetData>
  <mergeCells count="9">
    <mergeCell ref="A331:C331"/>
    <mergeCell ref="A6:K6"/>
    <mergeCell ref="A7:K7"/>
    <mergeCell ref="A8:K8"/>
    <mergeCell ref="A10:A11"/>
    <mergeCell ref="B10:B11"/>
    <mergeCell ref="C10:E10"/>
    <mergeCell ref="F10:H10"/>
    <mergeCell ref="I10:K10"/>
  </mergeCells>
  <phoneticPr fontId="0" type="noConversion"/>
  <printOptions horizontalCentered="1"/>
  <pageMargins left="0.39370078740157483" right="0" top="1.1811023622047245" bottom="0.39370078740157483" header="0.19685039370078741" footer="0.23622047244094491"/>
  <pageSetup paperSize="9" scale="62" orientation="landscape" r:id="rId1"/>
  <headerFooter>
    <oddFooter>&amp;LДодаток 1&amp;RСторінка &amp;P з &amp;N</oddFooter>
  </headerFooter>
  <ignoredErrors>
    <ignoredError sqref="D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2019-02-26T08:53:34Z</cp:lastPrinted>
  <dcterms:created xsi:type="dcterms:W3CDTF">2003-12-23T13:56:31Z</dcterms:created>
  <dcterms:modified xsi:type="dcterms:W3CDTF">2019-04-02T11:56:43Z</dcterms:modified>
</cp:coreProperties>
</file>