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225" windowWidth="15150" windowHeight="8265"/>
  </bookViews>
  <sheets>
    <sheet name="Додаток 7" sheetId="1" r:id="rId1"/>
  </sheets>
  <definedNames>
    <definedName name="_xlnm.Print_Titles" localSheetId="0">'Додаток 7'!$9:$11</definedName>
    <definedName name="_xlnm.Print_Area" localSheetId="0">'Додаток 7'!$A$1:$J$172</definedName>
  </definedNames>
  <calcPr calcId="162913" fullCalcOnLoad="1"/>
</workbook>
</file>

<file path=xl/calcChain.xml><?xml version="1.0" encoding="utf-8"?>
<calcChain xmlns="http://schemas.openxmlformats.org/spreadsheetml/2006/main">
  <c r="H54" i="1" l="1"/>
  <c r="H56" i="1" s="1"/>
  <c r="H60" i="1"/>
  <c r="H71" i="1" s="1"/>
  <c r="G55" i="1"/>
  <c r="G54" i="1" s="1"/>
  <c r="G56" i="1" s="1"/>
  <c r="G61" i="1"/>
  <c r="G62" i="1"/>
  <c r="G60" i="1" s="1"/>
  <c r="G71" i="1" s="1"/>
  <c r="G67" i="1"/>
  <c r="G69" i="1"/>
  <c r="H156" i="1"/>
  <c r="J156" i="1"/>
  <c r="H152" i="1"/>
  <c r="I152" i="1"/>
  <c r="J152" i="1"/>
  <c r="J144" i="1"/>
  <c r="H132" i="1"/>
  <c r="H135" i="1" s="1"/>
  <c r="G130" i="1"/>
  <c r="J129" i="1"/>
  <c r="I129" i="1"/>
  <c r="H129" i="1"/>
  <c r="G129" i="1"/>
  <c r="H112" i="1"/>
  <c r="G110" i="1"/>
  <c r="G107" i="1"/>
  <c r="G104" i="1"/>
  <c r="G103" i="1"/>
  <c r="I100" i="1"/>
  <c r="G101" i="1"/>
  <c r="I96" i="1"/>
  <c r="J96" i="1"/>
  <c r="G97" i="1"/>
  <c r="G96" i="1" s="1"/>
  <c r="J100" i="1"/>
  <c r="H100" i="1"/>
  <c r="G100" i="1"/>
  <c r="H90" i="1"/>
  <c r="I90" i="1"/>
  <c r="J90" i="1"/>
  <c r="G91" i="1"/>
  <c r="G88" i="1"/>
  <c r="G86" i="1"/>
  <c r="H82" i="1"/>
  <c r="G83" i="1"/>
  <c r="G78" i="1"/>
  <c r="G73" i="1"/>
  <c r="G72" i="1" s="1"/>
  <c r="G31" i="1"/>
  <c r="H19" i="1"/>
  <c r="H29" i="1" s="1"/>
  <c r="G27" i="1"/>
  <c r="G20" i="1"/>
  <c r="G13" i="1"/>
  <c r="G12" i="1" s="1"/>
  <c r="G18" i="1" s="1"/>
  <c r="G15" i="1"/>
  <c r="G14" i="1"/>
  <c r="H87" i="1"/>
  <c r="I87" i="1"/>
  <c r="I105" i="1" s="1"/>
  <c r="J87" i="1"/>
  <c r="J105" i="1" s="1"/>
  <c r="I60" i="1"/>
  <c r="I71" i="1" s="1"/>
  <c r="H36" i="1"/>
  <c r="I36" i="1"/>
  <c r="G80" i="1"/>
  <c r="J79" i="1"/>
  <c r="I79" i="1"/>
  <c r="G79" i="1" s="1"/>
  <c r="H79" i="1"/>
  <c r="I102" i="1"/>
  <c r="J150" i="1"/>
  <c r="I150" i="1"/>
  <c r="G150" i="1" s="1"/>
  <c r="H138" i="1"/>
  <c r="H136" i="1"/>
  <c r="I138" i="1"/>
  <c r="I136" i="1"/>
  <c r="I140" i="1" s="1"/>
  <c r="J138" i="1"/>
  <c r="J136" i="1"/>
  <c r="J140" i="1" s="1"/>
  <c r="G139" i="1"/>
  <c r="G138" i="1"/>
  <c r="G140" i="1" s="1"/>
  <c r="J21" i="1"/>
  <c r="J23" i="1"/>
  <c r="J19" i="1" s="1"/>
  <c r="J29" i="1" s="1"/>
  <c r="I21" i="1"/>
  <c r="I19" i="1"/>
  <c r="I29" i="1" s="1"/>
  <c r="G22" i="1"/>
  <c r="G23" i="1"/>
  <c r="G24" i="1"/>
  <c r="G25" i="1"/>
  <c r="G26" i="1"/>
  <c r="G28" i="1"/>
  <c r="G154" i="1"/>
  <c r="G153" i="1"/>
  <c r="G152" i="1" s="1"/>
  <c r="G155" i="1" s="1"/>
  <c r="H155" i="1"/>
  <c r="I155" i="1"/>
  <c r="J155" i="1"/>
  <c r="G157" i="1"/>
  <c r="I158" i="1"/>
  <c r="I156" i="1" s="1"/>
  <c r="I166" i="1" s="1"/>
  <c r="G159" i="1"/>
  <c r="G160" i="1"/>
  <c r="G161" i="1"/>
  <c r="G162" i="1"/>
  <c r="G163" i="1"/>
  <c r="G164" i="1"/>
  <c r="G165" i="1"/>
  <c r="H109" i="1"/>
  <c r="G109" i="1"/>
  <c r="G111" i="1" s="1"/>
  <c r="H111" i="1" s="1"/>
  <c r="I121" i="1"/>
  <c r="J121" i="1"/>
  <c r="H121" i="1"/>
  <c r="G122" i="1"/>
  <c r="G121" i="1" s="1"/>
  <c r="G123" i="1"/>
  <c r="G124" i="1"/>
  <c r="G125" i="1"/>
  <c r="G126" i="1"/>
  <c r="G127" i="1"/>
  <c r="G128" i="1"/>
  <c r="G120" i="1"/>
  <c r="G119" i="1"/>
  <c r="G131" i="1" s="1"/>
  <c r="G74" i="1"/>
  <c r="G75" i="1"/>
  <c r="G77" i="1"/>
  <c r="G76" i="1"/>
  <c r="I72" i="1"/>
  <c r="I81" i="1"/>
  <c r="J72" i="1"/>
  <c r="H72" i="1"/>
  <c r="H81" i="1" s="1"/>
  <c r="H43" i="1"/>
  <c r="H45" i="1" s="1"/>
  <c r="H34" i="1"/>
  <c r="I34" i="1"/>
  <c r="J36" i="1"/>
  <c r="J34" i="1"/>
  <c r="J45" i="1" s="1"/>
  <c r="G44" i="1"/>
  <c r="G43" i="1"/>
  <c r="G37" i="1"/>
  <c r="G36" i="1" s="1"/>
  <c r="G38" i="1"/>
  <c r="G39" i="1"/>
  <c r="G40" i="1"/>
  <c r="G41" i="1"/>
  <c r="G42" i="1"/>
  <c r="G35" i="1"/>
  <c r="G34" i="1"/>
  <c r="H85" i="1"/>
  <c r="G85" i="1"/>
  <c r="I85" i="1"/>
  <c r="G63" i="1"/>
  <c r="G64" i="1"/>
  <c r="G65" i="1"/>
  <c r="G66" i="1"/>
  <c r="G68" i="1"/>
  <c r="G70" i="1"/>
  <c r="J71" i="1"/>
  <c r="J60" i="1"/>
  <c r="G137" i="1"/>
  <c r="G94" i="1"/>
  <c r="G92" i="1"/>
  <c r="G93" i="1"/>
  <c r="G95" i="1"/>
  <c r="H118" i="1"/>
  <c r="G58" i="1"/>
  <c r="G57" i="1" s="1"/>
  <c r="G59" i="1" s="1"/>
  <c r="J57" i="1"/>
  <c r="J59" i="1"/>
  <c r="I57" i="1"/>
  <c r="I59" i="1"/>
  <c r="H57" i="1"/>
  <c r="H59" i="1"/>
  <c r="I54" i="1"/>
  <c r="I56" i="1"/>
  <c r="J54" i="1"/>
  <c r="J56" i="1"/>
  <c r="J81" i="1"/>
  <c r="I114" i="1"/>
  <c r="G114" i="1" s="1"/>
  <c r="I113" i="1"/>
  <c r="I112" i="1" s="1"/>
  <c r="I118" i="1" s="1"/>
  <c r="I115" i="1"/>
  <c r="G115" i="1" s="1"/>
  <c r="I116" i="1"/>
  <c r="G116" i="1" s="1"/>
  <c r="G117" i="1"/>
  <c r="J112" i="1"/>
  <c r="J118" i="1"/>
  <c r="H99" i="1"/>
  <c r="H96" i="1"/>
  <c r="G98" i="1"/>
  <c r="H46" i="1"/>
  <c r="H49" i="1" s="1"/>
  <c r="G48" i="1"/>
  <c r="G46" i="1" s="1"/>
  <c r="G49" i="1" s="1"/>
  <c r="G47" i="1"/>
  <c r="H16" i="1"/>
  <c r="G17" i="1"/>
  <c r="G16" i="1"/>
  <c r="H102" i="1"/>
  <c r="G102" i="1" s="1"/>
  <c r="J102" i="1"/>
  <c r="G89" i="1"/>
  <c r="H166" i="1"/>
  <c r="J166" i="1"/>
  <c r="J148" i="1"/>
  <c r="I148" i="1"/>
  <c r="I144" i="1" s="1"/>
  <c r="I151" i="1" s="1"/>
  <c r="G145" i="1"/>
  <c r="G146" i="1"/>
  <c r="G147" i="1"/>
  <c r="G32" i="1"/>
  <c r="I30" i="1"/>
  <c r="I33" i="1" s="1"/>
  <c r="J30" i="1"/>
  <c r="J33" i="1" s="1"/>
  <c r="H12" i="1"/>
  <c r="H18" i="1" s="1"/>
  <c r="H14" i="1"/>
  <c r="I12" i="1"/>
  <c r="I18" i="1" s="1"/>
  <c r="I14" i="1"/>
  <c r="J12" i="1"/>
  <c r="J14" i="1"/>
  <c r="H30" i="1"/>
  <c r="H33" i="1" s="1"/>
  <c r="H144" i="1"/>
  <c r="G144" i="1" s="1"/>
  <c r="G151" i="1" s="1"/>
  <c r="G149" i="1"/>
  <c r="H141" i="1"/>
  <c r="H143" i="1" s="1"/>
  <c r="I141" i="1"/>
  <c r="I143" i="1" s="1"/>
  <c r="J141" i="1"/>
  <c r="J143" i="1" s="1"/>
  <c r="G142" i="1"/>
  <c r="G141" i="1" s="1"/>
  <c r="G143" i="1" s="1"/>
  <c r="J132" i="1"/>
  <c r="J135" i="1"/>
  <c r="I132" i="1"/>
  <c r="I135" i="1"/>
  <c r="G133" i="1"/>
  <c r="G132" i="1" s="1"/>
  <c r="G135" i="1" s="1"/>
  <c r="G134" i="1"/>
  <c r="H119" i="1"/>
  <c r="H131" i="1" s="1"/>
  <c r="I119" i="1"/>
  <c r="I131" i="1" s="1"/>
  <c r="J119" i="1"/>
  <c r="J131" i="1" s="1"/>
  <c r="G51" i="1"/>
  <c r="G52" i="1"/>
  <c r="G50" i="1" s="1"/>
  <c r="G53" i="1" s="1"/>
  <c r="H50" i="1"/>
  <c r="H53" i="1"/>
  <c r="I50" i="1"/>
  <c r="I53" i="1"/>
  <c r="J50" i="1"/>
  <c r="J53" i="1"/>
  <c r="J106" i="1"/>
  <c r="J108" i="1"/>
  <c r="I106" i="1"/>
  <c r="I108" i="1"/>
  <c r="H106" i="1"/>
  <c r="H108" i="1"/>
  <c r="G106" i="1"/>
  <c r="G108" i="1"/>
  <c r="H84" i="1"/>
  <c r="I82" i="1"/>
  <c r="I84" i="1" s="1"/>
  <c r="J82" i="1"/>
  <c r="J84" i="1" s="1"/>
  <c r="G82" i="1"/>
  <c r="G84" i="1" s="1"/>
  <c r="G148" i="1"/>
  <c r="G99" i="1"/>
  <c r="I45" i="1"/>
  <c r="H140" i="1"/>
  <c r="J18" i="1"/>
  <c r="G21" i="1"/>
  <c r="G136" i="1"/>
  <c r="H151" i="1"/>
  <c r="J151" i="1"/>
  <c r="G113" i="1"/>
  <c r="G19" i="1"/>
  <c r="G29" i="1" s="1"/>
  <c r="G30" i="1"/>
  <c r="G33" i="1" s="1"/>
  <c r="G87" i="1"/>
  <c r="G105" i="1" s="1"/>
  <c r="G90" i="1"/>
  <c r="G156" i="1" l="1"/>
  <c r="G166" i="1" s="1"/>
  <c r="G81" i="1"/>
  <c r="G112" i="1"/>
  <c r="G118" i="1" s="1"/>
  <c r="J167" i="1"/>
  <c r="G45" i="1"/>
  <c r="I167" i="1"/>
  <c r="H105" i="1"/>
  <c r="H167" i="1" s="1"/>
  <c r="G158" i="1"/>
  <c r="G167" i="1" l="1"/>
</calcChain>
</file>

<file path=xl/sharedStrings.xml><?xml version="1.0" encoding="utf-8"?>
<sst xmlns="http://schemas.openxmlformats.org/spreadsheetml/2006/main" count="537" uniqueCount="298">
  <si>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</si>
  <si>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</si>
  <si>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</si>
  <si>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</si>
  <si>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</si>
  <si>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Додаток 7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</si>
  <si>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</si>
  <si>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</si>
  <si>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</si>
  <si>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</si>
  <si>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</si>
  <si>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</si>
  <si>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</si>
  <si>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</si>
  <si>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</si>
  <si>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</si>
  <si>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</si>
  <si>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</si>
  <si>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</si>
  <si>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</si>
  <si>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</si>
  <si>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0200000</t>
  </si>
  <si>
    <t>Виконавчий комітет міської ради</t>
  </si>
  <si>
    <t>0830</t>
  </si>
  <si>
    <t>Всього по програмі:</t>
  </si>
  <si>
    <t>Чернівецька міська програма підтримки книговидання імені бургомістра Антона Кохановського на 2014-2019 роки</t>
  </si>
  <si>
    <t>0217622</t>
  </si>
  <si>
    <t>7622</t>
  </si>
  <si>
    <t>0470</t>
  </si>
  <si>
    <t>Реалізація  програм  і заходів в галузі туризму та курортів</t>
  </si>
  <si>
    <t>0218420</t>
  </si>
  <si>
    <t>8420</t>
  </si>
  <si>
    <t>Інші заходи у сфері засобів масової інформації</t>
  </si>
  <si>
    <t xml:space="preserve">Програма розвитку туризму в місті Чернівцях на 2017-2020 роки </t>
  </si>
  <si>
    <t xml:space="preserve">Рішення 20 сесії міської ради  VIІ скликання від 12.01.2017 р. №531  </t>
  </si>
  <si>
    <t>0216084</t>
  </si>
  <si>
    <t>6084</t>
  </si>
  <si>
    <t>0610</t>
  </si>
  <si>
    <t>0218821</t>
  </si>
  <si>
    <t>8821</t>
  </si>
  <si>
    <t>1060</t>
  </si>
  <si>
    <t>Надання кредиту</t>
  </si>
  <si>
    <t>1000000</t>
  </si>
  <si>
    <t>Управління культури міської ради</t>
  </si>
  <si>
    <t>1016030</t>
  </si>
  <si>
    <t>6030</t>
  </si>
  <si>
    <t>0620</t>
  </si>
  <si>
    <t>Організація  благоустрою населених пунктів</t>
  </si>
  <si>
    <t>1600000</t>
  </si>
  <si>
    <t>Департамент містобудівного комплексу та земельних відносин міської ради</t>
  </si>
  <si>
    <t>1616030</t>
  </si>
  <si>
    <t>1200000</t>
  </si>
  <si>
    <t>Департамент житлово-комунального господарства міської ради</t>
  </si>
  <si>
    <t>1216014</t>
  </si>
  <si>
    <t>6014</t>
  </si>
  <si>
    <t xml:space="preserve">Забезпечення збору та вивезення сміття і відходів </t>
  </si>
  <si>
    <t>1216030</t>
  </si>
  <si>
    <t>1216040</t>
  </si>
  <si>
    <t>6040</t>
  </si>
  <si>
    <t>1217461</t>
  </si>
  <si>
    <t>7461</t>
  </si>
  <si>
    <t>0456</t>
  </si>
  <si>
    <t>Утримання та розвиток  автомобільних доріг та  дорожньої інфраструктури за рахунок коштів місцевого бюджету</t>
  </si>
  <si>
    <t>1217691</t>
  </si>
  <si>
    <t>7691</t>
  </si>
  <si>
    <t>0490</t>
  </si>
  <si>
    <t>Рішення 46 сесії міської ради  VIІ скликання від 27.12.2017 р. №1076</t>
  </si>
  <si>
    <t>1216090</t>
  </si>
  <si>
    <t>6090</t>
  </si>
  <si>
    <t>0640</t>
  </si>
  <si>
    <t>Інша діяльність  у сфері  житлово-комунального господарства</t>
  </si>
  <si>
    <t>1216017</t>
  </si>
  <si>
    <t>6017</t>
  </si>
  <si>
    <t>Комплексна програма збереження історичної забудови міста Чернівців на 2016-2020 роки</t>
  </si>
  <si>
    <t>1616011</t>
  </si>
  <si>
    <t>6011</t>
  </si>
  <si>
    <t>Експлуатація та технічне обслуговування  житлового  фонду</t>
  </si>
  <si>
    <t>0800000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</si>
  <si>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</si>
  <si>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</si>
  <si>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</si>
  <si>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</si>
  <si>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</si>
  <si>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</si>
  <si>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</si>
  <si>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</si>
  <si>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</si>
  <si>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</si>
  <si>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</si>
  <si>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</si>
  <si>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</si>
  <si>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</si>
  <si>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0813160</t>
  </si>
  <si>
    <t>3160</t>
  </si>
  <si>
    <t>1010</t>
  </si>
  <si>
    <t>0813180</t>
  </si>
  <si>
    <t>3180</t>
  </si>
  <si>
    <t>0813192</t>
  </si>
  <si>
    <t>3192</t>
  </si>
  <si>
    <t>0813242</t>
  </si>
  <si>
    <t>3242</t>
  </si>
  <si>
    <t>1090</t>
  </si>
  <si>
    <t>Інші заходи у сфері соціального захисту і соціального забезпечення</t>
  </si>
  <si>
    <t>0817691</t>
  </si>
  <si>
    <t>Програма "Захист" м. Чернівців на 2019-2021 роки</t>
  </si>
  <si>
    <t>Рішення 63 сесії міської ради  VIІ скликання від 27.09.2018 р. №1439</t>
  </si>
  <si>
    <t>Програма зайнятості населення міста Чернівців на 2018-2020 роки</t>
  </si>
  <si>
    <t xml:space="preserve">Рішення 50 сесії міської ради  VIІ скликання від 24.02.2018 р. №1145  </t>
  </si>
  <si>
    <t>0213210</t>
  </si>
  <si>
    <t>3210</t>
  </si>
  <si>
    <t>1050</t>
  </si>
  <si>
    <t>Організація та проведення громадських робіт</t>
  </si>
  <si>
    <t>0813210</t>
  </si>
  <si>
    <t>Департамент праці та соціального захисту населення міської ради</t>
  </si>
  <si>
    <t>1216011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</si>
  <si>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</si>
  <si>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</si>
  <si>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</si>
  <si>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</si>
  <si>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</si>
  <si>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</si>
  <si>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1217310</t>
  </si>
  <si>
    <t>7310</t>
  </si>
  <si>
    <t>0443</t>
  </si>
  <si>
    <t>Будівництво об'єктів житлово-комунального господарства</t>
  </si>
  <si>
    <t>Утримання та розвиток автомобільних доріг та дорожньої інфраструктури за рахунок коштів місцевого бюджету</t>
  </si>
  <si>
    <t>0910</t>
  </si>
  <si>
    <t>Надання дошкільної освіти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</si>
  <si>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</si>
  <si>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</si>
  <si>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</si>
  <si>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1611020</t>
  </si>
  <si>
    <t>1611010</t>
  </si>
  <si>
    <t>1612010</t>
  </si>
  <si>
    <t>2010</t>
  </si>
  <si>
    <t>0731</t>
  </si>
  <si>
    <t>Багатопрофільна стаціонарна медична допомога населенню</t>
  </si>
  <si>
    <t>1612080</t>
  </si>
  <si>
    <t>2080</t>
  </si>
  <si>
    <t>0721</t>
  </si>
  <si>
    <t>1617310</t>
  </si>
  <si>
    <t>1617321</t>
  </si>
  <si>
    <t>7321</t>
  </si>
  <si>
    <t>Будівництво освітніх установ та закладів</t>
  </si>
  <si>
    <t>1617324</t>
  </si>
  <si>
    <t>7324</t>
  </si>
  <si>
    <t>Будівництво установ та закладів культури</t>
  </si>
  <si>
    <t>1617330</t>
  </si>
  <si>
    <t>7330</t>
  </si>
  <si>
    <t>Будівництво інших об'єктів соціальної та виробничої інфраструктури комунальної власності</t>
  </si>
  <si>
    <t>1617340</t>
  </si>
  <si>
    <t>7340</t>
  </si>
  <si>
    <t>Програма реалізації Бюджету ініціатив чернівчан (бюджету участі) у місті Чернівцях на 2016-2020 роки</t>
  </si>
  <si>
    <t>Програма розвитку фізичної культури і спорту в м. Чернівцях на 2017-2020 роки</t>
  </si>
  <si>
    <t>Управління по фізичній культурі та спорту міської ради</t>
  </si>
  <si>
    <t>1115041</t>
  </si>
  <si>
    <t>0810</t>
  </si>
  <si>
    <t>Утримання та фінансова підтримка спортивних споруд</t>
  </si>
  <si>
    <t>0600000</t>
  </si>
  <si>
    <t>Управління освіти міської ради</t>
  </si>
  <si>
    <t xml:space="preserve">Рішення 6 сесії міської ради  VIІ скликання від 12.05.2016 р. № 191  </t>
  </si>
  <si>
    <t>1080</t>
  </si>
  <si>
    <t>0922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</si>
  <si>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</si>
  <si>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0960</t>
  </si>
  <si>
    <t>Програма розвитку освіти міста Чернівців на 2017-2020 роки</t>
  </si>
  <si>
    <t>1115062</t>
  </si>
  <si>
    <t>1117691</t>
  </si>
  <si>
    <t>Утримання та навчально-тренувальна робота комунальних дитячо-юнацьких спортивних шкіл</t>
  </si>
  <si>
    <t>Проведення навчально-тренувальних зборів і змагань з олімпійських видів спорту</t>
  </si>
  <si>
    <t>Проведення навчально-тренувальних зборів і змагань з неолімпійських видів спорту</t>
  </si>
  <si>
    <t>Підтримка спорту вищих досягнень та організацій, які здійснюють фізкультурно-спортивну діяльність в регіоні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</si>
  <si>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</si>
  <si>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Фінансове управління міської ради</t>
  </si>
  <si>
    <t xml:space="preserve">Інші субвенції з місцевого бюджету </t>
  </si>
  <si>
    <t>0180</t>
  </si>
  <si>
    <t>0615031</t>
  </si>
  <si>
    <t>1113210</t>
  </si>
  <si>
    <t>Програма "Молодь міста Чернівців" на 2018-2020 роки</t>
  </si>
  <si>
    <t>0213131</t>
  </si>
  <si>
    <t>0213140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</si>
  <si>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</si>
  <si>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</si>
  <si>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1011100</t>
  </si>
  <si>
    <t>1014060</t>
  </si>
  <si>
    <t>1014082</t>
  </si>
  <si>
    <t>1100</t>
  </si>
  <si>
    <t>4060</t>
  </si>
  <si>
    <t>4082</t>
  </si>
  <si>
    <t>0828</t>
  </si>
  <si>
    <t>0829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</si>
  <si>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</si>
  <si>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Забезпечення діяльності палаців i будинків культури, клубів, центрів дозвілля та iнших клубних закладів</t>
  </si>
  <si>
    <t>Інші заходи в галузі культури і мистецтва</t>
  </si>
  <si>
    <t>Програма розвитку культури міста Чернівців на 2018-2020 роки "Чернівці - місто культури"</t>
  </si>
  <si>
    <t>1014030</t>
  </si>
  <si>
    <t>4030</t>
  </si>
  <si>
    <t>0824</t>
  </si>
  <si>
    <t>Забезпечення діяльності бібліотек</t>
  </si>
  <si>
    <t>1017691</t>
  </si>
  <si>
    <t>Рішення 44 сесії міської ради  VIІ скликання від 08.12.2017 р. №990</t>
  </si>
  <si>
    <t>0611010</t>
  </si>
  <si>
    <t>0611020</t>
  </si>
  <si>
    <t>0611080</t>
  </si>
  <si>
    <t>0611090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</si>
  <si>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</si>
  <si>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 xml:space="preserve">Надання позашкільної освіти позашкільними закладами освіти, заходи із позашкільної роботи з дітьми </t>
  </si>
  <si>
    <t>0700000</t>
  </si>
  <si>
    <t>Управління охорони здоров'я міської ради</t>
  </si>
  <si>
    <t>0712010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</si>
  <si>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</si>
  <si>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</si>
  <si>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</si>
  <si>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</si>
  <si>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</si>
  <si>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Амбулаторно-поліклінічна допомога населенню, крім первинної медичної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</si>
  <si>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</si>
  <si>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</si>
  <si>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</si>
  <si>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</si>
  <si>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</si>
  <si>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</si>
  <si>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</si>
  <si>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 xml:space="preserve">Рішення 2 сесії міської ради  VIІ скликання від 24.12.2015 р. №49      </t>
  </si>
  <si>
    <t xml:space="preserve">Рішення 2 сесії міської ради  VIІ скликання від 24.12.2015 р. №48      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</si>
  <si>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</si>
  <si>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</si>
  <si>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</si>
  <si>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</si>
  <si>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t>0712146</t>
  </si>
  <si>
    <t>2146</t>
  </si>
  <si>
    <t>Відшкодування вартості лікарських засобів для лікування окремих захворювань</t>
  </si>
  <si>
    <t>0712151</t>
  </si>
  <si>
    <t>2151</t>
  </si>
  <si>
    <t>0712152</t>
  </si>
  <si>
    <t>2152</t>
  </si>
  <si>
    <t>0712100</t>
  </si>
  <si>
    <t>2100</t>
  </si>
  <si>
    <t>0722</t>
  </si>
  <si>
    <t>Стоматологічна допомога населенню</t>
  </si>
  <si>
    <t xml:space="preserve">Рішення  53 сесії міської ради  VIІ скликання від 04.04.2018 р. №1201                </t>
  </si>
  <si>
    <t>0217691</t>
  </si>
  <si>
    <t>1217670</t>
  </si>
  <si>
    <t>7670</t>
  </si>
  <si>
    <t>Внески до статутного капіталу суб'єктів господарювання</t>
  </si>
  <si>
    <t>0613140</t>
  </si>
  <si>
    <t>1218340</t>
  </si>
  <si>
    <t>8340</t>
  </si>
  <si>
    <t>0540</t>
  </si>
  <si>
    <t>Природоохоронні заходи за рахунок цільових фондів</t>
  </si>
  <si>
    <t>1217640</t>
  </si>
  <si>
    <t>7640</t>
  </si>
  <si>
    <t>Заходи з енергозбереження</t>
  </si>
  <si>
    <t>1217450</t>
  </si>
  <si>
    <t>7450</t>
  </si>
  <si>
    <t>1217430</t>
  </si>
  <si>
    <t>7430</t>
  </si>
  <si>
    <t>0454</t>
  </si>
  <si>
    <t>Утримання та розвиток місцевих аеропортів</t>
  </si>
  <si>
    <t>Програма фінансової підтримки  комунальних підприємств міста Чернівців та здійснення внесків до їх статутних капіталів на 2017 - 2022 роки (покриття збитків, які виникли на комунальних підприємствах внаслідок неефективного менеджменту та інші заходи)</t>
  </si>
  <si>
    <t>Інша діяльність у сфері транспорту</t>
  </si>
  <si>
    <t>Заходи, пов'язані з поліпшенням питної води</t>
  </si>
  <si>
    <t>Інша діяльність, пов'язана з експлуатацією  об'єктів житлово-комунального господарства</t>
  </si>
  <si>
    <t>Програма будівництва, реконструкції та капітального ремонту об'єктів житлово-комунального господарства в м.Чернівцях на 2017-2020 роки "Комфортне місто"</t>
  </si>
  <si>
    <t>Цільова програма з будівництва об'єктів житла і соціальної сфери в місті Чернівцях на 2017-2020 роки "Сучасне місто"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</si>
  <si>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</si>
  <si>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</si>
  <si>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Комплексна Програма мобілізаційної підготовки, оборонної роботи міста Чернівців та шефської допомоги військовим частинам А2582 та А2308 на 2018-2022 роки</t>
  </si>
  <si>
    <t>Програма часткового відшкодування відсоткових ставок за залученими кредитами, що надаються фізичним особам, об'єднанням співвласників багатоквартирних будинків та житлово-будівельним кооперативам на заходи з підвищення енергоефективності на 2015-2020 роки</t>
  </si>
  <si>
    <t>Витрати, пов'язані з наданням та обслуговуванням пільгових довгострокових  кредитів, наданих громадянам на будівництво/реконструкцію/придбання житла</t>
  </si>
  <si>
    <t>Галузева Програма розвитку "Охорона здоров'я" м. Чернівців на 2017-2019 роки</t>
  </si>
  <si>
    <t>Програма фінансування робіт пов'язаних з благоустроєм м. Чернівців на 2018-2020 роки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</si>
  <si>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</si>
  <si>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 комунальних послуг</t>
  </si>
  <si>
    <t>Надання фінансової підтримки громадським організаціям ветеранів і осіб з інвалідністю, діяльність яким має соціальну спрямованість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</si>
  <si>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</si>
  <si>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Програма забезпечення своєчасної ліквідації аварійних ситуацій об'єктів житлового господарства територіальної громади м. Чернівців на 2018-2020</t>
  </si>
  <si>
    <t>Проектування, реставрація та охорона пам'яток архітектури</t>
  </si>
  <si>
    <t>Програма вивчення та популяризації англійської мови в закладах освіти м.Чернівців на 2016-2020 роки</t>
  </si>
  <si>
    <t>Програма підтримки громадян міста Чернівців, які брали участь у військових діях в східних регіонах України, членів їх сімей та сімей загиблих (померлих) учасників бойових дій і волонтерів, померлих осіб, смерть яких пов’язана з участю в масових акціях громадського протесту, що відбулися у період з 21.11.2013 р. по 21.02.2014 р.,  на 2019-2021 роки</t>
  </si>
  <si>
    <t>Рішення 64 сесії міської ради VIІ скликання від 25.10.2018 р. №1462</t>
  </si>
  <si>
    <t>1213036</t>
  </si>
  <si>
    <t>Комплексна Програма забезпечення молоді житлом  у місті Чернівцях на 2018-2022 роки</t>
  </si>
  <si>
    <t>Програма з навчання плаванню в загальноосвітніх навчальних закладах м.Чернівців на 2016-2020 роки</t>
  </si>
  <si>
    <t>Рішення 26 сесії міської ради VIІ скликання від 20.04.2017р. №684</t>
  </si>
  <si>
    <t>Розподіл витрат міського бюджету на реалізацію міських програм у 2019 році</t>
  </si>
  <si>
    <t>Рішення 46 сесії VIІ скликання від 26.12.2017 р. №1049</t>
  </si>
  <si>
    <t xml:space="preserve">Рішення 18 сесії VIІ скликання від 01.12.2016 р. №482 </t>
  </si>
  <si>
    <t xml:space="preserve">Рішення 46 сесії міської ради  VIІ скликання від 27.12.2017 р. №1074  </t>
  </si>
  <si>
    <t xml:space="preserve">Рішення 20 сесії міської ради VIІ скликання від 12.01.2017 № 532 </t>
  </si>
  <si>
    <t xml:space="preserve">Рішення 44 сесії міської ради  VI скликання від 30.01.2014 р. №1099 </t>
  </si>
  <si>
    <t xml:space="preserve">Рішення 69 сесії міської ради  VІ скликання від 25.09.2015 р. №1754 </t>
  </si>
  <si>
    <t xml:space="preserve">Рішення 46 сесії міської ради  VIІ скликання від 26.12.2017 р. №1046 </t>
  </si>
  <si>
    <t xml:space="preserve">Рішення 2 сесії міської ради  VIІ скликання від 24.12.2015 р. №46      
</t>
  </si>
  <si>
    <t xml:space="preserve">Рішення 22 сесії міської ради  VIІ скликання від 13.03.2017 р. №627 </t>
  </si>
  <si>
    <t xml:space="preserve">Рішення 21 сесії міської ради  VIІ скликання від 02.02.2017 р. №567 </t>
  </si>
  <si>
    <t xml:space="preserve">Рішення 22 сесії міської ради  VIІ скликання від 13.03.2017 р. №626 </t>
  </si>
  <si>
    <t>20.12.2018 № 1567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</si>
</sst>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88" fontId="6" fillId="0" borderId="0" xfId="0" applyNumberFormat="1" applyFont="1"/>
    <xf numFmtId="2" fontId="6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4" xfId="0" quotePrefix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4" fillId="0" borderId="5" xfId="0" applyNumberFormat="1" applyFont="1" applyFill="1" applyBorder="1" applyAlignment="1">
      <alignment vertical="center" wrapText="1"/>
    </xf>
    <xf numFmtId="3" fontId="2" fillId="0" borderId="5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7"/>
  <sheetViews>
    <sheetView showZeros="0" tabSelected="1" view="pageBreakPreview" zoomScale="80" zoomScaleNormal="100" zoomScaleSheetLayoutView="80" workbookViewId="0">
      <pane ySplit="11" topLeftCell="A12" activePane="bottomLeft" state="frozen"/>
      <selection pane="bottomLeft" activeCell="I5" sqref="I5"/>
    </sheetView>
  </sheetViews>
  <sheetFormatPr defaultRowHeight="12.75" x14ac:dyDescent="0.2"/>
  <cols>
    <col min="1" max="3" width="13.28515625" style="1" customWidth="1"/>
    <col min="4" max="4" width="41.8554687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2.710937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3.5" customHeight="1" x14ac:dyDescent="0.2">
      <c r="I1" s="91" t="s">
        <v>5</v>
      </c>
      <c r="J1" s="91"/>
    </row>
    <row r="2" spans="1:10" ht="13.5" customHeight="1" x14ac:dyDescent="0.2">
      <c r="I2" s="91" t="s">
        <v>2</v>
      </c>
      <c r="J2" s="91"/>
    </row>
    <row r="3" spans="1:10" ht="13.5" customHeight="1" x14ac:dyDescent="0.2">
      <c r="I3" s="28" t="s">
        <v>4</v>
      </c>
      <c r="J3" s="28"/>
    </row>
    <row r="4" spans="1:10" ht="13.5" customHeight="1" x14ac:dyDescent="0.2">
      <c r="I4" s="91" t="s">
        <v>297</v>
      </c>
      <c r="J4" s="91"/>
    </row>
    <row r="6" spans="1:10" ht="30" customHeight="1" x14ac:dyDescent="0.3">
      <c r="A6" s="92" t="s">
        <v>285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14.25" customHeight="1" x14ac:dyDescent="0.3">
      <c r="A7" s="92"/>
      <c r="B7" s="92"/>
      <c r="C7" s="92"/>
      <c r="D7" s="92"/>
      <c r="E7" s="92"/>
      <c r="F7" s="92"/>
      <c r="G7" s="92"/>
      <c r="H7" s="92"/>
      <c r="I7" s="92"/>
      <c r="J7" s="92"/>
    </row>
    <row r="8" spans="1:10" ht="14.25" customHeight="1" x14ac:dyDescent="0.2">
      <c r="I8" s="6"/>
      <c r="J8" s="29" t="s">
        <v>0</v>
      </c>
    </row>
    <row r="9" spans="1:10" s="3" customFormat="1" ht="40.15" customHeight="1" x14ac:dyDescent="0.2">
      <c r="A9" s="80" t="s">
        <v>6</v>
      </c>
      <c r="B9" s="80" t="s">
        <v>7</v>
      </c>
      <c r="C9" s="80" t="s">
        <v>8</v>
      </c>
      <c r="D9" s="77" t="s">
        <v>9</v>
      </c>
      <c r="E9" s="74" t="s">
        <v>10</v>
      </c>
      <c r="F9" s="74" t="s">
        <v>20</v>
      </c>
      <c r="G9" s="74" t="s">
        <v>11</v>
      </c>
      <c r="H9" s="74" t="s">
        <v>1</v>
      </c>
      <c r="I9" s="89" t="s">
        <v>3</v>
      </c>
      <c r="J9" s="90"/>
    </row>
    <row r="10" spans="1:10" s="3" customFormat="1" ht="66" customHeight="1" x14ac:dyDescent="0.2">
      <c r="A10" s="81"/>
      <c r="B10" s="81"/>
      <c r="C10" s="81"/>
      <c r="D10" s="78"/>
      <c r="E10" s="76"/>
      <c r="F10" s="76"/>
      <c r="G10" s="76"/>
      <c r="H10" s="76"/>
      <c r="I10" s="21" t="s">
        <v>12</v>
      </c>
      <c r="J10" s="21" t="s">
        <v>13</v>
      </c>
    </row>
    <row r="11" spans="1:10" s="3" customFormat="1" ht="13.5" customHeight="1" x14ac:dyDescent="0.2">
      <c r="A11" s="23" t="s">
        <v>17</v>
      </c>
      <c r="B11" s="23" t="s">
        <v>18</v>
      </c>
      <c r="C11" s="23" t="s">
        <v>19</v>
      </c>
      <c r="D11" s="24">
        <v>4</v>
      </c>
      <c r="E11" s="22">
        <v>5</v>
      </c>
      <c r="F11" s="22">
        <v>6</v>
      </c>
      <c r="G11" s="22">
        <v>7</v>
      </c>
      <c r="H11" s="22">
        <v>8</v>
      </c>
      <c r="I11" s="21">
        <v>9</v>
      </c>
      <c r="J11" s="21">
        <v>10</v>
      </c>
    </row>
    <row r="12" spans="1:10" s="3" customFormat="1" ht="18" customHeight="1" x14ac:dyDescent="0.2">
      <c r="A12" s="30" t="s">
        <v>21</v>
      </c>
      <c r="B12" s="30"/>
      <c r="C12" s="30"/>
      <c r="D12" s="31" t="s">
        <v>22</v>
      </c>
      <c r="E12" s="73" t="s">
        <v>106</v>
      </c>
      <c r="F12" s="73" t="s">
        <v>107</v>
      </c>
      <c r="G12" s="66">
        <f>G13</f>
        <v>21900</v>
      </c>
      <c r="H12" s="66">
        <f>H13</f>
        <v>21900</v>
      </c>
      <c r="I12" s="66">
        <f>I13</f>
        <v>0</v>
      </c>
      <c r="J12" s="66">
        <f>J13</f>
        <v>0</v>
      </c>
    </row>
    <row r="13" spans="1:10" s="3" customFormat="1" ht="26.25" customHeight="1" x14ac:dyDescent="0.2">
      <c r="A13" s="32" t="s">
        <v>108</v>
      </c>
      <c r="B13" s="32" t="s">
        <v>109</v>
      </c>
      <c r="C13" s="32" t="s">
        <v>110</v>
      </c>
      <c r="D13" s="33" t="s">
        <v>111</v>
      </c>
      <c r="E13" s="73"/>
      <c r="F13" s="73"/>
      <c r="G13" s="63">
        <f>H13+I13</f>
        <v>21900</v>
      </c>
      <c r="H13" s="63">
        <v>21900</v>
      </c>
      <c r="I13" s="63"/>
      <c r="J13" s="63"/>
    </row>
    <row r="14" spans="1:10" s="3" customFormat="1" ht="27.75" customHeight="1" x14ac:dyDescent="0.2">
      <c r="A14" s="30" t="s">
        <v>77</v>
      </c>
      <c r="B14" s="32"/>
      <c r="C14" s="32"/>
      <c r="D14" s="42" t="s">
        <v>113</v>
      </c>
      <c r="E14" s="73"/>
      <c r="F14" s="73"/>
      <c r="G14" s="66">
        <f>G15</f>
        <v>511000</v>
      </c>
      <c r="H14" s="66">
        <f>H15</f>
        <v>511000</v>
      </c>
      <c r="I14" s="66">
        <f>I15</f>
        <v>0</v>
      </c>
      <c r="J14" s="66">
        <f>J15</f>
        <v>0</v>
      </c>
    </row>
    <row r="15" spans="1:10" s="3" customFormat="1" ht="23.25" customHeight="1" x14ac:dyDescent="0.2">
      <c r="A15" s="32" t="s">
        <v>112</v>
      </c>
      <c r="B15" s="32" t="s">
        <v>109</v>
      </c>
      <c r="C15" s="32" t="s">
        <v>110</v>
      </c>
      <c r="D15" s="33" t="s">
        <v>111</v>
      </c>
      <c r="E15" s="73"/>
      <c r="F15" s="73"/>
      <c r="G15" s="63">
        <f>H15+I15</f>
        <v>511000</v>
      </c>
      <c r="H15" s="63">
        <v>511000</v>
      </c>
      <c r="I15" s="63"/>
      <c r="J15" s="63"/>
    </row>
    <row r="16" spans="1:10" s="3" customFormat="1" ht="27.75" customHeight="1" x14ac:dyDescent="0.2">
      <c r="A16" s="34">
        <v>1100000</v>
      </c>
      <c r="B16" s="34"/>
      <c r="C16" s="34"/>
      <c r="D16" s="31" t="s">
        <v>154</v>
      </c>
      <c r="E16" s="74"/>
      <c r="F16" s="74"/>
      <c r="G16" s="70">
        <f>G17</f>
        <v>89100</v>
      </c>
      <c r="H16" s="70">
        <f>H17</f>
        <v>89100</v>
      </c>
      <c r="I16" s="71"/>
      <c r="J16" s="71"/>
    </row>
    <row r="17" spans="1:10" s="3" customFormat="1" ht="30" customHeight="1" x14ac:dyDescent="0.2">
      <c r="A17" s="35" t="s">
        <v>177</v>
      </c>
      <c r="B17" s="35" t="s">
        <v>109</v>
      </c>
      <c r="C17" s="35" t="s">
        <v>110</v>
      </c>
      <c r="D17" s="33" t="s">
        <v>111</v>
      </c>
      <c r="E17" s="74"/>
      <c r="F17" s="74"/>
      <c r="G17" s="71">
        <f>H17+I17</f>
        <v>89100</v>
      </c>
      <c r="H17" s="71">
        <v>89100</v>
      </c>
      <c r="I17" s="71"/>
      <c r="J17" s="71"/>
    </row>
    <row r="18" spans="1:10" s="3" customFormat="1" ht="21.75" customHeight="1" x14ac:dyDescent="0.2">
      <c r="A18" s="79" t="s">
        <v>24</v>
      </c>
      <c r="B18" s="79"/>
      <c r="C18" s="79"/>
      <c r="D18" s="79"/>
      <c r="E18" s="74"/>
      <c r="F18" s="74"/>
      <c r="G18" s="70">
        <f>G12+G14+G16</f>
        <v>622000</v>
      </c>
      <c r="H18" s="70">
        <f>H12+H14+H16</f>
        <v>622000</v>
      </c>
      <c r="I18" s="70">
        <f>I12+I14+I16</f>
        <v>0</v>
      </c>
      <c r="J18" s="70">
        <f>J12+J14+J16</f>
        <v>0</v>
      </c>
    </row>
    <row r="19" spans="1:10" s="37" customFormat="1" ht="33.75" customHeight="1" x14ac:dyDescent="0.2">
      <c r="A19" s="30" t="s">
        <v>77</v>
      </c>
      <c r="B19" s="32"/>
      <c r="C19" s="32"/>
      <c r="D19" s="42" t="s">
        <v>113</v>
      </c>
      <c r="E19" s="73" t="s">
        <v>104</v>
      </c>
      <c r="F19" s="74" t="s">
        <v>105</v>
      </c>
      <c r="G19" s="66">
        <f>SUM(G20:G28)</f>
        <v>90648700</v>
      </c>
      <c r="H19" s="66">
        <f>SUM(H20:H28)</f>
        <v>89402200</v>
      </c>
      <c r="I19" s="66">
        <f>SUM(I20:I28)</f>
        <v>1246500</v>
      </c>
      <c r="J19" s="66">
        <f>SUM(J20:J28)</f>
        <v>0</v>
      </c>
    </row>
    <row r="20" spans="1:10" s="37" customFormat="1" ht="33" customHeight="1" x14ac:dyDescent="0.2">
      <c r="A20" s="32" t="s">
        <v>78</v>
      </c>
      <c r="B20" s="32" t="s">
        <v>79</v>
      </c>
      <c r="C20" s="32" t="s">
        <v>80</v>
      </c>
      <c r="D20" s="33" t="s">
        <v>81</v>
      </c>
      <c r="E20" s="73"/>
      <c r="F20" s="75"/>
      <c r="G20" s="63">
        <f>H20+I20</f>
        <v>250200</v>
      </c>
      <c r="H20" s="63">
        <v>250200</v>
      </c>
      <c r="I20" s="63"/>
      <c r="J20" s="63"/>
    </row>
    <row r="21" spans="1:10" s="38" customFormat="1" ht="33" customHeight="1" x14ac:dyDescent="0.2">
      <c r="A21" s="32" t="s">
        <v>82</v>
      </c>
      <c r="B21" s="32" t="s">
        <v>83</v>
      </c>
      <c r="C21" s="32" t="s">
        <v>84</v>
      </c>
      <c r="D21" s="33" t="s">
        <v>85</v>
      </c>
      <c r="E21" s="73"/>
      <c r="F21" s="75"/>
      <c r="G21" s="63">
        <f t="shared" ref="G21:G26" si="0">H21+I21</f>
        <v>949200</v>
      </c>
      <c r="H21" s="63">
        <v>949200</v>
      </c>
      <c r="I21" s="63">
        <f>I22</f>
        <v>0</v>
      </c>
      <c r="J21" s="63">
        <f>J22</f>
        <v>0</v>
      </c>
    </row>
    <row r="22" spans="1:10" s="37" customFormat="1" ht="46.5" customHeight="1" x14ac:dyDescent="0.2">
      <c r="A22" s="32" t="s">
        <v>86</v>
      </c>
      <c r="B22" s="32" t="s">
        <v>87</v>
      </c>
      <c r="C22" s="32" t="s">
        <v>84</v>
      </c>
      <c r="D22" s="33" t="s">
        <v>88</v>
      </c>
      <c r="E22" s="73"/>
      <c r="F22" s="75"/>
      <c r="G22" s="63">
        <f t="shared" si="0"/>
        <v>19000000</v>
      </c>
      <c r="H22" s="63">
        <v>19000000</v>
      </c>
      <c r="I22" s="63"/>
      <c r="J22" s="63"/>
    </row>
    <row r="23" spans="1:10" s="38" customFormat="1" ht="42.75" customHeight="1" x14ac:dyDescent="0.2">
      <c r="A23" s="32" t="s">
        <v>89</v>
      </c>
      <c r="B23" s="32" t="s">
        <v>90</v>
      </c>
      <c r="C23" s="32" t="s">
        <v>84</v>
      </c>
      <c r="D23" s="33" t="s">
        <v>91</v>
      </c>
      <c r="E23" s="73"/>
      <c r="F23" s="75"/>
      <c r="G23" s="63">
        <f t="shared" si="0"/>
        <v>53600000</v>
      </c>
      <c r="H23" s="63">
        <v>53600000</v>
      </c>
      <c r="I23" s="63"/>
      <c r="J23" s="63">
        <f>SUM(J24:J28)</f>
        <v>0</v>
      </c>
    </row>
    <row r="24" spans="1:10" s="37" customFormat="1" ht="85.5" customHeight="1" x14ac:dyDescent="0.2">
      <c r="A24" s="32" t="s">
        <v>92</v>
      </c>
      <c r="B24" s="32" t="s">
        <v>93</v>
      </c>
      <c r="C24" s="32" t="s">
        <v>94</v>
      </c>
      <c r="D24" s="33" t="s">
        <v>272</v>
      </c>
      <c r="E24" s="73"/>
      <c r="F24" s="76"/>
      <c r="G24" s="63">
        <f t="shared" si="0"/>
        <v>695000</v>
      </c>
      <c r="H24" s="63">
        <v>695000</v>
      </c>
      <c r="I24" s="63"/>
      <c r="J24" s="63"/>
    </row>
    <row r="25" spans="1:10" s="37" customFormat="1" ht="70.5" customHeight="1" x14ac:dyDescent="0.2">
      <c r="A25" s="32" t="s">
        <v>95</v>
      </c>
      <c r="B25" s="32" t="s">
        <v>96</v>
      </c>
      <c r="C25" s="32" t="s">
        <v>40</v>
      </c>
      <c r="D25" s="33" t="s">
        <v>273</v>
      </c>
      <c r="E25" s="73" t="s">
        <v>104</v>
      </c>
      <c r="F25" s="73" t="s">
        <v>105</v>
      </c>
      <c r="G25" s="63">
        <f t="shared" si="0"/>
        <v>169500</v>
      </c>
      <c r="H25" s="63">
        <v>169500</v>
      </c>
      <c r="I25" s="63"/>
      <c r="J25" s="63"/>
    </row>
    <row r="26" spans="1:10" s="37" customFormat="1" ht="39.75" customHeight="1" x14ac:dyDescent="0.2">
      <c r="A26" s="32" t="s">
        <v>97</v>
      </c>
      <c r="B26" s="32" t="s">
        <v>98</v>
      </c>
      <c r="C26" s="32" t="s">
        <v>80</v>
      </c>
      <c r="D26" s="33" t="s">
        <v>274</v>
      </c>
      <c r="E26" s="73"/>
      <c r="F26" s="73"/>
      <c r="G26" s="63">
        <f t="shared" si="0"/>
        <v>265100</v>
      </c>
      <c r="H26" s="63">
        <v>265100</v>
      </c>
      <c r="I26" s="63"/>
      <c r="J26" s="63"/>
    </row>
    <row r="27" spans="1:10" s="37" customFormat="1" ht="28.5" customHeight="1" x14ac:dyDescent="0.2">
      <c r="A27" s="32" t="s">
        <v>99</v>
      </c>
      <c r="B27" s="32" t="s">
        <v>100</v>
      </c>
      <c r="C27" s="32" t="s">
        <v>101</v>
      </c>
      <c r="D27" s="33" t="s">
        <v>102</v>
      </c>
      <c r="E27" s="73"/>
      <c r="F27" s="73"/>
      <c r="G27" s="63">
        <f>SUM(H27:I27)</f>
        <v>14473200</v>
      </c>
      <c r="H27" s="63">
        <v>14473200</v>
      </c>
      <c r="I27" s="63"/>
      <c r="J27" s="63"/>
    </row>
    <row r="28" spans="1:10" s="37" customFormat="1" ht="108.75" customHeight="1" x14ac:dyDescent="0.2">
      <c r="A28" s="35" t="s">
        <v>103</v>
      </c>
      <c r="B28" s="35" t="s">
        <v>64</v>
      </c>
      <c r="C28" s="35" t="s">
        <v>65</v>
      </c>
      <c r="D28" s="36" t="s">
        <v>172</v>
      </c>
      <c r="E28" s="73"/>
      <c r="F28" s="73"/>
      <c r="G28" s="71">
        <f>SUM(H28:I28)</f>
        <v>1246500</v>
      </c>
      <c r="H28" s="63"/>
      <c r="I28" s="63">
        <v>1246500</v>
      </c>
      <c r="J28" s="63"/>
    </row>
    <row r="29" spans="1:10" s="3" customFormat="1" ht="18.75" customHeight="1" x14ac:dyDescent="0.2">
      <c r="A29" s="72" t="s">
        <v>24</v>
      </c>
      <c r="B29" s="72"/>
      <c r="C29" s="72"/>
      <c r="D29" s="72"/>
      <c r="E29" s="73"/>
      <c r="F29" s="73"/>
      <c r="G29" s="66">
        <f>G19</f>
        <v>90648700</v>
      </c>
      <c r="H29" s="66">
        <f>H19</f>
        <v>89402200</v>
      </c>
      <c r="I29" s="66">
        <f>I19</f>
        <v>1246500</v>
      </c>
      <c r="J29" s="66">
        <f>J19</f>
        <v>0</v>
      </c>
    </row>
    <row r="30" spans="1:10" s="3" customFormat="1" ht="26.25" customHeight="1" x14ac:dyDescent="0.2">
      <c r="A30" s="30" t="s">
        <v>77</v>
      </c>
      <c r="B30" s="32"/>
      <c r="C30" s="32"/>
      <c r="D30" s="42" t="s">
        <v>113</v>
      </c>
      <c r="E30" s="74" t="s">
        <v>279</v>
      </c>
      <c r="F30" s="75" t="s">
        <v>280</v>
      </c>
      <c r="G30" s="66">
        <f>SUM(G31:G32)</f>
        <v>10254900</v>
      </c>
      <c r="H30" s="66">
        <f>SUM(H31:H32)</f>
        <v>10254900</v>
      </c>
      <c r="I30" s="66">
        <f>SUM(I31:I32)</f>
        <v>0</v>
      </c>
      <c r="J30" s="66">
        <f>SUM(J31:J32)</f>
        <v>0</v>
      </c>
    </row>
    <row r="31" spans="1:10" s="37" customFormat="1" ht="68.25" customHeight="1" x14ac:dyDescent="0.2">
      <c r="A31" s="32" t="s">
        <v>95</v>
      </c>
      <c r="B31" s="32" t="s">
        <v>96</v>
      </c>
      <c r="C31" s="32" t="s">
        <v>40</v>
      </c>
      <c r="D31" s="33" t="s">
        <v>275</v>
      </c>
      <c r="E31" s="75"/>
      <c r="F31" s="75"/>
      <c r="G31" s="63">
        <f>H31+I31</f>
        <v>8635800</v>
      </c>
      <c r="H31" s="63">
        <v>8635800</v>
      </c>
      <c r="I31" s="63"/>
      <c r="J31" s="63"/>
    </row>
    <row r="32" spans="1:10" s="37" customFormat="1" ht="30" customHeight="1" x14ac:dyDescent="0.2">
      <c r="A32" s="32" t="s">
        <v>99</v>
      </c>
      <c r="B32" s="32" t="s">
        <v>100</v>
      </c>
      <c r="C32" s="32" t="s">
        <v>101</v>
      </c>
      <c r="D32" s="33" t="s">
        <v>102</v>
      </c>
      <c r="E32" s="75"/>
      <c r="F32" s="75"/>
      <c r="G32" s="63">
        <f>SUM(H32:I32)</f>
        <v>1619100</v>
      </c>
      <c r="H32" s="63">
        <v>1619100</v>
      </c>
      <c r="I32" s="63"/>
      <c r="J32" s="63"/>
    </row>
    <row r="33" spans="1:10" s="3" customFormat="1" ht="18" customHeight="1" x14ac:dyDescent="0.2">
      <c r="A33" s="72" t="s">
        <v>24</v>
      </c>
      <c r="B33" s="72"/>
      <c r="C33" s="72"/>
      <c r="D33" s="72"/>
      <c r="E33" s="76"/>
      <c r="F33" s="76"/>
      <c r="G33" s="66">
        <f>G30</f>
        <v>10254900</v>
      </c>
      <c r="H33" s="66">
        <f>H30</f>
        <v>10254900</v>
      </c>
      <c r="I33" s="66">
        <f>I30</f>
        <v>0</v>
      </c>
      <c r="J33" s="66">
        <f>J30</f>
        <v>0</v>
      </c>
    </row>
    <row r="34" spans="1:10" s="3" customFormat="1" ht="17.25" customHeight="1" x14ac:dyDescent="0.2">
      <c r="A34" s="44" t="s">
        <v>158</v>
      </c>
      <c r="B34" s="30"/>
      <c r="C34" s="30"/>
      <c r="D34" s="31" t="s">
        <v>159</v>
      </c>
      <c r="E34" s="73" t="s">
        <v>153</v>
      </c>
      <c r="F34" s="73" t="s">
        <v>287</v>
      </c>
      <c r="G34" s="61">
        <f>G35</f>
        <v>7615700</v>
      </c>
      <c r="H34" s="61">
        <f>H35</f>
        <v>7615700</v>
      </c>
      <c r="I34" s="62">
        <f>I35</f>
        <v>0</v>
      </c>
      <c r="J34" s="62">
        <f>J35</f>
        <v>0</v>
      </c>
    </row>
    <row r="35" spans="1:10" s="3" customFormat="1" ht="38.25" customHeight="1" x14ac:dyDescent="0.2">
      <c r="A35" s="32" t="s">
        <v>176</v>
      </c>
      <c r="B35" s="21">
        <v>5031</v>
      </c>
      <c r="C35" s="32" t="s">
        <v>156</v>
      </c>
      <c r="D35" s="33" t="s">
        <v>168</v>
      </c>
      <c r="E35" s="73"/>
      <c r="F35" s="73"/>
      <c r="G35" s="62">
        <f>H35+I35</f>
        <v>7615700</v>
      </c>
      <c r="H35" s="62">
        <v>7615700</v>
      </c>
      <c r="I35" s="62"/>
      <c r="J35" s="62"/>
    </row>
    <row r="36" spans="1:10" s="3" customFormat="1" ht="28.5" customHeight="1" x14ac:dyDescent="0.2">
      <c r="A36" s="34">
        <v>1100000</v>
      </c>
      <c r="B36" s="34"/>
      <c r="C36" s="34"/>
      <c r="D36" s="31" t="s">
        <v>154</v>
      </c>
      <c r="E36" s="73"/>
      <c r="F36" s="73"/>
      <c r="G36" s="61">
        <f>G37+G38+G39+G40+G41+G42</f>
        <v>12679900</v>
      </c>
      <c r="H36" s="61">
        <f>H37+H38+H39+H40+H41+H42</f>
        <v>12483900</v>
      </c>
      <c r="I36" s="61">
        <f>I37+I38+I39+I40+I41+I42</f>
        <v>196000</v>
      </c>
      <c r="J36" s="61">
        <f>J37+J38+J39+J40+J41+J42</f>
        <v>0</v>
      </c>
    </row>
    <row r="37" spans="1:10" s="3" customFormat="1" ht="26.25" customHeight="1" x14ac:dyDescent="0.2">
      <c r="A37" s="21">
        <v>1115011</v>
      </c>
      <c r="B37" s="21">
        <v>5011</v>
      </c>
      <c r="C37" s="32" t="s">
        <v>156</v>
      </c>
      <c r="D37" s="33" t="s">
        <v>169</v>
      </c>
      <c r="E37" s="73"/>
      <c r="F37" s="73"/>
      <c r="G37" s="62">
        <f t="shared" ref="G37:G42" si="1">H37+I37</f>
        <v>1592600</v>
      </c>
      <c r="H37" s="62">
        <v>1592600</v>
      </c>
      <c r="I37" s="62"/>
      <c r="J37" s="62"/>
    </row>
    <row r="38" spans="1:10" s="3" customFormat="1" ht="30.75" customHeight="1" x14ac:dyDescent="0.2">
      <c r="A38" s="21">
        <v>1115012</v>
      </c>
      <c r="B38" s="21">
        <v>5012</v>
      </c>
      <c r="C38" s="32" t="s">
        <v>156</v>
      </c>
      <c r="D38" s="33" t="s">
        <v>170</v>
      </c>
      <c r="E38" s="73"/>
      <c r="F38" s="73"/>
      <c r="G38" s="62">
        <f t="shared" si="1"/>
        <v>145900</v>
      </c>
      <c r="H38" s="62">
        <v>145900</v>
      </c>
      <c r="I38" s="62"/>
      <c r="J38" s="62"/>
    </row>
    <row r="39" spans="1:10" s="3" customFormat="1" ht="38.25" customHeight="1" x14ac:dyDescent="0.2">
      <c r="A39" s="21">
        <v>1115031</v>
      </c>
      <c r="B39" s="21">
        <v>5031</v>
      </c>
      <c r="C39" s="32" t="s">
        <v>156</v>
      </c>
      <c r="D39" s="33" t="s">
        <v>168</v>
      </c>
      <c r="E39" s="73"/>
      <c r="F39" s="73"/>
      <c r="G39" s="62">
        <f t="shared" si="1"/>
        <v>8625200</v>
      </c>
      <c r="H39" s="62">
        <v>8565200</v>
      </c>
      <c r="I39" s="62">
        <v>60000</v>
      </c>
      <c r="J39" s="62"/>
    </row>
    <row r="40" spans="1:10" s="3" customFormat="1" ht="34.5" customHeight="1" x14ac:dyDescent="0.2">
      <c r="A40" s="32" t="s">
        <v>155</v>
      </c>
      <c r="B40" s="50">
        <v>5041</v>
      </c>
      <c r="C40" s="32" t="s">
        <v>156</v>
      </c>
      <c r="D40" s="51" t="s">
        <v>157</v>
      </c>
      <c r="E40" s="73" t="s">
        <v>153</v>
      </c>
      <c r="F40" s="73" t="s">
        <v>287</v>
      </c>
      <c r="G40" s="62">
        <f t="shared" si="1"/>
        <v>1575000</v>
      </c>
      <c r="H40" s="62">
        <v>1575000</v>
      </c>
      <c r="I40" s="63"/>
      <c r="J40" s="63"/>
    </row>
    <row r="41" spans="1:10" s="3" customFormat="1" ht="46.5" customHeight="1" x14ac:dyDescent="0.2">
      <c r="A41" s="32" t="s">
        <v>166</v>
      </c>
      <c r="B41" s="50">
        <v>5062</v>
      </c>
      <c r="C41" s="32" t="s">
        <v>156</v>
      </c>
      <c r="D41" s="51" t="s">
        <v>171</v>
      </c>
      <c r="E41" s="73"/>
      <c r="F41" s="73"/>
      <c r="G41" s="62">
        <f t="shared" si="1"/>
        <v>605200</v>
      </c>
      <c r="H41" s="62">
        <v>605200</v>
      </c>
      <c r="I41" s="62"/>
      <c r="J41" s="62"/>
    </row>
    <row r="42" spans="1:10" s="3" customFormat="1" ht="113.25" customHeight="1" x14ac:dyDescent="0.2">
      <c r="A42" s="32" t="s">
        <v>167</v>
      </c>
      <c r="B42" s="50">
        <v>7691</v>
      </c>
      <c r="C42" s="32" t="s">
        <v>65</v>
      </c>
      <c r="D42" s="51" t="s">
        <v>172</v>
      </c>
      <c r="E42" s="73"/>
      <c r="F42" s="73"/>
      <c r="G42" s="62">
        <f t="shared" si="1"/>
        <v>136000</v>
      </c>
      <c r="H42" s="62"/>
      <c r="I42" s="62">
        <v>136000</v>
      </c>
      <c r="J42" s="62"/>
    </row>
    <row r="43" spans="1:10" s="3" customFormat="1" ht="22.5" customHeight="1" x14ac:dyDescent="0.2">
      <c r="A43" s="34">
        <v>3700000</v>
      </c>
      <c r="B43" s="34"/>
      <c r="C43" s="34"/>
      <c r="D43" s="31" t="s">
        <v>173</v>
      </c>
      <c r="E43" s="73"/>
      <c r="F43" s="73"/>
      <c r="G43" s="64">
        <f>G44</f>
        <v>2300000</v>
      </c>
      <c r="H43" s="64">
        <f>H44</f>
        <v>2300000</v>
      </c>
      <c r="I43" s="61"/>
      <c r="J43" s="61"/>
    </row>
    <row r="44" spans="1:10" s="3" customFormat="1" ht="22.5" customHeight="1" x14ac:dyDescent="0.2">
      <c r="A44" s="21">
        <v>3719770</v>
      </c>
      <c r="B44" s="21">
        <v>9770</v>
      </c>
      <c r="C44" s="32" t="s">
        <v>175</v>
      </c>
      <c r="D44" s="33" t="s">
        <v>174</v>
      </c>
      <c r="E44" s="73"/>
      <c r="F44" s="73"/>
      <c r="G44" s="63">
        <f>H44+I44</f>
        <v>2300000</v>
      </c>
      <c r="H44" s="63">
        <v>2300000</v>
      </c>
      <c r="I44" s="61"/>
      <c r="J44" s="61"/>
    </row>
    <row r="45" spans="1:10" s="3" customFormat="1" ht="19.149999999999999" customHeight="1" x14ac:dyDescent="0.2">
      <c r="A45" s="72" t="s">
        <v>24</v>
      </c>
      <c r="B45" s="72"/>
      <c r="C45" s="72"/>
      <c r="D45" s="72"/>
      <c r="E45" s="73"/>
      <c r="F45" s="73"/>
      <c r="G45" s="61">
        <f>G43+G36+G34</f>
        <v>22595600</v>
      </c>
      <c r="H45" s="61">
        <f>H43+H36+H34</f>
        <v>22399600</v>
      </c>
      <c r="I45" s="61">
        <f>I43+I36+I34</f>
        <v>196000</v>
      </c>
      <c r="J45" s="61">
        <f>J43+J36+J34</f>
        <v>0</v>
      </c>
    </row>
    <row r="46" spans="1:10" s="3" customFormat="1" ht="21" customHeight="1" x14ac:dyDescent="0.2">
      <c r="A46" s="30" t="s">
        <v>21</v>
      </c>
      <c r="B46" s="34"/>
      <c r="C46" s="34"/>
      <c r="D46" s="31" t="s">
        <v>22</v>
      </c>
      <c r="E46" s="74" t="s">
        <v>178</v>
      </c>
      <c r="F46" s="74" t="s">
        <v>286</v>
      </c>
      <c r="G46" s="61">
        <f>G47+G48</f>
        <v>1427300</v>
      </c>
      <c r="H46" s="61">
        <f>H47+H48</f>
        <v>1427300</v>
      </c>
      <c r="I46" s="61"/>
      <c r="J46" s="61"/>
    </row>
    <row r="47" spans="1:10" s="3" customFormat="1" ht="51.75" customHeight="1" x14ac:dyDescent="0.2">
      <c r="A47" s="32" t="s">
        <v>179</v>
      </c>
      <c r="B47" s="21">
        <v>3131</v>
      </c>
      <c r="C47" s="21">
        <v>1040</v>
      </c>
      <c r="D47" s="33" t="s">
        <v>181</v>
      </c>
      <c r="E47" s="75"/>
      <c r="F47" s="75"/>
      <c r="G47" s="62">
        <f>H47+I47</f>
        <v>1313600</v>
      </c>
      <c r="H47" s="62">
        <v>1313600</v>
      </c>
      <c r="I47" s="61"/>
      <c r="J47" s="61"/>
    </row>
    <row r="48" spans="1:10" s="3" customFormat="1" ht="75.75" customHeight="1" x14ac:dyDescent="0.2">
      <c r="A48" s="32" t="s">
        <v>180</v>
      </c>
      <c r="B48" s="21">
        <v>3140</v>
      </c>
      <c r="C48" s="21">
        <v>1040</v>
      </c>
      <c r="D48" s="33" t="s">
        <v>182</v>
      </c>
      <c r="E48" s="75"/>
      <c r="F48" s="75"/>
      <c r="G48" s="62">
        <f>H48+I48</f>
        <v>113700</v>
      </c>
      <c r="H48" s="62">
        <v>113700</v>
      </c>
      <c r="I48" s="61"/>
      <c r="J48" s="61"/>
    </row>
    <row r="49" spans="1:10" s="3" customFormat="1" ht="19.149999999999999" customHeight="1" x14ac:dyDescent="0.2">
      <c r="A49" s="72" t="s">
        <v>24</v>
      </c>
      <c r="B49" s="72"/>
      <c r="C49" s="72"/>
      <c r="D49" s="72"/>
      <c r="E49" s="76"/>
      <c r="F49" s="76"/>
      <c r="G49" s="61">
        <f>G46</f>
        <v>1427300</v>
      </c>
      <c r="H49" s="61">
        <f>H46</f>
        <v>1427300</v>
      </c>
      <c r="I49" s="61"/>
      <c r="J49" s="61"/>
    </row>
    <row r="50" spans="1:10" s="3" customFormat="1" ht="24" customHeight="1" x14ac:dyDescent="0.2">
      <c r="A50" s="30" t="s">
        <v>21</v>
      </c>
      <c r="B50" s="30"/>
      <c r="C50" s="30"/>
      <c r="D50" s="31" t="s">
        <v>22</v>
      </c>
      <c r="E50" s="73" t="s">
        <v>282</v>
      </c>
      <c r="F50" s="73" t="s">
        <v>288</v>
      </c>
      <c r="G50" s="61">
        <f>G51+G52</f>
        <v>3179600</v>
      </c>
      <c r="H50" s="61">
        <f>H51+H52</f>
        <v>2726000</v>
      </c>
      <c r="I50" s="61">
        <f>I51+I52</f>
        <v>453600</v>
      </c>
      <c r="J50" s="61">
        <f>J51+J52</f>
        <v>0</v>
      </c>
    </row>
    <row r="51" spans="1:10" s="3" customFormat="1" ht="68.25" customHeight="1" x14ac:dyDescent="0.2">
      <c r="A51" s="32" t="s">
        <v>35</v>
      </c>
      <c r="B51" s="32" t="s">
        <v>36</v>
      </c>
      <c r="C51" s="32" t="s">
        <v>37</v>
      </c>
      <c r="D51" s="33" t="s">
        <v>269</v>
      </c>
      <c r="E51" s="73"/>
      <c r="F51" s="73"/>
      <c r="G51" s="62">
        <f>H51+I51</f>
        <v>179600</v>
      </c>
      <c r="H51" s="62">
        <v>154000</v>
      </c>
      <c r="I51" s="63">
        <v>25600</v>
      </c>
      <c r="J51" s="63"/>
    </row>
    <row r="52" spans="1:10" s="3" customFormat="1" ht="21.75" customHeight="1" x14ac:dyDescent="0.2">
      <c r="A52" s="32" t="s">
        <v>38</v>
      </c>
      <c r="B52" s="32" t="s">
        <v>39</v>
      </c>
      <c r="C52" s="32" t="s">
        <v>40</v>
      </c>
      <c r="D52" s="33" t="s">
        <v>41</v>
      </c>
      <c r="E52" s="73"/>
      <c r="F52" s="73"/>
      <c r="G52" s="62">
        <f>H52+I52</f>
        <v>3000000</v>
      </c>
      <c r="H52" s="62">
        <v>2572000</v>
      </c>
      <c r="I52" s="63">
        <v>428000</v>
      </c>
      <c r="J52" s="63"/>
    </row>
    <row r="53" spans="1:10" s="3" customFormat="1" ht="22.5" customHeight="1" x14ac:dyDescent="0.2">
      <c r="A53" s="72" t="s">
        <v>24</v>
      </c>
      <c r="B53" s="72"/>
      <c r="C53" s="72"/>
      <c r="D53" s="72"/>
      <c r="E53" s="73"/>
      <c r="F53" s="73"/>
      <c r="G53" s="66">
        <f>G50</f>
        <v>3179600</v>
      </c>
      <c r="H53" s="66">
        <f>H50</f>
        <v>2726000</v>
      </c>
      <c r="I53" s="66">
        <f>I50</f>
        <v>453600</v>
      </c>
      <c r="J53" s="66">
        <f>J50</f>
        <v>0</v>
      </c>
    </row>
    <row r="54" spans="1:10" s="3" customFormat="1" ht="22.5" customHeight="1" x14ac:dyDescent="0.2">
      <c r="A54" s="30" t="s">
        <v>158</v>
      </c>
      <c r="B54" s="34"/>
      <c r="C54" s="34"/>
      <c r="D54" s="31" t="s">
        <v>159</v>
      </c>
      <c r="E54" s="74" t="s">
        <v>283</v>
      </c>
      <c r="F54" s="74" t="s">
        <v>223</v>
      </c>
      <c r="G54" s="66">
        <f>G55</f>
        <v>800000</v>
      </c>
      <c r="H54" s="66">
        <f>H55</f>
        <v>800000</v>
      </c>
      <c r="I54" s="66">
        <f>I55</f>
        <v>0</v>
      </c>
      <c r="J54" s="66">
        <f>J55</f>
        <v>0</v>
      </c>
    </row>
    <row r="55" spans="1:10" s="3" customFormat="1" ht="72.75" customHeight="1" x14ac:dyDescent="0.2">
      <c r="A55" s="32" t="s">
        <v>202</v>
      </c>
      <c r="B55" s="21">
        <v>1020</v>
      </c>
      <c r="C55" s="32" t="s">
        <v>129</v>
      </c>
      <c r="D55" s="33" t="s">
        <v>205</v>
      </c>
      <c r="E55" s="75"/>
      <c r="F55" s="75"/>
      <c r="G55" s="62">
        <f>H55+I55</f>
        <v>800000</v>
      </c>
      <c r="H55" s="62">
        <v>800000</v>
      </c>
      <c r="I55" s="61"/>
      <c r="J55" s="61"/>
    </row>
    <row r="56" spans="1:10" s="3" customFormat="1" ht="21.75" customHeight="1" x14ac:dyDescent="0.2">
      <c r="A56" s="85" t="s">
        <v>24</v>
      </c>
      <c r="B56" s="86"/>
      <c r="C56" s="86"/>
      <c r="D56" s="87"/>
      <c r="E56" s="76"/>
      <c r="F56" s="76"/>
      <c r="G56" s="61">
        <f>G54</f>
        <v>800000</v>
      </c>
      <c r="H56" s="61">
        <f>H54</f>
        <v>800000</v>
      </c>
      <c r="I56" s="61">
        <f>I54</f>
        <v>0</v>
      </c>
      <c r="J56" s="61">
        <f>J54</f>
        <v>0</v>
      </c>
    </row>
    <row r="57" spans="1:10" s="3" customFormat="1" ht="22.5" customHeight="1" x14ac:dyDescent="0.2">
      <c r="A57" s="30" t="s">
        <v>158</v>
      </c>
      <c r="B57" s="34"/>
      <c r="C57" s="34"/>
      <c r="D57" s="31" t="s">
        <v>159</v>
      </c>
      <c r="E57" s="74" t="s">
        <v>278</v>
      </c>
      <c r="F57" s="74" t="s">
        <v>224</v>
      </c>
      <c r="G57" s="61">
        <f>G58</f>
        <v>234100</v>
      </c>
      <c r="H57" s="61">
        <f>H58</f>
        <v>234100</v>
      </c>
      <c r="I57" s="61">
        <f>I58</f>
        <v>0</v>
      </c>
      <c r="J57" s="61">
        <f>J58</f>
        <v>0</v>
      </c>
    </row>
    <row r="58" spans="1:10" s="3" customFormat="1" ht="72.75" customHeight="1" x14ac:dyDescent="0.2">
      <c r="A58" s="32" t="s">
        <v>202</v>
      </c>
      <c r="B58" s="21">
        <v>1020</v>
      </c>
      <c r="C58" s="32" t="s">
        <v>129</v>
      </c>
      <c r="D58" s="33" t="s">
        <v>205</v>
      </c>
      <c r="E58" s="75"/>
      <c r="F58" s="75"/>
      <c r="G58" s="62">
        <f>H58+I58</f>
        <v>234100</v>
      </c>
      <c r="H58" s="62">
        <v>234100</v>
      </c>
      <c r="I58" s="61"/>
      <c r="J58" s="61"/>
    </row>
    <row r="59" spans="1:10" s="3" customFormat="1" ht="23.25" customHeight="1" x14ac:dyDescent="0.2">
      <c r="A59" s="85" t="s">
        <v>24</v>
      </c>
      <c r="B59" s="86"/>
      <c r="C59" s="86"/>
      <c r="D59" s="87"/>
      <c r="E59" s="76"/>
      <c r="F59" s="76"/>
      <c r="G59" s="61">
        <f>G57</f>
        <v>234100</v>
      </c>
      <c r="H59" s="61">
        <f>H57</f>
        <v>234100</v>
      </c>
      <c r="I59" s="61">
        <f>I57</f>
        <v>0</v>
      </c>
      <c r="J59" s="61">
        <f>J57</f>
        <v>0</v>
      </c>
    </row>
    <row r="60" spans="1:10" s="3" customFormat="1" ht="21.75" customHeight="1" x14ac:dyDescent="0.2">
      <c r="A60" s="30" t="s">
        <v>207</v>
      </c>
      <c r="B60" s="30"/>
      <c r="C60" s="30"/>
      <c r="D60" s="52" t="s">
        <v>208</v>
      </c>
      <c r="E60" s="74" t="s">
        <v>270</v>
      </c>
      <c r="F60" s="74" t="s">
        <v>284</v>
      </c>
      <c r="G60" s="61">
        <f>SUM(G61:G70)</f>
        <v>284411100</v>
      </c>
      <c r="H60" s="61">
        <f>SUM(H61:H70)</f>
        <v>274338300</v>
      </c>
      <c r="I60" s="61">
        <f>SUM(I61:I70)</f>
        <v>10072800</v>
      </c>
      <c r="J60" s="61">
        <f>SUM(J61:J70)</f>
        <v>0</v>
      </c>
    </row>
    <row r="61" spans="1:10" s="3" customFormat="1" ht="28.5" customHeight="1" x14ac:dyDescent="0.2">
      <c r="A61" s="32" t="s">
        <v>209</v>
      </c>
      <c r="B61" s="32" t="s">
        <v>134</v>
      </c>
      <c r="C61" s="32" t="s">
        <v>135</v>
      </c>
      <c r="D61" s="53" t="s">
        <v>136</v>
      </c>
      <c r="E61" s="75"/>
      <c r="F61" s="75"/>
      <c r="G61" s="62">
        <f>H61+I61</f>
        <v>97146000</v>
      </c>
      <c r="H61" s="62">
        <v>94710900</v>
      </c>
      <c r="I61" s="62">
        <v>2435100</v>
      </c>
      <c r="J61" s="62"/>
    </row>
    <row r="62" spans="1:10" s="3" customFormat="1" ht="27.75" customHeight="1" x14ac:dyDescent="0.2">
      <c r="A62" s="32" t="s">
        <v>210</v>
      </c>
      <c r="B62" s="32" t="s">
        <v>211</v>
      </c>
      <c r="C62" s="32" t="s">
        <v>212</v>
      </c>
      <c r="D62" s="54" t="s">
        <v>213</v>
      </c>
      <c r="E62" s="75"/>
      <c r="F62" s="75"/>
      <c r="G62" s="62">
        <f t="shared" ref="G62:G70" si="2">H62+I62</f>
        <v>78619600</v>
      </c>
      <c r="H62" s="65">
        <v>75605700</v>
      </c>
      <c r="I62" s="62">
        <v>3013900</v>
      </c>
      <c r="J62" s="62"/>
    </row>
    <row r="63" spans="1:10" s="3" customFormat="1" ht="26.25" customHeight="1" x14ac:dyDescent="0.2">
      <c r="A63" s="32" t="s">
        <v>214</v>
      </c>
      <c r="B63" s="32" t="s">
        <v>138</v>
      </c>
      <c r="C63" s="32" t="s">
        <v>139</v>
      </c>
      <c r="D63" s="55" t="s">
        <v>215</v>
      </c>
      <c r="E63" s="75"/>
      <c r="F63" s="75"/>
      <c r="G63" s="62">
        <f t="shared" si="2"/>
        <v>63788400</v>
      </c>
      <c r="H63" s="63">
        <v>63788400</v>
      </c>
      <c r="I63" s="62"/>
      <c r="J63" s="62"/>
    </row>
    <row r="64" spans="1:10" s="3" customFormat="1" ht="17.25" customHeight="1" x14ac:dyDescent="0.2">
      <c r="A64" s="45" t="s">
        <v>236</v>
      </c>
      <c r="B64" s="45" t="s">
        <v>237</v>
      </c>
      <c r="C64" s="46" t="s">
        <v>238</v>
      </c>
      <c r="D64" s="47" t="s">
        <v>239</v>
      </c>
      <c r="E64" s="75"/>
      <c r="F64" s="75"/>
      <c r="G64" s="62">
        <f t="shared" si="2"/>
        <v>18963900</v>
      </c>
      <c r="H64" s="63">
        <v>14340100</v>
      </c>
      <c r="I64" s="62">
        <v>4623800</v>
      </c>
      <c r="J64" s="62"/>
    </row>
    <row r="65" spans="1:10" s="3" customFormat="1" ht="40.5" customHeight="1" x14ac:dyDescent="0.2">
      <c r="A65" s="45" t="s">
        <v>219</v>
      </c>
      <c r="B65" s="45" t="s">
        <v>220</v>
      </c>
      <c r="C65" s="46" t="s">
        <v>221</v>
      </c>
      <c r="D65" s="47" t="s">
        <v>222</v>
      </c>
      <c r="E65" s="75"/>
      <c r="F65" s="75"/>
      <c r="G65" s="62">
        <f t="shared" si="2"/>
        <v>3153700</v>
      </c>
      <c r="H65" s="63">
        <v>3153700</v>
      </c>
      <c r="I65" s="62"/>
      <c r="J65" s="62"/>
    </row>
    <row r="66" spans="1:10" s="3" customFormat="1" ht="38.25" customHeight="1" x14ac:dyDescent="0.2">
      <c r="A66" s="45" t="s">
        <v>216</v>
      </c>
      <c r="B66" s="45" t="s">
        <v>217</v>
      </c>
      <c r="C66" s="46" t="s">
        <v>139</v>
      </c>
      <c r="D66" s="47" t="s">
        <v>218</v>
      </c>
      <c r="E66" s="75"/>
      <c r="F66" s="75"/>
      <c r="G66" s="62">
        <f t="shared" si="2"/>
        <v>8253800</v>
      </c>
      <c r="H66" s="63">
        <v>8253800</v>
      </c>
      <c r="I66" s="62"/>
      <c r="J66" s="62"/>
    </row>
    <row r="67" spans="1:10" s="3" customFormat="1" ht="33" customHeight="1" x14ac:dyDescent="0.2">
      <c r="A67" s="45" t="s">
        <v>225</v>
      </c>
      <c r="B67" s="45" t="s">
        <v>226</v>
      </c>
      <c r="C67" s="46" t="s">
        <v>227</v>
      </c>
      <c r="D67" s="47" t="s">
        <v>228</v>
      </c>
      <c r="E67" s="75"/>
      <c r="F67" s="75"/>
      <c r="G67" s="62">
        <f t="shared" si="2"/>
        <v>8223500</v>
      </c>
      <c r="H67" s="63">
        <v>8223500</v>
      </c>
      <c r="I67" s="62"/>
      <c r="J67" s="62"/>
    </row>
    <row r="68" spans="1:10" s="3" customFormat="1" ht="31.5" customHeight="1" x14ac:dyDescent="0.2">
      <c r="A68" s="45" t="s">
        <v>229</v>
      </c>
      <c r="B68" s="45" t="s">
        <v>230</v>
      </c>
      <c r="C68" s="46" t="s">
        <v>227</v>
      </c>
      <c r="D68" s="47" t="s">
        <v>231</v>
      </c>
      <c r="E68" s="75"/>
      <c r="F68" s="75"/>
      <c r="G68" s="62">
        <f t="shared" si="2"/>
        <v>1655600</v>
      </c>
      <c r="H68" s="63">
        <v>1655600</v>
      </c>
      <c r="I68" s="62"/>
      <c r="J68" s="62"/>
    </row>
    <row r="69" spans="1:10" s="3" customFormat="1" ht="30" customHeight="1" x14ac:dyDescent="0.2">
      <c r="A69" s="45" t="s">
        <v>232</v>
      </c>
      <c r="B69" s="45" t="s">
        <v>233</v>
      </c>
      <c r="C69" s="46" t="s">
        <v>227</v>
      </c>
      <c r="D69" s="47" t="s">
        <v>265</v>
      </c>
      <c r="E69" s="75"/>
      <c r="F69" s="75"/>
      <c r="G69" s="62">
        <f t="shared" si="2"/>
        <v>3376600</v>
      </c>
      <c r="H69" s="63">
        <v>3376600</v>
      </c>
      <c r="I69" s="62"/>
      <c r="J69" s="62"/>
    </row>
    <row r="70" spans="1:10" s="3" customFormat="1" ht="31.5" customHeight="1" x14ac:dyDescent="0.2">
      <c r="A70" s="45" t="s">
        <v>234</v>
      </c>
      <c r="B70" s="45" t="s">
        <v>235</v>
      </c>
      <c r="C70" s="46" t="s">
        <v>227</v>
      </c>
      <c r="D70" s="47" t="s">
        <v>266</v>
      </c>
      <c r="E70" s="75"/>
      <c r="F70" s="75"/>
      <c r="G70" s="62">
        <f t="shared" si="2"/>
        <v>1230000</v>
      </c>
      <c r="H70" s="63">
        <v>1230000</v>
      </c>
      <c r="I70" s="62"/>
      <c r="J70" s="62"/>
    </row>
    <row r="71" spans="1:10" s="3" customFormat="1" ht="21" customHeight="1" x14ac:dyDescent="0.2">
      <c r="A71" s="72" t="s">
        <v>24</v>
      </c>
      <c r="B71" s="72"/>
      <c r="C71" s="72"/>
      <c r="D71" s="72"/>
      <c r="E71" s="76"/>
      <c r="F71" s="76"/>
      <c r="G71" s="66">
        <f>G60</f>
        <v>284411100</v>
      </c>
      <c r="H71" s="66">
        <f>H60</f>
        <v>274338300</v>
      </c>
      <c r="I71" s="66">
        <f>I60</f>
        <v>10072800</v>
      </c>
      <c r="J71" s="66">
        <f>J70+J69+J68+J67+J66+J65+J64+J63+J62+J61</f>
        <v>0</v>
      </c>
    </row>
    <row r="72" spans="1:10" s="3" customFormat="1" ht="22.5" customHeight="1" x14ac:dyDescent="0.2">
      <c r="A72" s="44" t="s">
        <v>158</v>
      </c>
      <c r="B72" s="30"/>
      <c r="C72" s="30"/>
      <c r="D72" s="31" t="s">
        <v>159</v>
      </c>
      <c r="E72" s="74" t="s">
        <v>165</v>
      </c>
      <c r="F72" s="74" t="s">
        <v>289</v>
      </c>
      <c r="G72" s="61">
        <f>G73+G74+G75++G77+G76+G78</f>
        <v>63328600</v>
      </c>
      <c r="H72" s="61">
        <f>H73+H74+H75++H77+H76+H78</f>
        <v>63328600</v>
      </c>
      <c r="I72" s="61">
        <f>I73+I74+I75++I77+I76+I78</f>
        <v>0</v>
      </c>
      <c r="J72" s="61">
        <f>J73+J74+J75++J77+J76+J78</f>
        <v>0</v>
      </c>
    </row>
    <row r="73" spans="1:10" s="3" customFormat="1" ht="25.5" customHeight="1" x14ac:dyDescent="0.2">
      <c r="A73" s="32" t="s">
        <v>201</v>
      </c>
      <c r="B73" s="32" t="s">
        <v>94</v>
      </c>
      <c r="C73" s="32" t="s">
        <v>126</v>
      </c>
      <c r="D73" s="33" t="s">
        <v>127</v>
      </c>
      <c r="E73" s="75"/>
      <c r="F73" s="75"/>
      <c r="G73" s="62">
        <f>SUM(H73:I73)</f>
        <v>16400900</v>
      </c>
      <c r="H73" s="62">
        <v>16400900</v>
      </c>
      <c r="I73" s="61"/>
      <c r="J73" s="61"/>
    </row>
    <row r="74" spans="1:10" s="3" customFormat="1" ht="72.75" customHeight="1" x14ac:dyDescent="0.2">
      <c r="A74" s="32" t="s">
        <v>202</v>
      </c>
      <c r="B74" s="32" t="s">
        <v>128</v>
      </c>
      <c r="C74" s="32" t="s">
        <v>129</v>
      </c>
      <c r="D74" s="33" t="s">
        <v>205</v>
      </c>
      <c r="E74" s="75"/>
      <c r="F74" s="75"/>
      <c r="G74" s="62">
        <f>H74+I74</f>
        <v>39258300</v>
      </c>
      <c r="H74" s="62">
        <v>39258300</v>
      </c>
      <c r="I74" s="61"/>
      <c r="J74" s="61"/>
    </row>
    <row r="75" spans="1:10" s="3" customFormat="1" ht="110.25" customHeight="1" x14ac:dyDescent="0.2">
      <c r="A75" s="32" t="s">
        <v>203</v>
      </c>
      <c r="B75" s="32" t="s">
        <v>161</v>
      </c>
      <c r="C75" s="32" t="s">
        <v>162</v>
      </c>
      <c r="D75" s="33" t="s">
        <v>163</v>
      </c>
      <c r="E75" s="75"/>
      <c r="F75" s="75"/>
      <c r="G75" s="62">
        <f>H75+I75</f>
        <v>317800</v>
      </c>
      <c r="H75" s="62">
        <v>317800</v>
      </c>
      <c r="I75" s="61"/>
      <c r="J75" s="61"/>
    </row>
    <row r="76" spans="1:10" s="3" customFormat="1" ht="48" customHeight="1" x14ac:dyDescent="0.2">
      <c r="A76" s="32" t="s">
        <v>204</v>
      </c>
      <c r="B76" s="32" t="s">
        <v>101</v>
      </c>
      <c r="C76" s="32" t="s">
        <v>164</v>
      </c>
      <c r="D76" s="33" t="s">
        <v>206</v>
      </c>
      <c r="E76" s="75"/>
      <c r="F76" s="75"/>
      <c r="G76" s="62">
        <f>H76+I76</f>
        <v>2322700</v>
      </c>
      <c r="H76" s="62">
        <v>2322700</v>
      </c>
      <c r="I76" s="61"/>
      <c r="J76" s="61"/>
    </row>
    <row r="77" spans="1:10" s="3" customFormat="1" ht="49.5" customHeight="1" x14ac:dyDescent="0.2">
      <c r="A77" s="32" t="s">
        <v>176</v>
      </c>
      <c r="B77" s="21">
        <v>5031</v>
      </c>
      <c r="C77" s="32" t="s">
        <v>156</v>
      </c>
      <c r="D77" s="33" t="s">
        <v>168</v>
      </c>
      <c r="E77" s="75"/>
      <c r="F77" s="75"/>
      <c r="G77" s="62">
        <f>H77+I77</f>
        <v>170300</v>
      </c>
      <c r="H77" s="62">
        <v>170300</v>
      </c>
      <c r="I77" s="61"/>
      <c r="J77" s="61"/>
    </row>
    <row r="78" spans="1:10" s="3" customFormat="1" ht="72.75" customHeight="1" x14ac:dyDescent="0.2">
      <c r="A78" s="32" t="s">
        <v>245</v>
      </c>
      <c r="B78" s="21">
        <v>3140</v>
      </c>
      <c r="C78" s="21">
        <v>1040</v>
      </c>
      <c r="D78" s="33" t="s">
        <v>182</v>
      </c>
      <c r="E78" s="75"/>
      <c r="F78" s="75"/>
      <c r="G78" s="62">
        <f>H78+I78</f>
        <v>4858600</v>
      </c>
      <c r="H78" s="62">
        <v>4858600</v>
      </c>
      <c r="I78" s="61"/>
      <c r="J78" s="61"/>
    </row>
    <row r="79" spans="1:10" s="3" customFormat="1" ht="30.75" customHeight="1" x14ac:dyDescent="0.2">
      <c r="A79" s="30" t="s">
        <v>51</v>
      </c>
      <c r="B79" s="30"/>
      <c r="C79" s="30"/>
      <c r="D79" s="31" t="s">
        <v>52</v>
      </c>
      <c r="E79" s="75"/>
      <c r="F79" s="75"/>
      <c r="G79" s="61">
        <f>SUM(H79:I79)</f>
        <v>4336000</v>
      </c>
      <c r="H79" s="61">
        <f>H80</f>
        <v>4336000</v>
      </c>
      <c r="I79" s="61">
        <f>I80</f>
        <v>0</v>
      </c>
      <c r="J79" s="61">
        <f>J80</f>
        <v>0</v>
      </c>
    </row>
    <row r="80" spans="1:10" s="3" customFormat="1" ht="50.25" customHeight="1" x14ac:dyDescent="0.2">
      <c r="A80" s="32" t="s">
        <v>281</v>
      </c>
      <c r="B80" s="32" t="s">
        <v>90</v>
      </c>
      <c r="C80" s="32" t="s">
        <v>84</v>
      </c>
      <c r="D80" s="33" t="s">
        <v>91</v>
      </c>
      <c r="E80" s="75"/>
      <c r="F80" s="75"/>
      <c r="G80" s="62">
        <f>SUM(H80:I80)</f>
        <v>4336000</v>
      </c>
      <c r="H80" s="62">
        <v>4336000</v>
      </c>
      <c r="I80" s="63"/>
      <c r="J80" s="63"/>
    </row>
    <row r="81" spans="1:10" s="3" customFormat="1" ht="22.5" customHeight="1" x14ac:dyDescent="0.2">
      <c r="A81" s="72" t="s">
        <v>24</v>
      </c>
      <c r="B81" s="72"/>
      <c r="C81" s="72"/>
      <c r="D81" s="72"/>
      <c r="E81" s="76"/>
      <c r="F81" s="76"/>
      <c r="G81" s="61">
        <f>G72+G79</f>
        <v>67664600</v>
      </c>
      <c r="H81" s="61">
        <f>H72+H79</f>
        <v>67664600</v>
      </c>
      <c r="I81" s="61">
        <f>SUM(I72)</f>
        <v>0</v>
      </c>
      <c r="J81" s="61">
        <f>SUM(J72)</f>
        <v>0</v>
      </c>
    </row>
    <row r="82" spans="1:10" s="3" customFormat="1" ht="24" customHeight="1" x14ac:dyDescent="0.2">
      <c r="A82" s="30" t="s">
        <v>21</v>
      </c>
      <c r="B82" s="30"/>
      <c r="C82" s="30"/>
      <c r="D82" s="31" t="s">
        <v>22</v>
      </c>
      <c r="E82" s="74" t="s">
        <v>25</v>
      </c>
      <c r="F82" s="74" t="s">
        <v>290</v>
      </c>
      <c r="G82" s="61">
        <f>G83</f>
        <v>400000</v>
      </c>
      <c r="H82" s="61">
        <f>H83</f>
        <v>400000</v>
      </c>
      <c r="I82" s="62">
        <f>I83</f>
        <v>0</v>
      </c>
      <c r="J82" s="62">
        <f>J83</f>
        <v>0</v>
      </c>
    </row>
    <row r="83" spans="1:10" s="3" customFormat="1" ht="28.5" customHeight="1" x14ac:dyDescent="0.2">
      <c r="A83" s="32" t="s">
        <v>30</v>
      </c>
      <c r="B83" s="32" t="s">
        <v>31</v>
      </c>
      <c r="C83" s="32" t="s">
        <v>23</v>
      </c>
      <c r="D83" s="33" t="s">
        <v>32</v>
      </c>
      <c r="E83" s="75"/>
      <c r="F83" s="75"/>
      <c r="G83" s="62">
        <f>H83+I83</f>
        <v>400000</v>
      </c>
      <c r="H83" s="62">
        <v>400000</v>
      </c>
      <c r="I83" s="63"/>
      <c r="J83" s="63"/>
    </row>
    <row r="84" spans="1:10" s="3" customFormat="1" ht="25.5" customHeight="1" x14ac:dyDescent="0.2">
      <c r="A84" s="72" t="s">
        <v>24</v>
      </c>
      <c r="B84" s="72"/>
      <c r="C84" s="72"/>
      <c r="D84" s="72"/>
      <c r="E84" s="76"/>
      <c r="F84" s="76"/>
      <c r="G84" s="61">
        <f>G82</f>
        <v>400000</v>
      </c>
      <c r="H84" s="61">
        <f>H82</f>
        <v>400000</v>
      </c>
      <c r="I84" s="61">
        <f>I82</f>
        <v>0</v>
      </c>
      <c r="J84" s="61">
        <f>J82</f>
        <v>0</v>
      </c>
    </row>
    <row r="85" spans="1:10" s="48" customFormat="1" ht="15.75" customHeight="1" x14ac:dyDescent="0.2">
      <c r="A85" s="56" t="s">
        <v>21</v>
      </c>
      <c r="B85" s="56"/>
      <c r="C85" s="56"/>
      <c r="D85" s="57" t="s">
        <v>22</v>
      </c>
      <c r="E85" s="74" t="s">
        <v>152</v>
      </c>
      <c r="F85" s="74" t="s">
        <v>160</v>
      </c>
      <c r="G85" s="66">
        <f>G86</f>
        <v>30000</v>
      </c>
      <c r="H85" s="66">
        <f>H86</f>
        <v>0</v>
      </c>
      <c r="I85" s="67">
        <f>I86</f>
        <v>30000</v>
      </c>
      <c r="J85" s="67"/>
    </row>
    <row r="86" spans="1:10" s="48" customFormat="1" ht="107.25" customHeight="1" x14ac:dyDescent="0.2">
      <c r="A86" s="58" t="s">
        <v>241</v>
      </c>
      <c r="B86" s="58" t="s">
        <v>64</v>
      </c>
      <c r="C86" s="58" t="s">
        <v>65</v>
      </c>
      <c r="D86" s="59" t="s">
        <v>172</v>
      </c>
      <c r="E86" s="75"/>
      <c r="F86" s="75"/>
      <c r="G86" s="63">
        <f>H86+I86</f>
        <v>30000</v>
      </c>
      <c r="H86" s="63"/>
      <c r="I86" s="68">
        <v>30000</v>
      </c>
      <c r="J86" s="67"/>
    </row>
    <row r="87" spans="1:10" s="3" customFormat="1" ht="17.25" customHeight="1" x14ac:dyDescent="0.2">
      <c r="A87" s="44" t="s">
        <v>158</v>
      </c>
      <c r="B87" s="30"/>
      <c r="C87" s="30"/>
      <c r="D87" s="31" t="s">
        <v>159</v>
      </c>
      <c r="E87" s="75"/>
      <c r="F87" s="75"/>
      <c r="G87" s="61">
        <f>SUM(G88:G89)</f>
        <v>4425706</v>
      </c>
      <c r="H87" s="61">
        <f>SUM(H88:H89)</f>
        <v>1165211</v>
      </c>
      <c r="I87" s="61">
        <f>SUM(I88:I89)</f>
        <v>3260495</v>
      </c>
      <c r="J87" s="61">
        <f>SUM(J88:J89)</f>
        <v>3260495</v>
      </c>
    </row>
    <row r="88" spans="1:10" s="3" customFormat="1" ht="18" customHeight="1" x14ac:dyDescent="0.2">
      <c r="A88" s="32" t="s">
        <v>201</v>
      </c>
      <c r="B88" s="32" t="s">
        <v>94</v>
      </c>
      <c r="C88" s="32" t="s">
        <v>126</v>
      </c>
      <c r="D88" s="33" t="s">
        <v>127</v>
      </c>
      <c r="E88" s="75"/>
      <c r="F88" s="75"/>
      <c r="G88" s="62">
        <f>SUM(H88:I88)</f>
        <v>1491599</v>
      </c>
      <c r="H88" s="62">
        <v>397575</v>
      </c>
      <c r="I88" s="63">
        <v>1094024</v>
      </c>
      <c r="J88" s="63">
        <v>1094024</v>
      </c>
    </row>
    <row r="89" spans="1:10" s="3" customFormat="1" ht="67.5" customHeight="1" x14ac:dyDescent="0.2">
      <c r="A89" s="32" t="s">
        <v>202</v>
      </c>
      <c r="B89" s="32" t="s">
        <v>128</v>
      </c>
      <c r="C89" s="32" t="s">
        <v>129</v>
      </c>
      <c r="D89" s="33" t="s">
        <v>130</v>
      </c>
      <c r="E89" s="75"/>
      <c r="F89" s="75"/>
      <c r="G89" s="62">
        <f>SUM(H89:I89)</f>
        <v>2934107</v>
      </c>
      <c r="H89" s="62">
        <v>767636</v>
      </c>
      <c r="I89" s="63">
        <v>2166471</v>
      </c>
      <c r="J89" s="63">
        <v>2166471</v>
      </c>
    </row>
    <row r="90" spans="1:10" s="3" customFormat="1" ht="16.5" customHeight="1" x14ac:dyDescent="0.2">
      <c r="A90" s="30" t="s">
        <v>207</v>
      </c>
      <c r="B90" s="30"/>
      <c r="C90" s="30"/>
      <c r="D90" s="52" t="s">
        <v>208</v>
      </c>
      <c r="E90" s="75"/>
      <c r="F90" s="75"/>
      <c r="G90" s="61">
        <f>SUM(G91:G95)</f>
        <v>2753700</v>
      </c>
      <c r="H90" s="61">
        <f>SUM(H91:H95)</f>
        <v>845116</v>
      </c>
      <c r="I90" s="61">
        <f>SUM(I91:I95)</f>
        <v>1908584</v>
      </c>
      <c r="J90" s="61">
        <f>SUM(J91:J95)</f>
        <v>1908584</v>
      </c>
    </row>
    <row r="91" spans="1:10" s="3" customFormat="1" ht="27.75" customHeight="1" x14ac:dyDescent="0.2">
      <c r="A91" s="32" t="s">
        <v>209</v>
      </c>
      <c r="B91" s="32" t="s">
        <v>134</v>
      </c>
      <c r="C91" s="32" t="s">
        <v>135</v>
      </c>
      <c r="D91" s="53" t="s">
        <v>136</v>
      </c>
      <c r="E91" s="75"/>
      <c r="F91" s="75"/>
      <c r="G91" s="62">
        <f>H91+I91</f>
        <v>596478</v>
      </c>
      <c r="H91" s="62">
        <v>382168</v>
      </c>
      <c r="I91" s="62">
        <v>214310</v>
      </c>
      <c r="J91" s="62">
        <v>214310</v>
      </c>
    </row>
    <row r="92" spans="1:10" s="3" customFormat="1" ht="27.75" customHeight="1" x14ac:dyDescent="0.2">
      <c r="A92" s="32" t="s">
        <v>210</v>
      </c>
      <c r="B92" s="32" t="s">
        <v>211</v>
      </c>
      <c r="C92" s="32" t="s">
        <v>212</v>
      </c>
      <c r="D92" s="54" t="s">
        <v>213</v>
      </c>
      <c r="E92" s="75"/>
      <c r="F92" s="75"/>
      <c r="G92" s="62">
        <f>H92+I92</f>
        <v>1299999</v>
      </c>
      <c r="H92" s="62"/>
      <c r="I92" s="62">
        <v>1299999</v>
      </c>
      <c r="J92" s="62">
        <v>1299999</v>
      </c>
    </row>
    <row r="93" spans="1:10" s="3" customFormat="1" ht="27.75" customHeight="1" x14ac:dyDescent="0.2">
      <c r="A93" s="32" t="s">
        <v>214</v>
      </c>
      <c r="B93" s="32" t="s">
        <v>138</v>
      </c>
      <c r="C93" s="32" t="s">
        <v>139</v>
      </c>
      <c r="D93" s="55" t="s">
        <v>215</v>
      </c>
      <c r="E93" s="75"/>
      <c r="F93" s="75"/>
      <c r="G93" s="62">
        <f>H93+I93</f>
        <v>292275</v>
      </c>
      <c r="H93" s="62"/>
      <c r="I93" s="62">
        <v>292275</v>
      </c>
      <c r="J93" s="62">
        <v>292275</v>
      </c>
    </row>
    <row r="94" spans="1:10" s="3" customFormat="1" ht="41.25" customHeight="1" x14ac:dyDescent="0.2">
      <c r="A94" s="45" t="s">
        <v>219</v>
      </c>
      <c r="B94" s="45" t="s">
        <v>220</v>
      </c>
      <c r="C94" s="46" t="s">
        <v>221</v>
      </c>
      <c r="D94" s="47" t="s">
        <v>222</v>
      </c>
      <c r="E94" s="75"/>
      <c r="F94" s="75"/>
      <c r="G94" s="62">
        <f>H94+I94</f>
        <v>268848</v>
      </c>
      <c r="H94" s="62">
        <v>268848</v>
      </c>
      <c r="I94" s="62"/>
      <c r="J94" s="62"/>
    </row>
    <row r="95" spans="1:10" s="3" customFormat="1" ht="39" customHeight="1" x14ac:dyDescent="0.2">
      <c r="A95" s="45" t="s">
        <v>216</v>
      </c>
      <c r="B95" s="45" t="s">
        <v>217</v>
      </c>
      <c r="C95" s="46" t="s">
        <v>139</v>
      </c>
      <c r="D95" s="47" t="s">
        <v>218</v>
      </c>
      <c r="E95" s="75"/>
      <c r="F95" s="75"/>
      <c r="G95" s="62">
        <f>H95+I95</f>
        <v>296100</v>
      </c>
      <c r="H95" s="62">
        <v>194100</v>
      </c>
      <c r="I95" s="62">
        <v>102000</v>
      </c>
      <c r="J95" s="62">
        <v>102000</v>
      </c>
    </row>
    <row r="96" spans="1:10" s="3" customFormat="1" ht="16.5" customHeight="1" x14ac:dyDescent="0.2">
      <c r="A96" s="30" t="s">
        <v>42</v>
      </c>
      <c r="B96" s="32"/>
      <c r="C96" s="32"/>
      <c r="D96" s="31" t="s">
        <v>43</v>
      </c>
      <c r="E96" s="75"/>
      <c r="F96" s="75"/>
      <c r="G96" s="61">
        <f>SUM(G97:G99)</f>
        <v>1805581</v>
      </c>
      <c r="H96" s="61">
        <f>SUM(H97:H99)</f>
        <v>462831</v>
      </c>
      <c r="I96" s="61">
        <f>SUM(I97:I99)</f>
        <v>1342750</v>
      </c>
      <c r="J96" s="61">
        <f>SUM(J97:J99)</f>
        <v>1342750</v>
      </c>
    </row>
    <row r="97" spans="1:10" s="3" customFormat="1" ht="53.25" customHeight="1" x14ac:dyDescent="0.2">
      <c r="A97" s="32" t="s">
        <v>183</v>
      </c>
      <c r="B97" s="32" t="s">
        <v>186</v>
      </c>
      <c r="C97" s="32" t="s">
        <v>164</v>
      </c>
      <c r="D97" s="33" t="s">
        <v>191</v>
      </c>
      <c r="E97" s="75"/>
      <c r="F97" s="75"/>
      <c r="G97" s="62">
        <f>H97+I97</f>
        <v>530889</v>
      </c>
      <c r="H97" s="62">
        <v>140464</v>
      </c>
      <c r="I97" s="62">
        <v>390425</v>
      </c>
      <c r="J97" s="62">
        <v>390425</v>
      </c>
    </row>
    <row r="98" spans="1:10" s="3" customFormat="1" ht="39.75" customHeight="1" x14ac:dyDescent="0.2">
      <c r="A98" s="32" t="s">
        <v>184</v>
      </c>
      <c r="B98" s="32" t="s">
        <v>187</v>
      </c>
      <c r="C98" s="32" t="s">
        <v>189</v>
      </c>
      <c r="D98" s="33" t="s">
        <v>192</v>
      </c>
      <c r="E98" s="75"/>
      <c r="F98" s="75"/>
      <c r="G98" s="62">
        <f>H98+I98</f>
        <v>997232</v>
      </c>
      <c r="H98" s="62">
        <v>44907</v>
      </c>
      <c r="I98" s="62">
        <v>952325</v>
      </c>
      <c r="J98" s="62">
        <v>952325</v>
      </c>
    </row>
    <row r="99" spans="1:10" s="3" customFormat="1" ht="18" customHeight="1" x14ac:dyDescent="0.2">
      <c r="A99" s="32" t="s">
        <v>185</v>
      </c>
      <c r="B99" s="32" t="s">
        <v>188</v>
      </c>
      <c r="C99" s="32" t="s">
        <v>190</v>
      </c>
      <c r="D99" s="33" t="s">
        <v>193</v>
      </c>
      <c r="E99" s="75"/>
      <c r="F99" s="75"/>
      <c r="G99" s="62">
        <f>H99+I99</f>
        <v>277460</v>
      </c>
      <c r="H99" s="62">
        <f>4100+900+24800+247660</f>
        <v>277460</v>
      </c>
      <c r="I99" s="62"/>
      <c r="J99" s="62"/>
    </row>
    <row r="100" spans="1:10" s="3" customFormat="1" ht="27" customHeight="1" x14ac:dyDescent="0.2">
      <c r="A100" s="30" t="s">
        <v>51</v>
      </c>
      <c r="B100" s="30"/>
      <c r="C100" s="30"/>
      <c r="D100" s="31" t="s">
        <v>52</v>
      </c>
      <c r="E100" s="75"/>
      <c r="F100" s="75"/>
      <c r="G100" s="61">
        <f>SUM(H100:I100)</f>
        <v>2276534</v>
      </c>
      <c r="H100" s="61">
        <f>H101</f>
        <v>0</v>
      </c>
      <c r="I100" s="61">
        <f>I101</f>
        <v>2276534</v>
      </c>
      <c r="J100" s="61">
        <f>J101</f>
        <v>2276534</v>
      </c>
    </row>
    <row r="101" spans="1:10" s="3" customFormat="1" ht="18" customHeight="1" x14ac:dyDescent="0.2">
      <c r="A101" s="32" t="s">
        <v>56</v>
      </c>
      <c r="B101" s="32" t="s">
        <v>45</v>
      </c>
      <c r="C101" s="32" t="s">
        <v>46</v>
      </c>
      <c r="D101" s="33" t="s">
        <v>47</v>
      </c>
      <c r="E101" s="76"/>
      <c r="F101" s="76"/>
      <c r="G101" s="62">
        <f>SUM(H101:I101)</f>
        <v>2276534</v>
      </c>
      <c r="H101" s="62"/>
      <c r="I101" s="63">
        <v>2276534</v>
      </c>
      <c r="J101" s="63">
        <v>2276534</v>
      </c>
    </row>
    <row r="102" spans="1:10" s="3" customFormat="1" ht="28.5" customHeight="1" x14ac:dyDescent="0.2">
      <c r="A102" s="30" t="s">
        <v>48</v>
      </c>
      <c r="B102" s="30"/>
      <c r="C102" s="30"/>
      <c r="D102" s="31" t="s">
        <v>49</v>
      </c>
      <c r="E102" s="73" t="s">
        <v>152</v>
      </c>
      <c r="F102" s="73" t="s">
        <v>160</v>
      </c>
      <c r="G102" s="61">
        <f>SUM(H102:I102)</f>
        <v>1971154</v>
      </c>
      <c r="H102" s="61">
        <f>H104</f>
        <v>0</v>
      </c>
      <c r="I102" s="61">
        <f>I104+I103</f>
        <v>1971154</v>
      </c>
      <c r="J102" s="61">
        <f>J104+J103</f>
        <v>1971154</v>
      </c>
    </row>
    <row r="103" spans="1:10" s="3" customFormat="1" ht="66" customHeight="1" x14ac:dyDescent="0.2">
      <c r="A103" s="32" t="s">
        <v>131</v>
      </c>
      <c r="B103" s="32" t="s">
        <v>128</v>
      </c>
      <c r="C103" s="32" t="s">
        <v>129</v>
      </c>
      <c r="D103" s="33" t="s">
        <v>130</v>
      </c>
      <c r="E103" s="73"/>
      <c r="F103" s="73"/>
      <c r="G103" s="62">
        <f>SUM(H103:I103)</f>
        <v>299876</v>
      </c>
      <c r="H103" s="62"/>
      <c r="I103" s="63">
        <v>299876</v>
      </c>
      <c r="J103" s="63">
        <v>299876</v>
      </c>
    </row>
    <row r="104" spans="1:10" s="3" customFormat="1" ht="17.25" customHeight="1" x14ac:dyDescent="0.2">
      <c r="A104" s="32" t="s">
        <v>50</v>
      </c>
      <c r="B104" s="32" t="s">
        <v>45</v>
      </c>
      <c r="C104" s="32" t="s">
        <v>46</v>
      </c>
      <c r="D104" s="33" t="s">
        <v>47</v>
      </c>
      <c r="E104" s="73"/>
      <c r="F104" s="73"/>
      <c r="G104" s="62">
        <f>SUM(H104:I104)</f>
        <v>1671278</v>
      </c>
      <c r="H104" s="62"/>
      <c r="I104" s="63">
        <v>1671278</v>
      </c>
      <c r="J104" s="63">
        <v>1671278</v>
      </c>
    </row>
    <row r="105" spans="1:10" s="3" customFormat="1" ht="19.149999999999999" customHeight="1" x14ac:dyDescent="0.2">
      <c r="A105" s="72" t="s">
        <v>24</v>
      </c>
      <c r="B105" s="72"/>
      <c r="C105" s="72"/>
      <c r="D105" s="72"/>
      <c r="E105" s="73"/>
      <c r="F105" s="73"/>
      <c r="G105" s="61">
        <f>SUM(G87+G90+G100+G102+G96+G85)</f>
        <v>13262675</v>
      </c>
      <c r="H105" s="61">
        <f>SUM(H87+H90+H100+H102+H96+H85)</f>
        <v>2473158</v>
      </c>
      <c r="I105" s="61">
        <f>SUM(I87+I90+I100+I102+I96+I85)</f>
        <v>10789517</v>
      </c>
      <c r="J105" s="61">
        <f>SUM(J87+J90+J100+J102+J96+J85)</f>
        <v>10759517</v>
      </c>
    </row>
    <row r="106" spans="1:10" s="3" customFormat="1" ht="16.5" customHeight="1" x14ac:dyDescent="0.2">
      <c r="A106" s="30" t="s">
        <v>21</v>
      </c>
      <c r="B106" s="30"/>
      <c r="C106" s="30"/>
      <c r="D106" s="31" t="s">
        <v>22</v>
      </c>
      <c r="E106" s="74" t="s">
        <v>33</v>
      </c>
      <c r="F106" s="74" t="s">
        <v>34</v>
      </c>
      <c r="G106" s="61">
        <f>G107</f>
        <v>700000</v>
      </c>
      <c r="H106" s="61">
        <f>H107</f>
        <v>700000</v>
      </c>
      <c r="I106" s="62">
        <f>I107</f>
        <v>0</v>
      </c>
      <c r="J106" s="62">
        <f>J107</f>
        <v>0</v>
      </c>
    </row>
    <row r="107" spans="1:10" s="3" customFormat="1" ht="28.5" customHeight="1" x14ac:dyDescent="0.2">
      <c r="A107" s="32" t="s">
        <v>26</v>
      </c>
      <c r="B107" s="32" t="s">
        <v>27</v>
      </c>
      <c r="C107" s="32" t="s">
        <v>28</v>
      </c>
      <c r="D107" s="33" t="s">
        <v>29</v>
      </c>
      <c r="E107" s="75"/>
      <c r="F107" s="75"/>
      <c r="G107" s="62">
        <f>H107+I107</f>
        <v>700000</v>
      </c>
      <c r="H107" s="62">
        <v>700000</v>
      </c>
      <c r="I107" s="63"/>
      <c r="J107" s="63"/>
    </row>
    <row r="108" spans="1:10" s="3" customFormat="1" ht="15.75" customHeight="1" x14ac:dyDescent="0.2">
      <c r="A108" s="72" t="s">
        <v>24</v>
      </c>
      <c r="B108" s="72"/>
      <c r="C108" s="72"/>
      <c r="D108" s="72"/>
      <c r="E108" s="76"/>
      <c r="F108" s="76"/>
      <c r="G108" s="61">
        <f>G106</f>
        <v>700000</v>
      </c>
      <c r="H108" s="61">
        <f>H106</f>
        <v>700000</v>
      </c>
      <c r="I108" s="61">
        <f>I106</f>
        <v>0</v>
      </c>
      <c r="J108" s="61">
        <f>J106</f>
        <v>0</v>
      </c>
    </row>
    <row r="109" spans="1:10" s="18" customFormat="1" ht="50.25" customHeight="1" x14ac:dyDescent="0.2">
      <c r="A109" s="30" t="s">
        <v>51</v>
      </c>
      <c r="B109" s="30"/>
      <c r="C109" s="30"/>
      <c r="D109" s="31" t="s">
        <v>52</v>
      </c>
      <c r="E109" s="73" t="s">
        <v>268</v>
      </c>
      <c r="F109" s="74" t="s">
        <v>291</v>
      </c>
      <c r="G109" s="66">
        <f>H109</f>
        <v>1600000</v>
      </c>
      <c r="H109" s="66">
        <f>SUM(H110:H110)</f>
        <v>1600000</v>
      </c>
      <c r="I109" s="69"/>
      <c r="J109" s="69"/>
    </row>
    <row r="110" spans="1:10" s="16" customFormat="1" ht="37.5" customHeight="1" x14ac:dyDescent="0.2">
      <c r="A110" s="32" t="s">
        <v>250</v>
      </c>
      <c r="B110" s="32" t="s">
        <v>251</v>
      </c>
      <c r="C110" s="32" t="s">
        <v>28</v>
      </c>
      <c r="D110" s="60" t="s">
        <v>252</v>
      </c>
      <c r="E110" s="73"/>
      <c r="F110" s="75"/>
      <c r="G110" s="63">
        <f>H110+I110</f>
        <v>1600000</v>
      </c>
      <c r="H110" s="63">
        <v>1600000</v>
      </c>
      <c r="I110" s="68"/>
      <c r="J110" s="68"/>
    </row>
    <row r="111" spans="1:10" s="16" customFormat="1" ht="34.5" customHeight="1" x14ac:dyDescent="0.2">
      <c r="A111" s="72" t="s">
        <v>24</v>
      </c>
      <c r="B111" s="72"/>
      <c r="C111" s="72"/>
      <c r="D111" s="72"/>
      <c r="E111" s="73"/>
      <c r="F111" s="76"/>
      <c r="G111" s="66">
        <f>SUM(G109)</f>
        <v>1600000</v>
      </c>
      <c r="H111" s="66">
        <f>F111+G111</f>
        <v>1600000</v>
      </c>
      <c r="I111" s="68"/>
      <c r="J111" s="68"/>
    </row>
    <row r="112" spans="1:10" s="3" customFormat="1" ht="19.149999999999999" customHeight="1" x14ac:dyDescent="0.2">
      <c r="A112" s="30" t="s">
        <v>42</v>
      </c>
      <c r="B112" s="32"/>
      <c r="C112" s="32"/>
      <c r="D112" s="42" t="s">
        <v>43</v>
      </c>
      <c r="E112" s="74" t="s">
        <v>194</v>
      </c>
      <c r="F112" s="73" t="s">
        <v>200</v>
      </c>
      <c r="G112" s="61">
        <f>SUM(G113:G117)</f>
        <v>2651650</v>
      </c>
      <c r="H112" s="61">
        <f>SUM(H113:H117)</f>
        <v>2490650</v>
      </c>
      <c r="I112" s="61">
        <f>SUM(I113:I117)</f>
        <v>161000</v>
      </c>
      <c r="J112" s="61">
        <f>J113+J114+J115+J116+J117</f>
        <v>0</v>
      </c>
    </row>
    <row r="113" spans="1:10" s="3" customFormat="1" ht="54.75" customHeight="1" x14ac:dyDescent="0.2">
      <c r="A113" s="32" t="s">
        <v>183</v>
      </c>
      <c r="B113" s="32" t="s">
        <v>186</v>
      </c>
      <c r="C113" s="32" t="s">
        <v>164</v>
      </c>
      <c r="D113" s="43" t="s">
        <v>191</v>
      </c>
      <c r="E113" s="75"/>
      <c r="F113" s="73"/>
      <c r="G113" s="62">
        <f>H113+I113</f>
        <v>148700</v>
      </c>
      <c r="H113" s="62">
        <v>148700</v>
      </c>
      <c r="I113" s="62">
        <f>J113</f>
        <v>0</v>
      </c>
      <c r="J113" s="61"/>
    </row>
    <row r="114" spans="1:10" s="3" customFormat="1" ht="18" customHeight="1" x14ac:dyDescent="0.2">
      <c r="A114" s="32" t="s">
        <v>195</v>
      </c>
      <c r="B114" s="32" t="s">
        <v>196</v>
      </c>
      <c r="C114" s="32" t="s">
        <v>197</v>
      </c>
      <c r="D114" s="43" t="s">
        <v>198</v>
      </c>
      <c r="E114" s="75"/>
      <c r="F114" s="73"/>
      <c r="G114" s="62">
        <f>H114+I114</f>
        <v>45900</v>
      </c>
      <c r="H114" s="62">
        <v>45900</v>
      </c>
      <c r="I114" s="62">
        <f>J114</f>
        <v>0</v>
      </c>
      <c r="J114" s="61"/>
    </row>
    <row r="115" spans="1:10" s="3" customFormat="1" ht="38.25" customHeight="1" x14ac:dyDescent="0.2">
      <c r="A115" s="32" t="s">
        <v>184</v>
      </c>
      <c r="B115" s="32" t="s">
        <v>187</v>
      </c>
      <c r="C115" s="32" t="s">
        <v>189</v>
      </c>
      <c r="D115" s="43" t="s">
        <v>192</v>
      </c>
      <c r="E115" s="75"/>
      <c r="F115" s="73"/>
      <c r="G115" s="62">
        <f>H115+I115</f>
        <v>82850</v>
      </c>
      <c r="H115" s="62">
        <v>82850</v>
      </c>
      <c r="I115" s="62">
        <f>J115</f>
        <v>0</v>
      </c>
      <c r="J115" s="61"/>
    </row>
    <row r="116" spans="1:10" s="3" customFormat="1" ht="16.5" customHeight="1" x14ac:dyDescent="0.2">
      <c r="A116" s="32" t="s">
        <v>185</v>
      </c>
      <c r="B116" s="32" t="s">
        <v>188</v>
      </c>
      <c r="C116" s="32" t="s">
        <v>190</v>
      </c>
      <c r="D116" s="43" t="s">
        <v>193</v>
      </c>
      <c r="E116" s="75"/>
      <c r="F116" s="73"/>
      <c r="G116" s="62">
        <f>H116+I116</f>
        <v>2213200</v>
      </c>
      <c r="H116" s="62">
        <v>2213200</v>
      </c>
      <c r="I116" s="62">
        <f>J116</f>
        <v>0</v>
      </c>
      <c r="J116" s="61"/>
    </row>
    <row r="117" spans="1:10" s="3" customFormat="1" ht="107.25" customHeight="1" x14ac:dyDescent="0.2">
      <c r="A117" s="32" t="s">
        <v>199</v>
      </c>
      <c r="B117" s="32" t="s">
        <v>64</v>
      </c>
      <c r="C117" s="32" t="s">
        <v>65</v>
      </c>
      <c r="D117" s="43" t="s">
        <v>172</v>
      </c>
      <c r="E117" s="75"/>
      <c r="F117" s="73"/>
      <c r="G117" s="62">
        <f>H117+I117</f>
        <v>161000</v>
      </c>
      <c r="H117" s="62"/>
      <c r="I117" s="62">
        <v>161000</v>
      </c>
      <c r="J117" s="61"/>
    </row>
    <row r="118" spans="1:10" s="3" customFormat="1" ht="19.149999999999999" customHeight="1" x14ac:dyDescent="0.2">
      <c r="A118" s="82" t="s">
        <v>24</v>
      </c>
      <c r="B118" s="83"/>
      <c r="C118" s="83"/>
      <c r="D118" s="84"/>
      <c r="E118" s="76"/>
      <c r="F118" s="73"/>
      <c r="G118" s="61">
        <f>G112</f>
        <v>2651650</v>
      </c>
      <c r="H118" s="61">
        <f>H112</f>
        <v>2490650</v>
      </c>
      <c r="I118" s="61">
        <f>I112</f>
        <v>161000</v>
      </c>
      <c r="J118" s="61">
        <f>J112</f>
        <v>0</v>
      </c>
    </row>
    <row r="119" spans="1:10" s="3" customFormat="1" ht="22.5" customHeight="1" x14ac:dyDescent="0.2">
      <c r="A119" s="39" t="s">
        <v>42</v>
      </c>
      <c r="B119" s="40"/>
      <c r="C119" s="40"/>
      <c r="D119" s="41" t="s">
        <v>43</v>
      </c>
      <c r="E119" s="75" t="s">
        <v>271</v>
      </c>
      <c r="F119" s="75" t="s">
        <v>292</v>
      </c>
      <c r="G119" s="61">
        <f>G120</f>
        <v>3580300</v>
      </c>
      <c r="H119" s="61">
        <f>H120</f>
        <v>3580300</v>
      </c>
      <c r="I119" s="61">
        <f>I120</f>
        <v>0</v>
      </c>
      <c r="J119" s="61">
        <f>J120</f>
        <v>0</v>
      </c>
    </row>
    <row r="120" spans="1:10" s="3" customFormat="1" ht="24.75" customHeight="1" x14ac:dyDescent="0.2">
      <c r="A120" s="32" t="s">
        <v>44</v>
      </c>
      <c r="B120" s="32" t="s">
        <v>45</v>
      </c>
      <c r="C120" s="32" t="s">
        <v>46</v>
      </c>
      <c r="D120" s="33" t="s">
        <v>47</v>
      </c>
      <c r="E120" s="75"/>
      <c r="F120" s="75"/>
      <c r="G120" s="62">
        <f>H120+I120</f>
        <v>3580300</v>
      </c>
      <c r="H120" s="62">
        <v>3580300</v>
      </c>
      <c r="I120" s="63"/>
      <c r="J120" s="63"/>
    </row>
    <row r="121" spans="1:10" s="3" customFormat="1" ht="32.25" customHeight="1" x14ac:dyDescent="0.2">
      <c r="A121" s="30" t="s">
        <v>51</v>
      </c>
      <c r="B121" s="30"/>
      <c r="C121" s="30"/>
      <c r="D121" s="31" t="s">
        <v>52</v>
      </c>
      <c r="E121" s="75"/>
      <c r="F121" s="75"/>
      <c r="G121" s="61">
        <f>SUM(G122:G128)</f>
        <v>170000110</v>
      </c>
      <c r="H121" s="61">
        <f>SUM(H122:H128)</f>
        <v>168940300</v>
      </c>
      <c r="I121" s="61">
        <f>SUM(I122:I128)</f>
        <v>1059810</v>
      </c>
      <c r="J121" s="61">
        <f>SUM(J122:J128)</f>
        <v>0</v>
      </c>
    </row>
    <row r="122" spans="1:10" s="3" customFormat="1" ht="31.5" customHeight="1" x14ac:dyDescent="0.2">
      <c r="A122" s="32" t="s">
        <v>53</v>
      </c>
      <c r="B122" s="32" t="s">
        <v>54</v>
      </c>
      <c r="C122" s="32" t="s">
        <v>46</v>
      </c>
      <c r="D122" s="33" t="s">
        <v>55</v>
      </c>
      <c r="E122" s="75"/>
      <c r="F122" s="75"/>
      <c r="G122" s="62">
        <f t="shared" ref="G122:G128" si="3">SUM(H122:I122)</f>
        <v>3261800</v>
      </c>
      <c r="H122" s="62">
        <v>3261800</v>
      </c>
      <c r="I122" s="63"/>
      <c r="J122" s="63"/>
    </row>
    <row r="123" spans="1:10" s="3" customFormat="1" ht="32.25" customHeight="1" x14ac:dyDescent="0.2">
      <c r="A123" s="32" t="s">
        <v>71</v>
      </c>
      <c r="B123" s="32" t="s">
        <v>72</v>
      </c>
      <c r="C123" s="32" t="s">
        <v>46</v>
      </c>
      <c r="D123" s="33" t="s">
        <v>262</v>
      </c>
      <c r="E123" s="75"/>
      <c r="F123" s="75"/>
      <c r="G123" s="62">
        <f t="shared" si="3"/>
        <v>645900</v>
      </c>
      <c r="H123" s="62">
        <v>645900</v>
      </c>
      <c r="I123" s="63"/>
      <c r="J123" s="63"/>
    </row>
    <row r="124" spans="1:10" s="3" customFormat="1" ht="19.5" customHeight="1" x14ac:dyDescent="0.2">
      <c r="A124" s="32" t="s">
        <v>56</v>
      </c>
      <c r="B124" s="32" t="s">
        <v>45</v>
      </c>
      <c r="C124" s="32" t="s">
        <v>46</v>
      </c>
      <c r="D124" s="33" t="s">
        <v>47</v>
      </c>
      <c r="E124" s="75"/>
      <c r="F124" s="75"/>
      <c r="G124" s="62">
        <f t="shared" si="3"/>
        <v>91881000</v>
      </c>
      <c r="H124" s="62">
        <v>91881000</v>
      </c>
      <c r="I124" s="63"/>
      <c r="J124" s="63"/>
    </row>
    <row r="125" spans="1:10" s="3" customFormat="1" ht="21" customHeight="1" x14ac:dyDescent="0.2">
      <c r="A125" s="32" t="s">
        <v>57</v>
      </c>
      <c r="B125" s="32" t="s">
        <v>58</v>
      </c>
      <c r="C125" s="32" t="s">
        <v>46</v>
      </c>
      <c r="D125" s="33" t="s">
        <v>261</v>
      </c>
      <c r="E125" s="75"/>
      <c r="F125" s="75"/>
      <c r="G125" s="62">
        <f t="shared" si="3"/>
        <v>151600</v>
      </c>
      <c r="H125" s="62">
        <v>151600</v>
      </c>
      <c r="I125" s="63"/>
      <c r="J125" s="63"/>
    </row>
    <row r="126" spans="1:10" s="3" customFormat="1" ht="45.75" customHeight="1" x14ac:dyDescent="0.2">
      <c r="A126" s="32" t="s">
        <v>59</v>
      </c>
      <c r="B126" s="32" t="s">
        <v>60</v>
      </c>
      <c r="C126" s="32" t="s">
        <v>61</v>
      </c>
      <c r="D126" s="33" t="s">
        <v>62</v>
      </c>
      <c r="E126" s="75"/>
      <c r="F126" s="75"/>
      <c r="G126" s="62">
        <f t="shared" si="3"/>
        <v>73000000</v>
      </c>
      <c r="H126" s="62">
        <v>73000000</v>
      </c>
      <c r="I126" s="63"/>
      <c r="J126" s="63"/>
    </row>
    <row r="127" spans="1:10" s="3" customFormat="1" ht="111" customHeight="1" x14ac:dyDescent="0.2">
      <c r="A127" s="32" t="s">
        <v>63</v>
      </c>
      <c r="B127" s="32" t="s">
        <v>64</v>
      </c>
      <c r="C127" s="32" t="s">
        <v>65</v>
      </c>
      <c r="D127" s="33" t="s">
        <v>172</v>
      </c>
      <c r="E127" s="75"/>
      <c r="F127" s="75"/>
      <c r="G127" s="62">
        <f t="shared" si="3"/>
        <v>68810</v>
      </c>
      <c r="H127" s="62"/>
      <c r="I127" s="63">
        <v>68810</v>
      </c>
      <c r="J127" s="63"/>
    </row>
    <row r="128" spans="1:10" s="3" customFormat="1" ht="31.5" customHeight="1" x14ac:dyDescent="0.2">
      <c r="A128" s="32" t="s">
        <v>246</v>
      </c>
      <c r="B128" s="32" t="s">
        <v>247</v>
      </c>
      <c r="C128" s="32" t="s">
        <v>248</v>
      </c>
      <c r="D128" s="33" t="s">
        <v>249</v>
      </c>
      <c r="E128" s="75"/>
      <c r="F128" s="75"/>
      <c r="G128" s="62">
        <f t="shared" si="3"/>
        <v>991000</v>
      </c>
      <c r="H128" s="62"/>
      <c r="I128" s="63">
        <v>991000</v>
      </c>
      <c r="J128" s="63"/>
    </row>
    <row r="129" spans="1:10" s="3" customFormat="1" ht="29.25" customHeight="1" x14ac:dyDescent="0.2">
      <c r="A129" s="30" t="s">
        <v>48</v>
      </c>
      <c r="B129" s="30"/>
      <c r="C129" s="30"/>
      <c r="D129" s="31" t="s">
        <v>49</v>
      </c>
      <c r="E129" s="75"/>
      <c r="F129" s="75"/>
      <c r="G129" s="61">
        <f>G130</f>
        <v>490000</v>
      </c>
      <c r="H129" s="61">
        <f>H130</f>
        <v>490000</v>
      </c>
      <c r="I129" s="61">
        <f>I130</f>
        <v>0</v>
      </c>
      <c r="J129" s="61">
        <f>J130</f>
        <v>0</v>
      </c>
    </row>
    <row r="130" spans="1:10" s="3" customFormat="1" ht="23.25" customHeight="1" x14ac:dyDescent="0.2">
      <c r="A130" s="32" t="s">
        <v>50</v>
      </c>
      <c r="B130" s="32" t="s">
        <v>45</v>
      </c>
      <c r="C130" s="32" t="s">
        <v>46</v>
      </c>
      <c r="D130" s="33" t="s">
        <v>47</v>
      </c>
      <c r="E130" s="75"/>
      <c r="F130" s="75"/>
      <c r="G130" s="62">
        <f>H130+I130</f>
        <v>490000</v>
      </c>
      <c r="H130" s="62">
        <v>490000</v>
      </c>
      <c r="I130" s="63"/>
      <c r="J130" s="63"/>
    </row>
    <row r="131" spans="1:10" s="3" customFormat="1" ht="22.5" customHeight="1" x14ac:dyDescent="0.2">
      <c r="A131" s="72" t="s">
        <v>24</v>
      </c>
      <c r="B131" s="72"/>
      <c r="C131" s="72"/>
      <c r="D131" s="72"/>
      <c r="E131" s="76"/>
      <c r="F131" s="76"/>
      <c r="G131" s="61">
        <f>G119+G129+G121</f>
        <v>174070410</v>
      </c>
      <c r="H131" s="61">
        <f>H119+H129+H121</f>
        <v>173010600</v>
      </c>
      <c r="I131" s="61">
        <f>I119+I129+I121</f>
        <v>1059810</v>
      </c>
      <c r="J131" s="61">
        <f>J119+J129+J121</f>
        <v>0</v>
      </c>
    </row>
    <row r="132" spans="1:10" s="3" customFormat="1" ht="35.25" customHeight="1" x14ac:dyDescent="0.2">
      <c r="A132" s="30" t="s">
        <v>51</v>
      </c>
      <c r="B132" s="30"/>
      <c r="C132" s="30"/>
      <c r="D132" s="31" t="s">
        <v>52</v>
      </c>
      <c r="E132" s="74" t="s">
        <v>276</v>
      </c>
      <c r="F132" s="74" t="s">
        <v>66</v>
      </c>
      <c r="G132" s="61">
        <f>SUM(G133:G134)</f>
        <v>5817400</v>
      </c>
      <c r="H132" s="61">
        <f>SUM(H133:H134)</f>
        <v>5817400</v>
      </c>
      <c r="I132" s="61">
        <f>I133+I134</f>
        <v>0</v>
      </c>
      <c r="J132" s="61">
        <f>J133+J134</f>
        <v>0</v>
      </c>
    </row>
    <row r="133" spans="1:10" s="3" customFormat="1" ht="35.25" customHeight="1" x14ac:dyDescent="0.2">
      <c r="A133" s="32" t="s">
        <v>71</v>
      </c>
      <c r="B133" s="32" t="s">
        <v>72</v>
      </c>
      <c r="C133" s="32" t="s">
        <v>46</v>
      </c>
      <c r="D133" s="33" t="s">
        <v>262</v>
      </c>
      <c r="E133" s="75"/>
      <c r="F133" s="75"/>
      <c r="G133" s="62">
        <f>H133+I133</f>
        <v>50000</v>
      </c>
      <c r="H133" s="62">
        <v>50000</v>
      </c>
      <c r="I133" s="63"/>
      <c r="J133" s="63"/>
    </row>
    <row r="134" spans="1:10" s="3" customFormat="1" ht="33.75" customHeight="1" x14ac:dyDescent="0.2">
      <c r="A134" s="35" t="s">
        <v>67</v>
      </c>
      <c r="B134" s="35" t="s">
        <v>68</v>
      </c>
      <c r="C134" s="35" t="s">
        <v>69</v>
      </c>
      <c r="D134" s="36" t="s">
        <v>70</v>
      </c>
      <c r="E134" s="75"/>
      <c r="F134" s="75"/>
      <c r="G134" s="62">
        <f>H134+I134</f>
        <v>5767400</v>
      </c>
      <c r="H134" s="62">
        <v>5767400</v>
      </c>
      <c r="I134" s="63"/>
      <c r="J134" s="63"/>
    </row>
    <row r="135" spans="1:10" s="3" customFormat="1" ht="23.25" customHeight="1" x14ac:dyDescent="0.2">
      <c r="A135" s="72" t="s">
        <v>24</v>
      </c>
      <c r="B135" s="72"/>
      <c r="C135" s="72"/>
      <c r="D135" s="72"/>
      <c r="E135" s="76"/>
      <c r="F135" s="76"/>
      <c r="G135" s="61">
        <f>G132</f>
        <v>5817400</v>
      </c>
      <c r="H135" s="61">
        <f>H132</f>
        <v>5817400</v>
      </c>
      <c r="I135" s="61">
        <f>I132</f>
        <v>0</v>
      </c>
      <c r="J135" s="61">
        <f>J132</f>
        <v>0</v>
      </c>
    </row>
    <row r="136" spans="1:10" s="3" customFormat="1" ht="19.149999999999999" customHeight="1" x14ac:dyDescent="0.2">
      <c r="A136" s="30" t="s">
        <v>207</v>
      </c>
      <c r="B136" s="30"/>
      <c r="C136" s="30"/>
      <c r="D136" s="52" t="s">
        <v>208</v>
      </c>
      <c r="E136" s="74" t="s">
        <v>267</v>
      </c>
      <c r="F136" s="74" t="s">
        <v>240</v>
      </c>
      <c r="G136" s="61">
        <f>H136+I136</f>
        <v>72400</v>
      </c>
      <c r="H136" s="61">
        <f>H137</f>
        <v>72400</v>
      </c>
      <c r="I136" s="61">
        <f>I137</f>
        <v>0</v>
      </c>
      <c r="J136" s="61">
        <f>J137</f>
        <v>0</v>
      </c>
    </row>
    <row r="137" spans="1:10" s="3" customFormat="1" ht="30.75" customHeight="1" x14ac:dyDescent="0.2">
      <c r="A137" s="45" t="s">
        <v>214</v>
      </c>
      <c r="B137" s="45" t="s">
        <v>138</v>
      </c>
      <c r="C137" s="46" t="s">
        <v>139</v>
      </c>
      <c r="D137" s="47" t="s">
        <v>215</v>
      </c>
      <c r="E137" s="75"/>
      <c r="F137" s="75"/>
      <c r="G137" s="62">
        <f>H137+I137</f>
        <v>72400</v>
      </c>
      <c r="H137" s="62">
        <v>72400</v>
      </c>
      <c r="I137" s="61"/>
      <c r="J137" s="61"/>
    </row>
    <row r="138" spans="1:10" s="3" customFormat="1" ht="29.25" customHeight="1" x14ac:dyDescent="0.2">
      <c r="A138" s="30" t="s">
        <v>51</v>
      </c>
      <c r="B138" s="30"/>
      <c r="C138" s="30"/>
      <c r="D138" s="31" t="s">
        <v>52</v>
      </c>
      <c r="E138" s="75"/>
      <c r="F138" s="75"/>
      <c r="G138" s="61">
        <f>G139</f>
        <v>19400</v>
      </c>
      <c r="H138" s="61">
        <f>H139</f>
        <v>19400</v>
      </c>
      <c r="I138" s="61">
        <f>I139</f>
        <v>0</v>
      </c>
      <c r="J138" s="61">
        <f>J139</f>
        <v>0</v>
      </c>
    </row>
    <row r="139" spans="1:10" s="3" customFormat="1" ht="24" customHeight="1" x14ac:dyDescent="0.2">
      <c r="A139" s="35" t="s">
        <v>253</v>
      </c>
      <c r="B139" s="35" t="s">
        <v>254</v>
      </c>
      <c r="C139" s="35" t="s">
        <v>61</v>
      </c>
      <c r="D139" s="49" t="s">
        <v>260</v>
      </c>
      <c r="E139" s="75"/>
      <c r="F139" s="75"/>
      <c r="G139" s="62">
        <f>H139+I139</f>
        <v>19400</v>
      </c>
      <c r="H139" s="62">
        <v>19400</v>
      </c>
      <c r="I139" s="62"/>
      <c r="J139" s="62"/>
    </row>
    <row r="140" spans="1:10" s="3" customFormat="1" ht="19.149999999999999" customHeight="1" x14ac:dyDescent="0.2">
      <c r="A140" s="72" t="s">
        <v>24</v>
      </c>
      <c r="B140" s="72"/>
      <c r="C140" s="72"/>
      <c r="D140" s="72"/>
      <c r="E140" s="76"/>
      <c r="F140" s="76"/>
      <c r="G140" s="61">
        <f>G138+G136</f>
        <v>91800</v>
      </c>
      <c r="H140" s="61">
        <f>H138+H136</f>
        <v>91800</v>
      </c>
      <c r="I140" s="61">
        <f>I138+I136</f>
        <v>0</v>
      </c>
      <c r="J140" s="61">
        <f>J138+J136</f>
        <v>0</v>
      </c>
    </row>
    <row r="141" spans="1:10" s="3" customFormat="1" ht="28.5" customHeight="1" x14ac:dyDescent="0.2">
      <c r="A141" s="30" t="s">
        <v>48</v>
      </c>
      <c r="B141" s="30"/>
      <c r="C141" s="30"/>
      <c r="D141" s="31" t="s">
        <v>49</v>
      </c>
      <c r="E141" s="74" t="s">
        <v>73</v>
      </c>
      <c r="F141" s="74" t="s">
        <v>293</v>
      </c>
      <c r="G141" s="61">
        <f>G142</f>
        <v>300000</v>
      </c>
      <c r="H141" s="61">
        <f>H142</f>
        <v>300000</v>
      </c>
      <c r="I141" s="61">
        <f>I142</f>
        <v>0</v>
      </c>
      <c r="J141" s="61">
        <f>J142</f>
        <v>0</v>
      </c>
    </row>
    <row r="142" spans="1:10" s="3" customFormat="1" ht="31.5" customHeight="1" x14ac:dyDescent="0.2">
      <c r="A142" s="35" t="s">
        <v>74</v>
      </c>
      <c r="B142" s="35" t="s">
        <v>75</v>
      </c>
      <c r="C142" s="35" t="s">
        <v>46</v>
      </c>
      <c r="D142" s="36" t="s">
        <v>76</v>
      </c>
      <c r="E142" s="75"/>
      <c r="F142" s="75"/>
      <c r="G142" s="62">
        <f>H142+I142</f>
        <v>300000</v>
      </c>
      <c r="H142" s="62">
        <v>300000</v>
      </c>
      <c r="I142" s="63"/>
      <c r="J142" s="63"/>
    </row>
    <row r="143" spans="1:10" s="3" customFormat="1" ht="19.149999999999999" customHeight="1" x14ac:dyDescent="0.2">
      <c r="A143" s="72" t="s">
        <v>24</v>
      </c>
      <c r="B143" s="72"/>
      <c r="C143" s="72"/>
      <c r="D143" s="72"/>
      <c r="E143" s="76"/>
      <c r="F143" s="76"/>
      <c r="G143" s="61">
        <f>G141</f>
        <v>300000</v>
      </c>
      <c r="H143" s="61">
        <f>H141</f>
        <v>300000</v>
      </c>
      <c r="I143" s="61">
        <f>I141</f>
        <v>0</v>
      </c>
      <c r="J143" s="61">
        <f>J141</f>
        <v>0</v>
      </c>
    </row>
    <row r="144" spans="1:10" s="3" customFormat="1" ht="32.25" customHeight="1" x14ac:dyDescent="0.2">
      <c r="A144" s="30" t="s">
        <v>51</v>
      </c>
      <c r="B144" s="30"/>
      <c r="C144" s="30"/>
      <c r="D144" s="31" t="s">
        <v>52</v>
      </c>
      <c r="E144" s="74" t="s">
        <v>263</v>
      </c>
      <c r="F144" s="74" t="s">
        <v>294</v>
      </c>
      <c r="G144" s="61">
        <f>H144+I144</f>
        <v>105000000</v>
      </c>
      <c r="H144" s="61">
        <f>H149</f>
        <v>0</v>
      </c>
      <c r="I144" s="61">
        <f>SUM(I145:I150)</f>
        <v>105000000</v>
      </c>
      <c r="J144" s="61">
        <f>SUM(J145:J150)</f>
        <v>105000000</v>
      </c>
    </row>
    <row r="145" spans="1:10" s="3" customFormat="1" ht="32.25" customHeight="1" x14ac:dyDescent="0.2">
      <c r="A145" s="35" t="s">
        <v>114</v>
      </c>
      <c r="B145" s="35" t="s">
        <v>75</v>
      </c>
      <c r="C145" s="35" t="s">
        <v>46</v>
      </c>
      <c r="D145" s="36" t="s">
        <v>76</v>
      </c>
      <c r="E145" s="75"/>
      <c r="F145" s="75"/>
      <c r="G145" s="62">
        <f t="shared" ref="G145:G150" si="4">H145+I145</f>
        <v>750000</v>
      </c>
      <c r="H145" s="61"/>
      <c r="I145" s="62">
        <v>750000</v>
      </c>
      <c r="J145" s="62">
        <v>750000</v>
      </c>
    </row>
    <row r="146" spans="1:10" s="3" customFormat="1" ht="33" customHeight="1" x14ac:dyDescent="0.2">
      <c r="A146" s="35" t="s">
        <v>115</v>
      </c>
      <c r="B146" s="35" t="s">
        <v>116</v>
      </c>
      <c r="C146" s="35" t="s">
        <v>46</v>
      </c>
      <c r="D146" s="36" t="s">
        <v>117</v>
      </c>
      <c r="E146" s="75"/>
      <c r="F146" s="75"/>
      <c r="G146" s="62">
        <f t="shared" si="4"/>
        <v>28263700</v>
      </c>
      <c r="H146" s="61"/>
      <c r="I146" s="62">
        <v>28263700</v>
      </c>
      <c r="J146" s="62">
        <v>28263700</v>
      </c>
    </row>
    <row r="147" spans="1:10" s="3" customFormat="1" ht="34.5" customHeight="1" x14ac:dyDescent="0.2">
      <c r="A147" s="35" t="s">
        <v>118</v>
      </c>
      <c r="B147" s="35" t="s">
        <v>119</v>
      </c>
      <c r="C147" s="35" t="s">
        <v>46</v>
      </c>
      <c r="D147" s="36" t="s">
        <v>120</v>
      </c>
      <c r="E147" s="75"/>
      <c r="F147" s="75"/>
      <c r="G147" s="62">
        <f t="shared" si="4"/>
        <v>2000000</v>
      </c>
      <c r="H147" s="61"/>
      <c r="I147" s="62">
        <v>2000000</v>
      </c>
      <c r="J147" s="62">
        <v>2000000</v>
      </c>
    </row>
    <row r="148" spans="1:10" s="3" customFormat="1" ht="21.75" customHeight="1" x14ac:dyDescent="0.2">
      <c r="A148" s="35" t="s">
        <v>56</v>
      </c>
      <c r="B148" s="35" t="s">
        <v>45</v>
      </c>
      <c r="C148" s="35" t="s">
        <v>46</v>
      </c>
      <c r="D148" s="33" t="s">
        <v>47</v>
      </c>
      <c r="E148" s="75"/>
      <c r="F148" s="75"/>
      <c r="G148" s="62">
        <f t="shared" si="4"/>
        <v>9977418</v>
      </c>
      <c r="H148" s="61"/>
      <c r="I148" s="62">
        <f>12253952-2276534</f>
        <v>9977418</v>
      </c>
      <c r="J148" s="62">
        <f>12253952-2276534</f>
        <v>9977418</v>
      </c>
    </row>
    <row r="149" spans="1:10" s="3" customFormat="1" ht="33" customHeight="1" x14ac:dyDescent="0.2">
      <c r="A149" s="35" t="s">
        <v>121</v>
      </c>
      <c r="B149" s="35" t="s">
        <v>122</v>
      </c>
      <c r="C149" s="35" t="s">
        <v>123</v>
      </c>
      <c r="D149" s="36" t="s">
        <v>124</v>
      </c>
      <c r="E149" s="75"/>
      <c r="F149" s="75"/>
      <c r="G149" s="62">
        <f t="shared" si="4"/>
        <v>34000</v>
      </c>
      <c r="H149" s="62"/>
      <c r="I149" s="63">
        <v>34000</v>
      </c>
      <c r="J149" s="63">
        <v>34000</v>
      </c>
    </row>
    <row r="150" spans="1:10" s="3" customFormat="1" ht="44.25" customHeight="1" x14ac:dyDescent="0.2">
      <c r="A150" s="35" t="s">
        <v>59</v>
      </c>
      <c r="B150" s="35" t="s">
        <v>60</v>
      </c>
      <c r="C150" s="35" t="s">
        <v>61</v>
      </c>
      <c r="D150" s="36" t="s">
        <v>125</v>
      </c>
      <c r="E150" s="75"/>
      <c r="F150" s="75"/>
      <c r="G150" s="62">
        <f t="shared" si="4"/>
        <v>63974882</v>
      </c>
      <c r="H150" s="62"/>
      <c r="I150" s="63">
        <f>38974882+25000000</f>
        <v>63974882</v>
      </c>
      <c r="J150" s="63">
        <f>38974882+25000000</f>
        <v>63974882</v>
      </c>
    </row>
    <row r="151" spans="1:10" s="3" customFormat="1" ht="22.5" customHeight="1" x14ac:dyDescent="0.2">
      <c r="A151" s="72" t="s">
        <v>24</v>
      </c>
      <c r="B151" s="72"/>
      <c r="C151" s="72"/>
      <c r="D151" s="72"/>
      <c r="E151" s="76"/>
      <c r="F151" s="76"/>
      <c r="G151" s="61">
        <f>G144</f>
        <v>105000000</v>
      </c>
      <c r="H151" s="61">
        <f>H144</f>
        <v>0</v>
      </c>
      <c r="I151" s="61">
        <f>I144</f>
        <v>105000000</v>
      </c>
      <c r="J151" s="61">
        <f>J144</f>
        <v>105000000</v>
      </c>
    </row>
    <row r="152" spans="1:10" s="3" customFormat="1" ht="28.5" customHeight="1" x14ac:dyDescent="0.2">
      <c r="A152" s="30" t="s">
        <v>51</v>
      </c>
      <c r="B152" s="30"/>
      <c r="C152" s="30"/>
      <c r="D152" s="31" t="s">
        <v>52</v>
      </c>
      <c r="E152" s="74" t="s">
        <v>259</v>
      </c>
      <c r="F152" s="74" t="s">
        <v>295</v>
      </c>
      <c r="G152" s="61">
        <f>SUM(G153:G154)</f>
        <v>59086913</v>
      </c>
      <c r="H152" s="61">
        <f>SUM(H153:H154)</f>
        <v>1200000</v>
      </c>
      <c r="I152" s="61">
        <f>SUM(I153:I154)</f>
        <v>57886913</v>
      </c>
      <c r="J152" s="61">
        <f>SUM(J153:J154)</f>
        <v>57886913</v>
      </c>
    </row>
    <row r="153" spans="1:10" s="3" customFormat="1" ht="28.5" customHeight="1" x14ac:dyDescent="0.2">
      <c r="A153" s="35" t="s">
        <v>255</v>
      </c>
      <c r="B153" s="35" t="s">
        <v>256</v>
      </c>
      <c r="C153" s="35" t="s">
        <v>257</v>
      </c>
      <c r="D153" s="33" t="s">
        <v>258</v>
      </c>
      <c r="E153" s="75"/>
      <c r="F153" s="75"/>
      <c r="G153" s="62">
        <f>H153+I153</f>
        <v>1200000</v>
      </c>
      <c r="H153" s="62">
        <v>1200000</v>
      </c>
      <c r="I153" s="61"/>
      <c r="J153" s="61"/>
    </row>
    <row r="154" spans="1:10" s="3" customFormat="1" ht="39" customHeight="1" x14ac:dyDescent="0.2">
      <c r="A154" s="35" t="s">
        <v>242</v>
      </c>
      <c r="B154" s="35" t="s">
        <v>243</v>
      </c>
      <c r="C154" s="35" t="s">
        <v>65</v>
      </c>
      <c r="D154" s="33" t="s">
        <v>244</v>
      </c>
      <c r="E154" s="75"/>
      <c r="F154" s="75"/>
      <c r="G154" s="62">
        <f>H154+I154</f>
        <v>57886913</v>
      </c>
      <c r="H154" s="61"/>
      <c r="I154" s="62">
        <v>57886913</v>
      </c>
      <c r="J154" s="62">
        <v>57886913</v>
      </c>
    </row>
    <row r="155" spans="1:10" s="3" customFormat="1" ht="21.75" customHeight="1" x14ac:dyDescent="0.2">
      <c r="A155" s="72" t="s">
        <v>24</v>
      </c>
      <c r="B155" s="72"/>
      <c r="C155" s="72"/>
      <c r="D155" s="72"/>
      <c r="E155" s="76"/>
      <c r="F155" s="76"/>
      <c r="G155" s="61">
        <f>G152</f>
        <v>59086913</v>
      </c>
      <c r="H155" s="61">
        <f>H152</f>
        <v>1200000</v>
      </c>
      <c r="I155" s="61">
        <f>I152</f>
        <v>57886913</v>
      </c>
      <c r="J155" s="61">
        <f>J152</f>
        <v>57886913</v>
      </c>
    </row>
    <row r="156" spans="1:10" s="3" customFormat="1" ht="33" customHeight="1" x14ac:dyDescent="0.2">
      <c r="A156" s="30" t="s">
        <v>48</v>
      </c>
      <c r="B156" s="30"/>
      <c r="C156" s="30"/>
      <c r="D156" s="31" t="s">
        <v>49</v>
      </c>
      <c r="E156" s="74" t="s">
        <v>264</v>
      </c>
      <c r="F156" s="74" t="s">
        <v>296</v>
      </c>
      <c r="G156" s="61">
        <f>SUM(G157:G165)</f>
        <v>183653000</v>
      </c>
      <c r="H156" s="61">
        <f>SUM(H157:H165)</f>
        <v>0</v>
      </c>
      <c r="I156" s="61">
        <f>SUM(I157:I165)</f>
        <v>183653000</v>
      </c>
      <c r="J156" s="61">
        <f>SUM(J157:J165)</f>
        <v>183653000</v>
      </c>
    </row>
    <row r="157" spans="1:10" s="3" customFormat="1" ht="21" customHeight="1" x14ac:dyDescent="0.2">
      <c r="A157" s="35" t="s">
        <v>132</v>
      </c>
      <c r="B157" s="35" t="s">
        <v>94</v>
      </c>
      <c r="C157" s="35" t="s">
        <v>126</v>
      </c>
      <c r="D157" s="36" t="s">
        <v>127</v>
      </c>
      <c r="E157" s="75"/>
      <c r="F157" s="75"/>
      <c r="G157" s="62">
        <f>H157+I157</f>
        <v>39921200</v>
      </c>
      <c r="H157" s="62"/>
      <c r="I157" s="62">
        <v>39921200</v>
      </c>
      <c r="J157" s="62">
        <v>39921200</v>
      </c>
    </row>
    <row r="158" spans="1:10" s="3" customFormat="1" ht="68.25" customHeight="1" x14ac:dyDescent="0.2">
      <c r="A158" s="35" t="s">
        <v>131</v>
      </c>
      <c r="B158" s="35" t="s">
        <v>128</v>
      </c>
      <c r="C158" s="35" t="s">
        <v>129</v>
      </c>
      <c r="D158" s="36" t="s">
        <v>130</v>
      </c>
      <c r="E158" s="75"/>
      <c r="F158" s="75"/>
      <c r="G158" s="62">
        <f t="shared" ref="G158:G165" si="5">H158+I158</f>
        <v>107823045</v>
      </c>
      <c r="H158" s="62"/>
      <c r="I158" s="62">
        <f>108122921-299876</f>
        <v>107823045</v>
      </c>
      <c r="J158" s="62">
        <v>107823045</v>
      </c>
    </row>
    <row r="159" spans="1:10" s="3" customFormat="1" ht="31.5" customHeight="1" x14ac:dyDescent="0.2">
      <c r="A159" s="35" t="s">
        <v>133</v>
      </c>
      <c r="B159" s="35" t="s">
        <v>134</v>
      </c>
      <c r="C159" s="35" t="s">
        <v>135</v>
      </c>
      <c r="D159" s="36" t="s">
        <v>136</v>
      </c>
      <c r="E159" s="75"/>
      <c r="F159" s="75"/>
      <c r="G159" s="62">
        <f t="shared" si="5"/>
        <v>400000</v>
      </c>
      <c r="H159" s="62"/>
      <c r="I159" s="62">
        <v>400000</v>
      </c>
      <c r="J159" s="62">
        <v>400000</v>
      </c>
    </row>
    <row r="160" spans="1:10" s="3" customFormat="1" ht="30" customHeight="1" x14ac:dyDescent="0.2">
      <c r="A160" s="35" t="s">
        <v>137</v>
      </c>
      <c r="B160" s="35" t="s">
        <v>138</v>
      </c>
      <c r="C160" s="35" t="s">
        <v>139</v>
      </c>
      <c r="D160" s="36" t="s">
        <v>215</v>
      </c>
      <c r="E160" s="75"/>
      <c r="F160" s="75"/>
      <c r="G160" s="62">
        <f t="shared" si="5"/>
        <v>3337991</v>
      </c>
      <c r="H160" s="62"/>
      <c r="I160" s="62">
        <v>3337991</v>
      </c>
      <c r="J160" s="62">
        <v>3337991</v>
      </c>
    </row>
    <row r="161" spans="1:19" s="3" customFormat="1" ht="30" customHeight="1" x14ac:dyDescent="0.2">
      <c r="A161" s="35" t="s">
        <v>140</v>
      </c>
      <c r="B161" s="35" t="s">
        <v>122</v>
      </c>
      <c r="C161" s="35" t="s">
        <v>123</v>
      </c>
      <c r="D161" s="36" t="s">
        <v>124</v>
      </c>
      <c r="E161" s="75"/>
      <c r="F161" s="75"/>
      <c r="G161" s="62">
        <f t="shared" si="5"/>
        <v>5500000</v>
      </c>
      <c r="H161" s="62"/>
      <c r="I161" s="62">
        <v>5500000</v>
      </c>
      <c r="J161" s="62">
        <v>5500000</v>
      </c>
    </row>
    <row r="162" spans="1:19" s="3" customFormat="1" ht="19.5" customHeight="1" x14ac:dyDescent="0.2">
      <c r="A162" s="35" t="s">
        <v>141</v>
      </c>
      <c r="B162" s="35" t="s">
        <v>142</v>
      </c>
      <c r="C162" s="35" t="s">
        <v>123</v>
      </c>
      <c r="D162" s="36" t="s">
        <v>143</v>
      </c>
      <c r="E162" s="75"/>
      <c r="F162" s="75"/>
      <c r="G162" s="62">
        <f t="shared" si="5"/>
        <v>3910764</v>
      </c>
      <c r="H162" s="62"/>
      <c r="I162" s="62">
        <v>3910764</v>
      </c>
      <c r="J162" s="62">
        <v>3910764</v>
      </c>
    </row>
    <row r="163" spans="1:19" s="3" customFormat="1" ht="22.5" customHeight="1" x14ac:dyDescent="0.2">
      <c r="A163" s="35" t="s">
        <v>144</v>
      </c>
      <c r="B163" s="35" t="s">
        <v>145</v>
      </c>
      <c r="C163" s="35" t="s">
        <v>123</v>
      </c>
      <c r="D163" s="36" t="s">
        <v>146</v>
      </c>
      <c r="E163" s="75"/>
      <c r="F163" s="75"/>
      <c r="G163" s="62">
        <f t="shared" si="5"/>
        <v>6300000</v>
      </c>
      <c r="H163" s="62"/>
      <c r="I163" s="62">
        <v>6300000</v>
      </c>
      <c r="J163" s="62">
        <v>6300000</v>
      </c>
    </row>
    <row r="164" spans="1:19" s="3" customFormat="1" ht="42" customHeight="1" x14ac:dyDescent="0.2">
      <c r="A164" s="35" t="s">
        <v>147</v>
      </c>
      <c r="B164" s="35" t="s">
        <v>148</v>
      </c>
      <c r="C164" s="35" t="s">
        <v>123</v>
      </c>
      <c r="D164" s="36" t="s">
        <v>149</v>
      </c>
      <c r="E164" s="75"/>
      <c r="F164" s="75"/>
      <c r="G164" s="62">
        <f t="shared" si="5"/>
        <v>100000</v>
      </c>
      <c r="H164" s="62"/>
      <c r="I164" s="62">
        <v>100000</v>
      </c>
      <c r="J164" s="62">
        <v>100000</v>
      </c>
    </row>
    <row r="165" spans="1:19" s="3" customFormat="1" ht="31.5" customHeight="1" x14ac:dyDescent="0.2">
      <c r="A165" s="35" t="s">
        <v>150</v>
      </c>
      <c r="B165" s="35" t="s">
        <v>151</v>
      </c>
      <c r="C165" s="35" t="s">
        <v>123</v>
      </c>
      <c r="D165" s="36" t="s">
        <v>277</v>
      </c>
      <c r="E165" s="75"/>
      <c r="F165" s="75"/>
      <c r="G165" s="62">
        <f t="shared" si="5"/>
        <v>16360000</v>
      </c>
      <c r="H165" s="62"/>
      <c r="I165" s="62">
        <v>16360000</v>
      </c>
      <c r="J165" s="62">
        <v>16360000</v>
      </c>
    </row>
    <row r="166" spans="1:19" s="3" customFormat="1" ht="19.149999999999999" customHeight="1" x14ac:dyDescent="0.2">
      <c r="A166" s="72" t="s">
        <v>24</v>
      </c>
      <c r="B166" s="72"/>
      <c r="C166" s="72"/>
      <c r="D166" s="72"/>
      <c r="E166" s="76"/>
      <c r="F166" s="76"/>
      <c r="G166" s="61">
        <f>G156</f>
        <v>183653000</v>
      </c>
      <c r="H166" s="61">
        <f>H156</f>
        <v>0</v>
      </c>
      <c r="I166" s="61">
        <f>I156</f>
        <v>183653000</v>
      </c>
      <c r="J166" s="61">
        <f>J156</f>
        <v>183653000</v>
      </c>
    </row>
    <row r="167" spans="1:19" s="18" customFormat="1" ht="20.25" customHeight="1" x14ac:dyDescent="0.2">
      <c r="A167" s="30" t="s">
        <v>15</v>
      </c>
      <c r="B167" s="30" t="s">
        <v>15</v>
      </c>
      <c r="C167" s="30" t="s">
        <v>15</v>
      </c>
      <c r="D167" s="34" t="s">
        <v>14</v>
      </c>
      <c r="E167" s="34" t="s">
        <v>15</v>
      </c>
      <c r="F167" s="34" t="s">
        <v>15</v>
      </c>
      <c r="G167" s="66">
        <f>G166+G155+G151+G143+G140+G135+G131+G118+G111+G108+G105+G84+G81+G71+G59+G56+G53+G49+G45+G33+G29+G18</f>
        <v>1028471748</v>
      </c>
      <c r="H167" s="66">
        <f>H166+H155+H151+H143+H140+H135+H131+H118+H111+H108+H105+H84+H81+H71+H59+H56+H53+H49+H45+H33+H29+H18</f>
        <v>657952608</v>
      </c>
      <c r="I167" s="66">
        <f>I166+I155+I151+I143+I140+I135+I131+I118+I111+I108+I105+I84+I81+I71+I59+I56+I53+I49+I45+I33+I29+I18</f>
        <v>370519140</v>
      </c>
      <c r="J167" s="66">
        <f>J166+J155+J151+J143+J140+J135+J131+J118+J111+J108+J105+J84+J81+J71+J59+J56+J53+J49+J45+J33+J29+J18</f>
        <v>357299430</v>
      </c>
      <c r="K167" s="20"/>
      <c r="L167" s="20"/>
      <c r="M167" s="20"/>
      <c r="N167" s="20"/>
    </row>
    <row r="168" spans="1:19" s="18" customFormat="1" ht="12" x14ac:dyDescent="0.2">
      <c r="A168" s="25"/>
      <c r="B168" s="25"/>
      <c r="C168" s="25"/>
      <c r="D168" s="26"/>
      <c r="E168" s="26"/>
      <c r="F168" s="26"/>
      <c r="G168" s="26"/>
      <c r="H168" s="27"/>
      <c r="I168" s="27"/>
      <c r="J168" s="27"/>
      <c r="K168" s="20"/>
      <c r="L168" s="20"/>
      <c r="M168" s="20"/>
      <c r="N168" s="20"/>
    </row>
    <row r="169" spans="1:19" s="18" customFormat="1" ht="12" x14ac:dyDescent="0.2">
      <c r="A169" s="25"/>
      <c r="B169" s="25"/>
      <c r="C169" s="25"/>
      <c r="D169" s="26"/>
      <c r="E169" s="26"/>
      <c r="F169" s="26"/>
      <c r="G169" s="26"/>
      <c r="H169" s="27"/>
      <c r="I169" s="27"/>
      <c r="J169" s="27"/>
      <c r="K169" s="20"/>
      <c r="L169" s="20"/>
      <c r="M169" s="20"/>
      <c r="N169" s="20"/>
    </row>
    <row r="170" spans="1:19" s="18" customFormat="1" ht="12" x14ac:dyDescent="0.2">
      <c r="A170" s="25"/>
      <c r="B170" s="25"/>
      <c r="C170" s="25"/>
      <c r="D170" s="26"/>
      <c r="E170" s="26"/>
      <c r="F170" s="26"/>
      <c r="G170" s="26"/>
      <c r="H170" s="27"/>
      <c r="I170" s="27"/>
      <c r="J170" s="27"/>
      <c r="K170" s="20"/>
      <c r="L170" s="20"/>
      <c r="M170" s="20"/>
      <c r="N170" s="20"/>
    </row>
    <row r="171" spans="1:19" s="12" customFormat="1" x14ac:dyDescent="0.2">
      <c r="A171" s="14"/>
      <c r="B171" s="14"/>
      <c r="C171" s="14"/>
      <c r="D171" s="13"/>
      <c r="E171" s="15"/>
      <c r="F171" s="15"/>
      <c r="G171" s="15"/>
      <c r="H171" s="16"/>
      <c r="I171" s="16"/>
      <c r="J171" s="16"/>
    </row>
    <row r="172" spans="1:19" s="17" customFormat="1" ht="20.25" x14ac:dyDescent="0.2">
      <c r="A172" s="88" t="s">
        <v>16</v>
      </c>
      <c r="B172" s="88"/>
      <c r="C172" s="88"/>
      <c r="D172" s="88"/>
      <c r="E172" s="88"/>
      <c r="F172" s="88"/>
      <c r="G172" s="88"/>
      <c r="H172" s="88"/>
      <c r="I172" s="88"/>
      <c r="J172" s="88"/>
      <c r="K172" s="10"/>
    </row>
    <row r="173" spans="1:19" s="8" customFormat="1" ht="14.25" customHeight="1" x14ac:dyDescent="0.2">
      <c r="A173" s="1"/>
      <c r="B173" s="1"/>
      <c r="C173" s="1"/>
      <c r="D173" s="2"/>
      <c r="E173" s="4"/>
      <c r="F173" s="4"/>
      <c r="G173" s="4"/>
      <c r="H173" s="5"/>
      <c r="I173" s="5"/>
      <c r="J173" s="5"/>
      <c r="K173" s="9"/>
      <c r="L173" s="9"/>
      <c r="M173" s="9"/>
      <c r="N173" s="9"/>
      <c r="O173" s="9"/>
      <c r="P173" s="9"/>
      <c r="Q173" s="9"/>
      <c r="R173" s="9"/>
      <c r="S173" s="9"/>
    </row>
    <row r="174" spans="1:19" s="8" customFormat="1" ht="16.5" customHeight="1" x14ac:dyDescent="0.2">
      <c r="A174" s="1"/>
      <c r="B174" s="1"/>
      <c r="C174" s="1"/>
      <c r="D174" s="2"/>
      <c r="E174" s="4"/>
      <c r="F174" s="4"/>
      <c r="G174" s="4"/>
      <c r="H174" s="5"/>
      <c r="I174" s="5"/>
      <c r="J174" s="5"/>
      <c r="K174" s="11"/>
      <c r="L174" s="11"/>
      <c r="M174" s="11"/>
      <c r="N174" s="11"/>
      <c r="O174" s="11"/>
      <c r="P174" s="11"/>
      <c r="Q174" s="11"/>
      <c r="R174" s="11"/>
      <c r="S174" s="11"/>
    </row>
    <row r="175" spans="1:19" s="8" customFormat="1" ht="24" customHeight="1" x14ac:dyDescent="0.2">
      <c r="A175" s="1"/>
      <c r="B175" s="1"/>
      <c r="C175" s="1"/>
      <c r="D175" s="2"/>
      <c r="E175" s="4"/>
      <c r="F175" s="4"/>
      <c r="G175" s="4"/>
      <c r="H175" s="19"/>
      <c r="I175" s="19"/>
      <c r="J175" s="19"/>
      <c r="K175" s="9"/>
      <c r="L175" s="9"/>
      <c r="M175" s="9"/>
      <c r="N175" s="9"/>
      <c r="O175" s="9"/>
      <c r="P175" s="9"/>
      <c r="Q175" s="9"/>
      <c r="R175" s="9"/>
      <c r="S175" s="9"/>
    </row>
    <row r="176" spans="1:19" s="8" customFormat="1" ht="18" customHeight="1" x14ac:dyDescent="0.2">
      <c r="A176" s="1"/>
      <c r="B176" s="1"/>
      <c r="C176" s="1"/>
      <c r="D176" s="7"/>
      <c r="E176" s="4"/>
      <c r="F176" s="4"/>
      <c r="G176" s="4"/>
      <c r="H176" s="5"/>
      <c r="I176" s="5"/>
      <c r="J176" s="5"/>
      <c r="K176" s="11"/>
      <c r="L176" s="11"/>
      <c r="M176" s="11"/>
      <c r="N176" s="11"/>
      <c r="O176" s="11"/>
      <c r="P176" s="11"/>
      <c r="Q176" s="11"/>
      <c r="R176" s="11"/>
      <c r="S176" s="11"/>
    </row>
    <row r="177" ht="17.25" customHeight="1" x14ac:dyDescent="0.2"/>
  </sheetData>
  <mergeCells count="87">
    <mergeCell ref="F85:F101"/>
    <mergeCell ref="F156:F166"/>
    <mergeCell ref="A166:D166"/>
    <mergeCell ref="F144:F151"/>
    <mergeCell ref="F141:F143"/>
    <mergeCell ref="A140:D140"/>
    <mergeCell ref="F119:F131"/>
    <mergeCell ref="A131:D131"/>
    <mergeCell ref="E136:E140"/>
    <mergeCell ref="A155:D155"/>
    <mergeCell ref="E152:E155"/>
    <mergeCell ref="A105:D105"/>
    <mergeCell ref="A84:D84"/>
    <mergeCell ref="E82:E84"/>
    <mergeCell ref="E144:E151"/>
    <mergeCell ref="A151:D151"/>
    <mergeCell ref="E141:E143"/>
    <mergeCell ref="E85:E101"/>
    <mergeCell ref="A135:D135"/>
    <mergeCell ref="F82:F84"/>
    <mergeCell ref="E46:E49"/>
    <mergeCell ref="I1:J1"/>
    <mergeCell ref="I2:J2"/>
    <mergeCell ref="I4:J4"/>
    <mergeCell ref="A6:J6"/>
    <mergeCell ref="A7:J7"/>
    <mergeCell ref="F19:F24"/>
    <mergeCell ref="F25:F29"/>
    <mergeCell ref="F34:F39"/>
    <mergeCell ref="E156:E166"/>
    <mergeCell ref="F54:F56"/>
    <mergeCell ref="E54:E56"/>
    <mergeCell ref="E12:E18"/>
    <mergeCell ref="F136:F140"/>
    <mergeCell ref="E119:E131"/>
    <mergeCell ref="F112:F118"/>
    <mergeCell ref="F132:F135"/>
    <mergeCell ref="F57:F59"/>
    <mergeCell ref="F60:F71"/>
    <mergeCell ref="I9:J9"/>
    <mergeCell ref="E30:E33"/>
    <mergeCell ref="G9:G10"/>
    <mergeCell ref="F46:F49"/>
    <mergeCell ref="F9:F10"/>
    <mergeCell ref="H9:H10"/>
    <mergeCell ref="F12:F18"/>
    <mergeCell ref="F30:F33"/>
    <mergeCell ref="A9:A10"/>
    <mergeCell ref="E25:E29"/>
    <mergeCell ref="A172:J172"/>
    <mergeCell ref="E106:E108"/>
    <mergeCell ref="F106:F108"/>
    <mergeCell ref="F152:F155"/>
    <mergeCell ref="E132:E135"/>
    <mergeCell ref="E19:E24"/>
    <mergeCell ref="F72:F81"/>
    <mergeCell ref="A143:D143"/>
    <mergeCell ref="A81:D81"/>
    <mergeCell ref="E72:E81"/>
    <mergeCell ref="A118:D118"/>
    <mergeCell ref="A111:D111"/>
    <mergeCell ref="E112:E118"/>
    <mergeCell ref="A56:D56"/>
    <mergeCell ref="A59:D59"/>
    <mergeCell ref="E57:E59"/>
    <mergeCell ref="A71:D71"/>
    <mergeCell ref="E60:E71"/>
    <mergeCell ref="A53:D53"/>
    <mergeCell ref="D9:D10"/>
    <mergeCell ref="E9:E10"/>
    <mergeCell ref="A18:D18"/>
    <mergeCell ref="E34:E39"/>
    <mergeCell ref="B9:B10"/>
    <mergeCell ref="C9:C10"/>
    <mergeCell ref="A29:D29"/>
    <mergeCell ref="A33:D33"/>
    <mergeCell ref="A49:D49"/>
    <mergeCell ref="A45:D45"/>
    <mergeCell ref="A108:D108"/>
    <mergeCell ref="E50:E53"/>
    <mergeCell ref="F109:F111"/>
    <mergeCell ref="F50:F53"/>
    <mergeCell ref="E40:E45"/>
    <mergeCell ref="F40:F45"/>
    <mergeCell ref="E102:E105"/>
    <mergeCell ref="F102:F105"/>
    <mergeCell ref="E109:E111"/>
  </mergeCells>
  <phoneticPr fontId="1" type="noConversion"/>
  <printOptions horizontalCentered="1"/>
  <pageMargins left="0.78740157480314965" right="0.78740157480314965" top="1.1811023622047245" bottom="0.39370078740157483" header="0" footer="0"/>
  <pageSetup paperSize="9" scale="70" fitToHeight="10" orientation="landscape" r:id="rId1"/>
  <headerFooter alignWithMargins="0">
    <oddFooter>&amp;C&amp;P</oddFooter>
  </headerFooter>
  <rowBreaks count="9" manualBreakCount="9">
    <brk id="24" max="9" man="1"/>
    <brk id="39" max="9" man="1"/>
    <brk id="53" max="9" man="1"/>
    <brk id="71" max="9" man="1"/>
    <brk id="84" max="9" man="1"/>
    <brk id="101" max="9" man="1"/>
    <brk id="118" max="9" man="1"/>
    <brk id="135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2018-12-21T09:26:47Z</cp:lastPrinted>
  <dcterms:created xsi:type="dcterms:W3CDTF">2010-12-21T11:50:40Z</dcterms:created>
  <dcterms:modified xsi:type="dcterms:W3CDTF">2018-12-28T08:46:09Z</dcterms:modified>
</cp:coreProperties>
</file>