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465" windowWidth="15480" windowHeight="10380"/>
  </bookViews>
  <sheets>
    <sheet name="дод.6" sheetId="6" r:id="rId1"/>
  </sheets>
  <definedNames>
    <definedName name="_xlnm.Print_Titles" localSheetId="0">дод.6!$D:$E,дод.6!$7:$8</definedName>
    <definedName name="_xlnm.Print_Area" localSheetId="0">дод.6!$A$1:$I$99</definedName>
  </definedNames>
  <calcPr calcId="162913" fullCalcOnLoad="1"/>
</workbook>
</file>

<file path=xl/calcChain.xml><?xml version="1.0" encoding="utf-8"?>
<calcChain xmlns="http://schemas.openxmlformats.org/spreadsheetml/2006/main">
  <c r="H15" i="6" l="1"/>
  <c r="H39" i="6"/>
  <c r="H37" i="6"/>
  <c r="H36" i="6"/>
  <c r="H47" i="6"/>
  <c r="H46" i="6"/>
  <c r="H49" i="6"/>
  <c r="H53" i="6"/>
  <c r="H54" i="6"/>
  <c r="H42" i="6"/>
  <c r="H41" i="6" s="1"/>
  <c r="H23" i="6"/>
  <c r="H25" i="6"/>
  <c r="H27" i="6"/>
  <c r="H29" i="6"/>
  <c r="H22" i="6"/>
  <c r="H21" i="6" s="1"/>
  <c r="H59" i="6"/>
  <c r="H58" i="6" s="1"/>
  <c r="H57" i="6" s="1"/>
  <c r="H63" i="6"/>
  <c r="H69" i="6"/>
  <c r="H74" i="6"/>
  <c r="H82" i="6"/>
  <c r="H86" i="6"/>
  <c r="H89" i="6"/>
  <c r="H33" i="6"/>
  <c r="H32" i="6"/>
  <c r="H31" i="6" s="1"/>
  <c r="H35" i="6"/>
  <c r="H11" i="6"/>
  <c r="H10" i="6"/>
  <c r="H9" i="6" s="1"/>
  <c r="H18" i="6"/>
  <c r="H14" i="6" s="1"/>
  <c r="H13" i="6" s="1"/>
  <c r="H95" i="6"/>
  <c r="H94" i="6"/>
  <c r="H93" i="6" s="1"/>
  <c r="H97" i="6" l="1"/>
</calcChain>
</file>

<file path=xl/sharedStrings.xml><?xml version="1.0" encoding="utf-8"?>
<sst xmlns="http://schemas.openxmlformats.org/spreadsheetml/2006/main" count="208" uniqueCount="135">
  <si>
    <t>до рішення міської ради VII скликання</t>
  </si>
  <si>
    <t>Додаток 6</t>
  </si>
  <si>
    <t>Секретар Чернівецької міської ради</t>
  </si>
  <si>
    <t>В. Продан</t>
  </si>
  <si>
    <t>Розподіл коштів бюджету розвитку за об'єктами у 2019 році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</si>
  <si>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</si>
  <si>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</si>
  <si>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</si>
  <si>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</si>
  <si>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об’єкта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</si>
  <si>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</si>
  <si>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</si>
  <si>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</si>
  <si>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</si>
  <si>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УСЬОГО</t>
  </si>
  <si>
    <t>Х</t>
  </si>
  <si>
    <t>1</t>
  </si>
  <si>
    <t>2</t>
  </si>
  <si>
    <t>3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</si>
  <si>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</si>
  <si>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</si>
  <si>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</si>
  <si>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 міської ради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</si>
  <si>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</si>
  <si>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</si>
  <si>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</si>
  <si>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Департамент житлово-комунального господарства Чернівецької міської ради</t>
  </si>
  <si>
    <t>0620</t>
  </si>
  <si>
    <t>Експлуатація та технічне обслуговування житлового фонду</t>
  </si>
  <si>
    <t>Капітальні видатки</t>
  </si>
  <si>
    <t>Забезпечення діяльності з виробництва, транспортування, постачання теплової енергії</t>
  </si>
  <si>
    <t>Забезпечення надійної та безперебійної експлуатації ліфтів</t>
  </si>
  <si>
    <t>Організація благоустрою населених пунктів</t>
  </si>
  <si>
    <t>0443</t>
  </si>
  <si>
    <t>Будівництво об'єктів житлово-комунального господарства</t>
  </si>
  <si>
    <t>Будівництво тролейбусної лінії по вул.Старожучківській шлях від  ринку до  вул.Січових Стрільців (в т.ч. техумови,  проектні роботи, експертиза, авторський нагляд)</t>
  </si>
  <si>
    <t>Будівництво тролейбусної лінії до ТЦ "МЕТРО" (в т.ч. техумови,  проектні роботи, експертиза, авторський нагляд)</t>
  </si>
  <si>
    <t>Будівництво тролейбусної лінії  по вул.П.Сагайдачного (в т.ч. техумови,  проектні роботи, експертиза, авторський нагляд)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</si>
  <si>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</si>
  <si>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</si>
  <si>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0490</t>
  </si>
  <si>
    <t>Внески до статутного капіталу суб’єктів господарювання</t>
  </si>
  <si>
    <t>Департамент містобудівного комплексу та земельних відносин Чернівецької міської ради</t>
  </si>
  <si>
    <t>1610000</t>
  </si>
  <si>
    <t>0910</t>
  </si>
  <si>
    <t>Надання дошкільної освіти</t>
  </si>
  <si>
    <t>Капітальні видатки (кредитні кошти міжнародної фінансової організації "Північна екологічна фінансова корпорація" (NEFCO) на реалізацію інвестиційного проекту "Енергоефективність в будівлях бюджетної сфери в м.Чернівцях")</t>
  </si>
  <si>
    <t>Капітальні видатки (співфінансування на реалізацію інвестиційного проекту  "Енергоефективність в будівлях бюджетної сфери в м.Чернівцях")</t>
  </si>
  <si>
    <t>0921</t>
  </si>
  <si>
    <t>Надання загальної середньої освіти загальноосвітніми навчальними закладами ( в т. ч. школою-дитячим садком, інтернатом при школі), спеціалізованими школами, ліцеями, гімназіями, колегіумами</t>
  </si>
  <si>
    <t>0731</t>
  </si>
  <si>
    <t>Багатопрофільна стаціонарна медична допомога населенню</t>
  </si>
  <si>
    <t>0721</t>
  </si>
  <si>
    <t>Амбулаторно-поліклінічна допомога населенню, крім первинної медичної допомоги</t>
  </si>
  <si>
    <t>Будівництво зливово-каналізаційних та водопровідних мереж по вул. Заставнянській мікрорайону "Роша" (друга черга )</t>
  </si>
  <si>
    <t>2017-2019</t>
  </si>
  <si>
    <t>Будівництво водопровідної мережі по вулицях Ромаданівській, Архангельській, Гайовій, Геніченській, Дебальцевській</t>
  </si>
  <si>
    <t>2018-2019</t>
  </si>
  <si>
    <t>Будівництво мереж водопостачання індивідуальних житлових будинків по вул. Марморозькій, Хрещатинській, Путильській, О.Романця, С.Будного, провул. Марморозькому</t>
  </si>
  <si>
    <t xml:space="preserve">Реконструкція РКНС-8 та напірних трубопроводів від РКНС-8 до каналізаційного дюкера через річку Прут </t>
  </si>
  <si>
    <t>Будівництво водопровідної насосної станції ІІ підйому для забезпечення водопостачанням мікрорайону "Роша"</t>
  </si>
  <si>
    <t>Будівництво водопровідної та каналізаційної мережі по вул.Букшованого Осипа, 1,2,3 провул.Букшованого Осипа та прилеглих до них вулиць і провулків (І черга)</t>
  </si>
  <si>
    <t>Будівництво освітніх установ та закладів</t>
  </si>
  <si>
    <t>Реконструкція басейнів ЗОШ №27 на вул. С.Воробкевича,19</t>
  </si>
  <si>
    <t>Реконструкція з прибудовою на 4 класи ЗОШ № 38 на вул. Яна Налепки,3</t>
  </si>
  <si>
    <t>Будівництво установ та закладів культури</t>
  </si>
  <si>
    <t xml:space="preserve">Реконструкція кінотеатру   ім. І. Миколайчука  під кіномистецький центр   на  вул. Головній,140  </t>
  </si>
  <si>
    <t>2015-2019</t>
  </si>
  <si>
    <t>Будівництво інших об'єктів соціальної та виробничої інфраструктури комунальної власності</t>
  </si>
  <si>
    <t>Реконструкція дитячого майданчика ЗОШ №5 на вул. Л.Українки,18 (проектні роботи)</t>
  </si>
  <si>
    <t>Реконструкція дитячо-спортивного майданчика на 2 провулку Кармелюка Устима, 4 для дітей різного віку (в тому числі для дітей з інвалідністю) (проектні роботи)</t>
  </si>
  <si>
    <t>Реставрація (ремонт реставраційний) приміщень закладів дошкільної освіти та загальноосвітніх навчальних закладів (співфінансування на реалізацію інвестиційного проекту «Енергоефективність в будівлях бюджетної сфери в м.Чернівцях)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</si>
  <si>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</si>
  <si>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Видатки, пов’язані з підготовкою земельних ділянок несільськогосподарського призначення або прав на них для продажу на земельних торгах та проведення таких торгів</t>
  </si>
  <si>
    <t>0700000</t>
  </si>
  <si>
    <t>0710000</t>
  </si>
  <si>
    <t>0712010</t>
  </si>
  <si>
    <t>2010</t>
  </si>
  <si>
    <t>Капітальні трансферти підприємствам (установам, організаціям)</t>
  </si>
  <si>
    <t>0712030</t>
  </si>
  <si>
    <t>2030</t>
  </si>
  <si>
    <t>0733</t>
  </si>
  <si>
    <t>Лікарсько-акушерська допомога вагітним, породіллям та новонародженим</t>
  </si>
  <si>
    <t>0712080</t>
  </si>
  <si>
    <t>2080</t>
  </si>
  <si>
    <t>0712113</t>
  </si>
  <si>
    <t>2113</t>
  </si>
  <si>
    <t>Первинна медична допомога населенню, що надається амбулаторно-поліклінічними закладами (відділеннями)</t>
  </si>
  <si>
    <t>1000000</t>
  </si>
  <si>
    <t>1010000</t>
  </si>
  <si>
    <t>Управління культури Чернівецької міської ради</t>
  </si>
  <si>
    <t>Управління культури міської ради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</si>
  <si>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</si>
  <si>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</si>
  <si>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</si>
  <si>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</si>
  <si>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Придбання обладнання і предметів довгострокового користування</t>
  </si>
  <si>
    <t>1011100</t>
  </si>
  <si>
    <t>1100</t>
  </si>
  <si>
    <t>0960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</si>
  <si>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</si>
  <si>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Будівництво каналізаційної мережі з приєднанням ЗНЗ №25 на вул. Д.Благоєва, 8-б та ЗНЗ №8 на вул. К.Дзержика,22</t>
  </si>
  <si>
    <t>0200000</t>
  </si>
  <si>
    <t xml:space="preserve">Виконавчий комітет Чернівецької міської ради </t>
  </si>
  <si>
    <t>0210000</t>
  </si>
  <si>
    <t xml:space="preserve">Виконавчий комітет міської ради </t>
  </si>
  <si>
    <t>0210180</t>
  </si>
  <si>
    <t>0180</t>
  </si>
  <si>
    <t>0133</t>
  </si>
  <si>
    <t>Інша діяльність у сфері державного управління</t>
  </si>
  <si>
    <t>0600000</t>
  </si>
  <si>
    <t xml:space="preserve">Управління освіти Чернівецької міської ради </t>
  </si>
  <si>
    <t>0610000</t>
  </si>
  <si>
    <t xml:space="preserve">Управління освіти міської ради </t>
  </si>
  <si>
    <t>0611010</t>
  </si>
  <si>
    <t>1010</t>
  </si>
  <si>
    <t>0611020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</si>
  <si>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</si>
  <si>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</si>
  <si>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Реставрація (ремонт реставраційний) приміщень загальноосвітніх навчальних закладів (кредитні кошти міжнародної фінансової організації "Північна екологічна фінансова корпорація" (NEFCO) на реалізацію інвестиційного проекту "Енергоефективність в будівлях бюджетної сфери в м.Чернівцях")</t>
  </si>
  <si>
    <t>3700000</t>
  </si>
  <si>
    <t>3710000</t>
  </si>
  <si>
    <t>7370</t>
  </si>
  <si>
    <t>3717370</t>
  </si>
  <si>
    <t xml:space="preserve">Реалізація інших заходів щодо соціально-економічного розвитку територій </t>
  </si>
  <si>
    <t xml:space="preserve">Фінансове управління Чернівецької міської ради </t>
  </si>
  <si>
    <t xml:space="preserve">Фінансове управління міської ради </t>
  </si>
  <si>
    <t>Капітальні видатки (співфінансування на реалізацію інвестиційного проекту "Модернізація інфраструктури централізованого теплопостачання в м.Чернівці (ЄБРР)) (замовник МКП Чернівцітеплокомуненерго")</t>
  </si>
  <si>
    <t xml:space="preserve">Капітальні видатки на співфінансування проекту "ПДСЕР для МЕСР: практичне впровадження ПДСЕР у напрямку сталого, розумного та енергоефективного міського освітлення в м.Чернівці </t>
  </si>
  <si>
    <t>Внески органів місцевого самоврядування до статутного капіталу КП "Чернівціводоканал"</t>
  </si>
  <si>
    <t>Внески органів місцевого самоврядування до статутного капіталу МКП "Чернівцітеплокомуненерго"</t>
  </si>
  <si>
    <t xml:space="preserve">Управління охорони здоров'я Чернівецької міської ради </t>
  </si>
  <si>
    <t xml:space="preserve">Управління охорони здоров'я </t>
  </si>
  <si>
    <t>Проектування, реставрація та охорона пам'яток архітектури</t>
  </si>
  <si>
    <t>20.12.2018 № 1567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</si>
</sst>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6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0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9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9" fillId="0" borderId="0"/>
    <xf numFmtId="0" fontId="19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8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5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35" fillId="30" borderId="0" applyNumberFormat="0" applyBorder="0" applyAlignment="0" applyProtection="0"/>
    <xf numFmtId="0" fontId="34" fillId="31" borderId="0" applyNumberFormat="0" applyBorder="0" applyAlignment="0" applyProtection="0"/>
    <xf numFmtId="0" fontId="34" fillId="32" borderId="0" applyNumberFormat="0" applyBorder="0" applyAlignment="0" applyProtection="0"/>
    <xf numFmtId="0" fontId="35" fillId="33" borderId="0" applyNumberFormat="0" applyBorder="0" applyAlignment="0" applyProtection="0"/>
    <xf numFmtId="0" fontId="34" fillId="34" borderId="0" applyNumberFormat="0" applyBorder="0" applyAlignment="0" applyProtection="0"/>
    <xf numFmtId="0" fontId="34" fillId="35" borderId="0" applyNumberFormat="0" applyBorder="0" applyAlignment="0" applyProtection="0"/>
    <xf numFmtId="0" fontId="35" fillId="36" borderId="0" applyNumberFormat="0" applyBorder="0" applyAlignment="0" applyProtection="0"/>
    <xf numFmtId="0" fontId="34" fillId="37" borderId="0" applyNumberFormat="0" applyBorder="0" applyAlignment="0" applyProtection="0"/>
    <xf numFmtId="0" fontId="34" fillId="38" borderId="0" applyNumberFormat="0" applyBorder="0" applyAlignment="0" applyProtection="0"/>
    <xf numFmtId="0" fontId="35" fillId="39" borderId="0" applyNumberFormat="0" applyBorder="0" applyAlignment="0" applyProtection="0"/>
    <xf numFmtId="0" fontId="34" fillId="40" borderId="0" applyNumberFormat="0" applyBorder="0" applyAlignment="0" applyProtection="0"/>
    <xf numFmtId="0" fontId="34" fillId="41" borderId="0" applyNumberFormat="0" applyBorder="0" applyAlignment="0" applyProtection="0"/>
    <xf numFmtId="0" fontId="35" fillId="42" borderId="0" applyNumberFormat="0" applyBorder="0" applyAlignment="0" applyProtection="0"/>
  </cellStyleXfs>
  <cellXfs count="151">
    <xf numFmtId="0" fontId="0" fillId="0" borderId="0" xfId="0"/>
    <xf numFmtId="0" fontId="23" fillId="0" borderId="0" xfId="0" applyNumberFormat="1" applyFont="1" applyFill="1" applyAlignment="1" applyProtection="1">
      <alignment horizontal="center" vertical="center" wrapText="1"/>
    </xf>
    <xf numFmtId="0" fontId="17" fillId="0" borderId="0" xfId="0" applyFont="1" applyFill="1" applyAlignment="1">
      <alignment wrapText="1"/>
    </xf>
    <xf numFmtId="0" fontId="26" fillId="0" borderId="0" xfId="0" applyFont="1" applyFill="1" applyAlignment="1">
      <alignment wrapText="1"/>
    </xf>
    <xf numFmtId="0" fontId="22" fillId="0" borderId="0" xfId="0" applyFont="1" applyFill="1" applyAlignment="1">
      <alignment wrapText="1"/>
    </xf>
    <xf numFmtId="49" fontId="27" fillId="0" borderId="7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wrapText="1"/>
    </xf>
    <xf numFmtId="49" fontId="17" fillId="0" borderId="0" xfId="0" applyNumberFormat="1" applyFont="1" applyFill="1" applyAlignment="1" applyProtection="1">
      <alignment wrapText="1"/>
    </xf>
    <xf numFmtId="49" fontId="17" fillId="0" borderId="8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 applyProtection="1">
      <alignment wrapText="1"/>
    </xf>
    <xf numFmtId="49" fontId="22" fillId="0" borderId="8" xfId="0" applyNumberFormat="1" applyFont="1" applyFill="1" applyBorder="1" applyAlignment="1" applyProtection="1">
      <alignment horizontal="center" wrapText="1"/>
    </xf>
    <xf numFmtId="0" fontId="17" fillId="0" borderId="0" xfId="0" applyNumberFormat="1" applyFont="1" applyFill="1" applyAlignment="1" applyProtection="1">
      <alignment horizontal="center" vertical="center" wrapText="1"/>
    </xf>
    <xf numFmtId="0" fontId="17" fillId="0" borderId="0" xfId="0" applyNumberFormat="1" applyFont="1" applyFill="1" applyAlignment="1" applyProtection="1">
      <alignment horizontal="left" vertical="center" wrapText="1"/>
    </xf>
    <xf numFmtId="1" fontId="17" fillId="0" borderId="0" xfId="0" applyNumberFormat="1" applyFont="1" applyFill="1" applyAlignment="1" applyProtection="1">
      <alignment horizontal="left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26" fillId="0" borderId="0" xfId="0" applyNumberFormat="1" applyFont="1" applyFill="1" applyAlignment="1" applyProtection="1">
      <alignment horizontal="left" vertical="center" wrapText="1"/>
    </xf>
    <xf numFmtId="49" fontId="27" fillId="0" borderId="0" xfId="0" applyNumberFormat="1" applyFont="1" applyFill="1" applyBorder="1" applyAlignment="1" applyProtection="1">
      <alignment wrapText="1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27" fillId="0" borderId="0" xfId="0" applyFont="1" applyFill="1" applyBorder="1" applyAlignment="1">
      <alignment wrapText="1"/>
    </xf>
    <xf numFmtId="49" fontId="26" fillId="0" borderId="0" xfId="0" applyNumberFormat="1" applyFont="1" applyFill="1" applyAlignment="1" applyProtection="1">
      <alignment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horizontal="left" vertical="center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vertical="center"/>
    </xf>
    <xf numFmtId="49" fontId="22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192" fontId="16" fillId="0" borderId="0" xfId="0" applyNumberFormat="1" applyFont="1" applyFill="1" applyBorder="1" applyAlignment="1">
      <alignment horizontal="left" vertical="center" wrapText="1"/>
    </xf>
    <xf numFmtId="3" fontId="22" fillId="0" borderId="0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left" vertical="center" wrapText="1"/>
    </xf>
    <xf numFmtId="192" fontId="27" fillId="0" borderId="7" xfId="0" applyNumberFormat="1" applyFont="1" applyFill="1" applyBorder="1" applyAlignment="1">
      <alignment horizontal="center" vertical="center" wrapText="1"/>
    </xf>
    <xf numFmtId="3" fontId="27" fillId="0" borderId="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7" fillId="0" borderId="7" xfId="0" applyNumberFormat="1" applyFont="1" applyFill="1" applyBorder="1" applyAlignment="1" applyProtection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3" fontId="27" fillId="0" borderId="7" xfId="48" applyNumberFormat="1" applyFont="1" applyFill="1" applyBorder="1" applyAlignment="1">
      <alignment horizontal="center" vertical="center" wrapText="1"/>
    </xf>
    <xf numFmtId="4" fontId="27" fillId="0" borderId="7" xfId="48" applyNumberFormat="1" applyFont="1" applyFill="1" applyBorder="1" applyAlignment="1">
      <alignment horizontal="right" vertical="center" wrapText="1"/>
    </xf>
    <xf numFmtId="49" fontId="27" fillId="0" borderId="7" xfId="0" applyNumberFormat="1" applyFont="1" applyFill="1" applyBorder="1" applyAlignment="1" applyProtection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" fontId="26" fillId="0" borderId="7" xfId="48" applyNumberFormat="1" applyFont="1" applyFill="1" applyBorder="1" applyAlignment="1">
      <alignment horizontal="right" vertical="center" wrapText="1"/>
    </xf>
    <xf numFmtId="0" fontId="27" fillId="24" borderId="7" xfId="0" applyFont="1" applyFill="1" applyBorder="1" applyAlignment="1">
      <alignment horizontal="center" vertical="center" wrapText="1"/>
    </xf>
    <xf numFmtId="49" fontId="27" fillId="24" borderId="7" xfId="0" applyNumberFormat="1" applyFont="1" applyFill="1" applyBorder="1" applyAlignment="1">
      <alignment horizontal="center" vertical="center" wrapText="1"/>
    </xf>
    <xf numFmtId="192" fontId="1" fillId="24" borderId="7" xfId="48" applyNumberFormat="1" applyFont="1" applyFill="1" applyBorder="1" applyAlignment="1">
      <alignment horizontal="left" vertical="center" wrapText="1"/>
    </xf>
    <xf numFmtId="3" fontId="26" fillId="24" borderId="7" xfId="48" applyNumberFormat="1" applyFont="1" applyFill="1" applyBorder="1" applyAlignment="1">
      <alignment horizontal="center" vertical="center" wrapText="1"/>
    </xf>
    <xf numFmtId="3" fontId="27" fillId="24" borderId="7" xfId="48" applyNumberFormat="1" applyFont="1" applyFill="1" applyBorder="1" applyAlignment="1">
      <alignment horizontal="center" vertical="center" wrapText="1"/>
    </xf>
    <xf numFmtId="3" fontId="27" fillId="0" borderId="0" xfId="48" applyNumberFormat="1" applyFont="1" applyFill="1" applyBorder="1" applyAlignment="1">
      <alignment horizontal="right" vertical="center" wrapText="1"/>
    </xf>
    <xf numFmtId="3" fontId="26" fillId="0" borderId="0" xfId="48" applyNumberFormat="1" applyFont="1" applyFill="1" applyBorder="1" applyAlignment="1">
      <alignment horizontal="center" vertical="center" wrapText="1"/>
    </xf>
    <xf numFmtId="49" fontId="27" fillId="0" borderId="7" xfId="0" applyNumberFormat="1" applyFont="1" applyBorder="1" applyAlignment="1">
      <alignment horizontal="center" vertical="center" wrapText="1"/>
    </xf>
    <xf numFmtId="192" fontId="16" fillId="0" borderId="7" xfId="48" applyNumberFormat="1" applyFont="1" applyFill="1" applyBorder="1" applyAlignment="1">
      <alignment horizontal="left" vertical="center" wrapText="1"/>
    </xf>
    <xf numFmtId="3" fontId="26" fillId="0" borderId="0" xfId="48" applyNumberFormat="1" applyFont="1" applyFill="1" applyBorder="1" applyAlignment="1">
      <alignment horizontal="right" vertical="center" wrapText="1"/>
    </xf>
    <xf numFmtId="3" fontId="27" fillId="0" borderId="0" xfId="0" applyNumberFormat="1" applyFont="1" applyFill="1" applyAlignment="1">
      <alignment wrapText="1"/>
    </xf>
    <xf numFmtId="0" fontId="27" fillId="0" borderId="0" xfId="0" applyFont="1" applyFill="1" applyAlignment="1">
      <alignment wrapText="1"/>
    </xf>
    <xf numFmtId="0" fontId="16" fillId="0" borderId="7" xfId="0" applyFont="1" applyBorder="1" applyAlignment="1">
      <alignment horizontal="left" vertical="center" wrapText="1"/>
    </xf>
    <xf numFmtId="3" fontId="1" fillId="0" borderId="0" xfId="48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wrapText="1"/>
    </xf>
    <xf numFmtId="3" fontId="16" fillId="0" borderId="0" xfId="48" applyNumberFormat="1" applyFont="1" applyFill="1" applyBorder="1" applyAlignment="1">
      <alignment horizontal="right" vertical="center" wrapText="1"/>
    </xf>
    <xf numFmtId="0" fontId="16" fillId="0" borderId="0" xfId="0" applyFont="1" applyFill="1" applyAlignment="1">
      <alignment wrapText="1"/>
    </xf>
    <xf numFmtId="0" fontId="23" fillId="0" borderId="7" xfId="0" applyFont="1" applyBorder="1" applyAlignment="1">
      <alignment horizontal="center" vertical="center" wrapText="1"/>
    </xf>
    <xf numFmtId="49" fontId="23" fillId="0" borderId="7" xfId="0" applyNumberFormat="1" applyFont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wrapText="1"/>
    </xf>
    <xf numFmtId="192" fontId="1" fillId="0" borderId="7" xfId="48" applyNumberFormat="1" applyFont="1" applyFill="1" applyBorder="1" applyAlignment="1">
      <alignment horizontal="left" vertical="center" wrapText="1"/>
    </xf>
    <xf numFmtId="0" fontId="27" fillId="0" borderId="7" xfId="0" applyFont="1" applyFill="1" applyBorder="1" applyAlignment="1">
      <alignment horizontal="center" vertical="center" wrapText="1"/>
    </xf>
    <xf numFmtId="3" fontId="26" fillId="0" borderId="7" xfId="48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wrapText="1"/>
    </xf>
    <xf numFmtId="0" fontId="1" fillId="0" borderId="7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wrapText="1"/>
    </xf>
    <xf numFmtId="3" fontId="26" fillId="0" borderId="0" xfId="0" applyNumberFormat="1" applyFont="1" applyFill="1" applyAlignment="1">
      <alignment wrapText="1"/>
    </xf>
    <xf numFmtId="0" fontId="30" fillId="0" borderId="7" xfId="0" applyFont="1" applyBorder="1" applyAlignment="1">
      <alignment horizontal="center" vertical="center" wrapText="1"/>
    </xf>
    <xf numFmtId="49" fontId="30" fillId="0" borderId="7" xfId="0" applyNumberFormat="1" applyFont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wrapText="1"/>
    </xf>
    <xf numFmtId="0" fontId="30" fillId="0" borderId="7" xfId="0" quotePrefix="1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wrapText="1"/>
    </xf>
    <xf numFmtId="49" fontId="29" fillId="0" borderId="7" xfId="0" applyNumberFormat="1" applyFont="1" applyBorder="1" applyAlignment="1">
      <alignment horizontal="center" vertical="center" wrapText="1"/>
    </xf>
    <xf numFmtId="1" fontId="1" fillId="0" borderId="7" xfId="0" applyNumberFormat="1" applyFont="1" applyFill="1" applyBorder="1" applyAlignment="1">
      <alignment horizontal="left" vertical="center" wrapText="1"/>
    </xf>
    <xf numFmtId="3" fontId="30" fillId="0" borderId="0" xfId="48" applyNumberFormat="1" applyFont="1" applyFill="1" applyBorder="1" applyAlignment="1">
      <alignment horizontal="right" vertical="center" wrapText="1"/>
    </xf>
    <xf numFmtId="0" fontId="30" fillId="0" borderId="0" xfId="0" applyFont="1" applyFill="1" applyAlignment="1">
      <alignment wrapText="1"/>
    </xf>
    <xf numFmtId="49" fontId="16" fillId="0" borderId="7" xfId="0" applyNumberFormat="1" applyFont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192" fontId="17" fillId="0" borderId="7" xfId="48" applyNumberFormat="1" applyFont="1" applyFill="1" applyBorder="1" applyAlignment="1">
      <alignment horizontal="left" vertical="center" wrapText="1"/>
    </xf>
    <xf numFmtId="3" fontId="17" fillId="0" borderId="0" xfId="48" applyNumberFormat="1" applyFont="1" applyFill="1" applyBorder="1" applyAlignment="1">
      <alignment horizontal="right" vertical="center" wrapText="1"/>
    </xf>
    <xf numFmtId="0" fontId="17" fillId="0" borderId="7" xfId="0" applyFont="1" applyBorder="1" applyAlignment="1">
      <alignment horizont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27" fillId="24" borderId="7" xfId="0" applyNumberFormat="1" applyFont="1" applyFill="1" applyBorder="1" applyAlignment="1" applyProtection="1">
      <alignment horizontal="center" vertical="center" wrapText="1"/>
    </xf>
    <xf numFmtId="0" fontId="27" fillId="24" borderId="7" xfId="0" applyNumberFormat="1" applyFont="1" applyFill="1" applyBorder="1" applyAlignment="1" applyProtection="1">
      <alignment horizontal="center" vertical="center" wrapText="1"/>
    </xf>
    <xf numFmtId="4" fontId="27" fillId="24" borderId="7" xfId="48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192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192" fontId="1" fillId="0" borderId="7" xfId="0" applyNumberFormat="1" applyFont="1" applyFill="1" applyBorder="1" applyAlignment="1">
      <alignment horizontal="center" vertical="center" wrapText="1"/>
    </xf>
    <xf numFmtId="3" fontId="27" fillId="24" borderId="7" xfId="48" applyNumberFormat="1" applyFont="1" applyFill="1" applyBorder="1" applyAlignment="1">
      <alignment vertical="center" wrapText="1"/>
    </xf>
    <xf numFmtId="3" fontId="27" fillId="0" borderId="7" xfId="48" applyNumberFormat="1" applyFont="1" applyFill="1" applyBorder="1" applyAlignment="1">
      <alignment vertical="center" wrapText="1"/>
    </xf>
    <xf numFmtId="3" fontId="27" fillId="0" borderId="7" xfId="0" applyNumberFormat="1" applyFont="1" applyFill="1" applyBorder="1" applyAlignment="1">
      <alignment vertical="center" wrapText="1"/>
    </xf>
    <xf numFmtId="3" fontId="26" fillId="0" borderId="7" xfId="48" applyNumberFormat="1" applyFont="1" applyFill="1" applyBorder="1" applyAlignment="1">
      <alignment vertical="center" wrapText="1"/>
    </xf>
    <xf numFmtId="3" fontId="26" fillId="0" borderId="7" xfId="0" applyNumberFormat="1" applyFont="1" applyFill="1" applyBorder="1" applyAlignment="1">
      <alignment vertical="center" wrapText="1"/>
    </xf>
    <xf numFmtId="1" fontId="26" fillId="24" borderId="7" xfId="48" applyNumberFormat="1" applyFont="1" applyFill="1" applyBorder="1" applyAlignment="1">
      <alignment horizontal="center" vertical="center" wrapText="1"/>
    </xf>
    <xf numFmtId="1" fontId="26" fillId="0" borderId="7" xfId="48" applyNumberFormat="1" applyFont="1" applyFill="1" applyBorder="1" applyAlignment="1">
      <alignment horizontal="center" vertical="center" wrapText="1"/>
    </xf>
    <xf numFmtId="1" fontId="26" fillId="0" borderId="7" xfId="0" applyNumberFormat="1" applyFont="1" applyFill="1" applyBorder="1" applyAlignment="1">
      <alignment horizontal="center" vertical="center" wrapText="1"/>
    </xf>
    <xf numFmtId="1" fontId="27" fillId="0" borderId="7" xfId="48" applyNumberFormat="1" applyFont="1" applyFill="1" applyBorder="1" applyAlignment="1">
      <alignment horizontal="center" vertical="center" wrapText="1"/>
    </xf>
    <xf numFmtId="3" fontId="27" fillId="24" borderId="7" xfId="48" applyNumberFormat="1" applyFont="1" applyFill="1" applyBorder="1" applyAlignment="1">
      <alignment horizontal="right" vertical="center" wrapText="1"/>
    </xf>
    <xf numFmtId="3" fontId="27" fillId="0" borderId="7" xfId="48" applyNumberFormat="1" applyFont="1" applyFill="1" applyBorder="1" applyAlignment="1">
      <alignment horizontal="right" vertical="center" wrapText="1"/>
    </xf>
    <xf numFmtId="3" fontId="26" fillId="24" borderId="7" xfId="48" applyNumberFormat="1" applyFont="1" applyFill="1" applyBorder="1" applyAlignment="1">
      <alignment horizontal="right" vertical="center" wrapText="1"/>
    </xf>
    <xf numFmtId="3" fontId="26" fillId="0" borderId="7" xfId="48" applyNumberFormat="1" applyFont="1" applyFill="1" applyBorder="1" applyAlignment="1">
      <alignment horizontal="right" vertical="center" wrapText="1"/>
    </xf>
    <xf numFmtId="3" fontId="26" fillId="0" borderId="7" xfId="0" applyNumberFormat="1" applyFont="1" applyFill="1" applyBorder="1" applyAlignment="1">
      <alignment horizontal="right" vertical="center" wrapText="1"/>
    </xf>
    <xf numFmtId="192" fontId="26" fillId="0" borderId="7" xfId="48" applyNumberFormat="1" applyFont="1" applyFill="1" applyBorder="1" applyAlignment="1">
      <alignment horizontal="left" vertical="center" wrapText="1"/>
    </xf>
    <xf numFmtId="192" fontId="27" fillId="0" borderId="7" xfId="48" applyNumberFormat="1" applyFont="1" applyFill="1" applyBorder="1" applyAlignment="1">
      <alignment horizontal="left" vertical="center" wrapText="1"/>
    </xf>
    <xf numFmtId="0" fontId="27" fillId="0" borderId="7" xfId="54" quotePrefix="1" applyFont="1" applyFill="1" applyBorder="1" applyAlignment="1">
      <alignment horizontal="center" vertical="center" wrapText="1"/>
    </xf>
    <xf numFmtId="2" fontId="27" fillId="0" borderId="7" xfId="54" quotePrefix="1" applyNumberFormat="1" applyFont="1" applyFill="1" applyBorder="1" applyAlignment="1">
      <alignment horizontal="center" vertical="center" wrapText="1"/>
    </xf>
    <xf numFmtId="49" fontId="27" fillId="0" borderId="7" xfId="0" applyNumberFormat="1" applyFont="1" applyFill="1" applyBorder="1" applyAlignment="1">
      <alignment horizontal="left" vertical="center" wrapText="1"/>
    </xf>
    <xf numFmtId="192" fontId="26" fillId="24" borderId="7" xfId="48" applyNumberFormat="1" applyFont="1" applyFill="1" applyBorder="1" applyAlignment="1">
      <alignment horizontal="left" vertical="center" wrapText="1"/>
    </xf>
    <xf numFmtId="0" fontId="27" fillId="0" borderId="7" xfId="0" quotePrefix="1" applyFont="1" applyBorder="1" applyAlignment="1">
      <alignment horizontal="center" vertical="center" wrapText="1"/>
    </xf>
    <xf numFmtId="2" fontId="27" fillId="0" borderId="7" xfId="0" quotePrefix="1" applyNumberFormat="1" applyFont="1" applyBorder="1" applyAlignment="1">
      <alignment horizontal="center" vertical="center" wrapText="1"/>
    </xf>
    <xf numFmtId="192" fontId="1" fillId="0" borderId="7" xfId="48" applyNumberFormat="1" applyFont="1" applyFill="1" applyBorder="1" applyAlignment="1">
      <alignment horizontal="center" vertical="center" wrapText="1"/>
    </xf>
    <xf numFmtId="0" fontId="27" fillId="0" borderId="7" xfId="0" applyFont="1" applyBorder="1" applyAlignment="1">
      <alignment horizontal="center" wrapText="1"/>
    </xf>
    <xf numFmtId="0" fontId="17" fillId="24" borderId="0" xfId="0" applyFont="1" applyFill="1" applyAlignment="1">
      <alignment wrapText="1"/>
    </xf>
    <xf numFmtId="192" fontId="31" fillId="24" borderId="7" xfId="48" applyNumberFormat="1" applyFont="1" applyFill="1" applyBorder="1" applyAlignment="1">
      <alignment horizontal="left" vertical="center" wrapText="1"/>
    </xf>
    <xf numFmtId="3" fontId="31" fillId="24" borderId="7" xfId="48" applyNumberFormat="1" applyFont="1" applyFill="1" applyBorder="1" applyAlignment="1">
      <alignment horizontal="center" vertical="center" wrapText="1"/>
    </xf>
    <xf numFmtId="3" fontId="22" fillId="24" borderId="7" xfId="48" applyNumberFormat="1" applyFont="1" applyFill="1" applyBorder="1" applyAlignment="1">
      <alignment horizontal="right" vertical="center" wrapText="1"/>
    </xf>
    <xf numFmtId="4" fontId="31" fillId="24" borderId="7" xfId="48" applyNumberFormat="1" applyFont="1" applyFill="1" applyBorder="1" applyAlignment="1">
      <alignment horizontal="right" vertical="center" wrapText="1"/>
    </xf>
    <xf numFmtId="0" fontId="27" fillId="0" borderId="7" xfId="0" quotePrefix="1" applyNumberFormat="1" applyFont="1" applyBorder="1" applyAlignment="1">
      <alignment horizontal="center" vertical="center" wrapText="1"/>
    </xf>
    <xf numFmtId="3" fontId="22" fillId="24" borderId="7" xfId="48" applyNumberFormat="1" applyFont="1" applyFill="1" applyBorder="1" applyAlignment="1">
      <alignment vertical="center" wrapText="1"/>
    </xf>
    <xf numFmtId="0" fontId="26" fillId="0" borderId="7" xfId="0" applyFont="1" applyBorder="1" applyAlignment="1">
      <alignment horizontal="right" vertical="center" wrapText="1"/>
    </xf>
    <xf numFmtId="0" fontId="26" fillId="0" borderId="7" xfId="0" applyFont="1" applyBorder="1" applyAlignment="1">
      <alignment horizontal="left" vertical="center" wrapText="1"/>
    </xf>
    <xf numFmtId="3" fontId="22" fillId="0" borderId="0" xfId="0" applyNumberFormat="1" applyFont="1" applyFill="1" applyAlignment="1">
      <alignment wrapText="1"/>
    </xf>
    <xf numFmtId="49" fontId="26" fillId="0" borderId="7" xfId="0" applyNumberFormat="1" applyFont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3" fontId="26" fillId="0" borderId="7" xfId="0" applyNumberFormat="1" applyFont="1" applyBorder="1" applyAlignment="1">
      <alignment horizontal="right" vertical="center" wrapText="1"/>
    </xf>
    <xf numFmtId="0" fontId="32" fillId="0" borderId="0" xfId="0" applyNumberFormat="1" applyFont="1" applyFill="1" applyBorder="1" applyAlignment="1" applyProtection="1">
      <alignment horizontal="left" vertical="center" wrapText="1"/>
    </xf>
    <xf numFmtId="0" fontId="33" fillId="0" borderId="0" xfId="0" applyNumberFormat="1" applyFont="1" applyFill="1" applyBorder="1" applyAlignment="1" applyProtection="1">
      <alignment horizontal="left" vertical="center" wrapText="1"/>
    </xf>
    <xf numFmtId="0" fontId="32" fillId="0" borderId="0" xfId="0" applyNumberFormat="1" applyFont="1" applyFill="1" applyBorder="1" applyAlignment="1" applyProtection="1">
      <alignment horizontal="center" vertical="center" wrapText="1"/>
    </xf>
    <xf numFmtId="0" fontId="32" fillId="0" borderId="0" xfId="0" applyFont="1" applyFill="1" applyBorder="1" applyAlignment="1">
      <alignment wrapText="1"/>
    </xf>
    <xf numFmtId="0" fontId="16" fillId="0" borderId="7" xfId="0" applyFont="1" applyFill="1" applyBorder="1" applyAlignment="1">
      <alignment horizontal="left" vertical="center" wrapText="1"/>
    </xf>
    <xf numFmtId="3" fontId="27" fillId="0" borderId="7" xfId="0" applyNumberFormat="1" applyFont="1" applyBorder="1" applyAlignment="1">
      <alignment horizontal="right" vertical="center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32" fillId="0" borderId="0" xfId="0" applyNumberFormat="1" applyFont="1" applyFill="1" applyBorder="1" applyAlignment="1" applyProtection="1">
      <alignment horizontal="center" vertical="center" wrapText="1"/>
    </xf>
    <xf numFmtId="0" fontId="32" fillId="0" borderId="0" xfId="0" applyNumberFormat="1" applyFont="1" applyFill="1" applyBorder="1" applyAlignment="1" applyProtection="1">
      <alignment horizontal="left" vertical="center" wrapText="1"/>
    </xf>
  </cellXfs>
  <cellStyles count="80">
    <cellStyle name="20% - Акцент1" xfId="1"/>
    <cellStyle name="20% — акцент1" xfId="62" builtinId="30" hidden="1"/>
    <cellStyle name="20% - Акцент2" xfId="2"/>
    <cellStyle name="20% — акцент2" xfId="65" builtinId="34" hidden="1"/>
    <cellStyle name="20% - Акцент3" xfId="3"/>
    <cellStyle name="20% — акцент3" xfId="68" builtinId="38" hidden="1"/>
    <cellStyle name="20% - Акцент4" xfId="4"/>
    <cellStyle name="20% — акцент4" xfId="71" builtinId="42" hidden="1"/>
    <cellStyle name="20% - Акцент5" xfId="5"/>
    <cellStyle name="20% — акцент5" xfId="74" builtinId="46" hidden="1"/>
    <cellStyle name="20% - Акцент6" xfId="6"/>
    <cellStyle name="20% — акцент6" xfId="77" builtinId="50" hidden="1"/>
    <cellStyle name="40% - Акцент1" xfId="7"/>
    <cellStyle name="40% — акцент1" xfId="63" builtinId="31" hidden="1"/>
    <cellStyle name="40% - Акцент2" xfId="8"/>
    <cellStyle name="40% — акцент2" xfId="66" builtinId="35" hidden="1"/>
    <cellStyle name="40% - Акцент3" xfId="9"/>
    <cellStyle name="40% — акцент3" xfId="69" builtinId="39" hidden="1"/>
    <cellStyle name="40% - Акцент4" xfId="10"/>
    <cellStyle name="40% — акцент4" xfId="72" builtinId="43" hidden="1"/>
    <cellStyle name="40% - Акцент5" xfId="11"/>
    <cellStyle name="40% — акцент5" xfId="75" builtinId="47" hidden="1"/>
    <cellStyle name="40% - Акцент6" xfId="12"/>
    <cellStyle name="40% — акцент6" xfId="78" builtinId="51" hidden="1"/>
    <cellStyle name="60% - Акцент1" xfId="13"/>
    <cellStyle name="60% — акцент1" xfId="64" builtinId="32" hidden="1"/>
    <cellStyle name="60% - Акцент2" xfId="14"/>
    <cellStyle name="60% — акцент2" xfId="67" builtinId="36" hidden="1"/>
    <cellStyle name="60% - Акцент3" xfId="15"/>
    <cellStyle name="60% — акцент3" xfId="70" builtinId="40" hidden="1"/>
    <cellStyle name="60% - Акцент4" xfId="16"/>
    <cellStyle name="60% — акцент4" xfId="73" builtinId="44" hidden="1"/>
    <cellStyle name="60% - Акцент5" xfId="17"/>
    <cellStyle name="60% — акцент5" xfId="76" builtinId="48" hidden="1"/>
    <cellStyle name="60% - Акцент6" xfId="18"/>
    <cellStyle name="60% — акцент6" xfId="79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_дод.5" xfId="54"/>
    <cellStyle name="Плохой" xfId="55"/>
    <cellStyle name="Пояснение" xfId="56"/>
    <cellStyle name="Примечание" xfId="57"/>
    <cellStyle name="Связанная ячейка" xfId="58"/>
    <cellStyle name="Стиль 1" xfId="59"/>
    <cellStyle name="Текст предупреждения" xfId="60"/>
    <cellStyle name="Хороший" xfId="6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abSelected="1" view="pageBreakPreview" zoomScale="90" zoomScaleNormal="80" zoomScaleSheetLayoutView="90" workbookViewId="0">
      <pane xSplit="4" ySplit="7" topLeftCell="E65" activePane="bottomRight" state="frozen"/>
      <selection pane="topRight" activeCell="F1" sqref="F1"/>
      <selection pane="bottomLeft" activeCell="A8" sqref="A8"/>
      <selection pane="bottomRight" activeCell="G4" sqref="G4"/>
    </sheetView>
  </sheetViews>
  <sheetFormatPr defaultColWidth="9.1640625" defaultRowHeight="12.75"/>
  <cols>
    <col min="1" max="1" width="14" style="8" customWidth="1"/>
    <col min="2" max="2" width="14.83203125" style="8" customWidth="1"/>
    <col min="3" max="3" width="13.6640625" style="8" customWidth="1"/>
    <col min="4" max="4" width="49" style="12" customWidth="1"/>
    <col min="5" max="5" width="46.6640625" style="13" customWidth="1"/>
    <col min="6" max="6" width="17.1640625" style="98" customWidth="1"/>
    <col min="7" max="7" width="17.33203125" style="12" customWidth="1"/>
    <col min="8" max="8" width="16.83203125" style="12" customWidth="1"/>
    <col min="9" max="9" width="14.1640625" style="12" customWidth="1"/>
    <col min="10" max="10" width="25" style="2" customWidth="1"/>
    <col min="11" max="11" width="19.6640625" style="2" customWidth="1"/>
    <col min="12" max="16384" width="9.1640625" style="2"/>
  </cols>
  <sheetData>
    <row r="1" spans="1:9" ht="18" customHeight="1">
      <c r="G1" s="19" t="s">
        <v>1</v>
      </c>
    </row>
    <row r="2" spans="1:9" ht="15.75" customHeight="1">
      <c r="E2" s="14"/>
      <c r="F2" s="99"/>
      <c r="G2" s="26" t="s">
        <v>0</v>
      </c>
    </row>
    <row r="3" spans="1:9" ht="18" customHeight="1">
      <c r="G3" s="28" t="s">
        <v>134</v>
      </c>
    </row>
    <row r="4" spans="1:9" ht="15">
      <c r="G4" s="1"/>
      <c r="H4" s="1"/>
      <c r="I4" s="1"/>
    </row>
    <row r="5" spans="1:9" ht="25.9" customHeight="1">
      <c r="A5" s="147" t="s">
        <v>4</v>
      </c>
      <c r="B5" s="148"/>
      <c r="C5" s="148"/>
      <c r="D5" s="148"/>
      <c r="E5" s="148"/>
      <c r="F5" s="148"/>
      <c r="G5" s="148"/>
      <c r="H5" s="148"/>
      <c r="I5" s="148"/>
    </row>
    <row r="6" spans="1:9" ht="18.75">
      <c r="A6" s="11"/>
      <c r="B6" s="9"/>
      <c r="C6" s="9"/>
      <c r="D6" s="15"/>
      <c r="E6" s="16"/>
      <c r="F6" s="100"/>
      <c r="G6" s="17"/>
      <c r="H6" s="6"/>
      <c r="I6" s="27"/>
    </row>
    <row r="7" spans="1:9" ht="129.6" customHeight="1">
      <c r="A7" s="39" t="s">
        <v>5</v>
      </c>
      <c r="B7" s="39" t="s">
        <v>6</v>
      </c>
      <c r="C7" s="39" t="s">
        <v>7</v>
      </c>
      <c r="D7" s="40" t="s">
        <v>8</v>
      </c>
      <c r="E7" s="41" t="s">
        <v>9</v>
      </c>
      <c r="F7" s="41" t="s">
        <v>10</v>
      </c>
      <c r="G7" s="41" t="s">
        <v>11</v>
      </c>
      <c r="H7" s="41" t="s">
        <v>12</v>
      </c>
      <c r="I7" s="41" t="s">
        <v>13</v>
      </c>
    </row>
    <row r="8" spans="1:9" ht="22.9" customHeight="1">
      <c r="A8" s="33" t="s">
        <v>16</v>
      </c>
      <c r="B8" s="33" t="s">
        <v>17</v>
      </c>
      <c r="C8" s="33" t="s">
        <v>18</v>
      </c>
      <c r="D8" s="34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</row>
    <row r="9" spans="1:9" ht="32.25" customHeight="1">
      <c r="A9" s="50" t="s">
        <v>102</v>
      </c>
      <c r="B9" s="49"/>
      <c r="C9" s="50"/>
      <c r="D9" s="49" t="s">
        <v>103</v>
      </c>
      <c r="E9" s="123"/>
      <c r="F9" s="123"/>
      <c r="G9" s="123"/>
      <c r="H9" s="113">
        <f>H10</f>
        <v>600000</v>
      </c>
      <c r="I9" s="113"/>
    </row>
    <row r="10" spans="1:9" ht="22.9" customHeight="1">
      <c r="A10" s="5" t="s">
        <v>104</v>
      </c>
      <c r="B10" s="72"/>
      <c r="C10" s="5"/>
      <c r="D10" s="72" t="s">
        <v>105</v>
      </c>
      <c r="E10" s="119"/>
      <c r="F10" s="119"/>
      <c r="G10" s="119"/>
      <c r="H10" s="114">
        <f>H11</f>
        <v>600000</v>
      </c>
      <c r="I10" s="114"/>
    </row>
    <row r="11" spans="1:9" ht="31.5" customHeight="1">
      <c r="A11" s="33" t="s">
        <v>106</v>
      </c>
      <c r="B11" s="33" t="s">
        <v>107</v>
      </c>
      <c r="C11" s="33" t="s">
        <v>108</v>
      </c>
      <c r="D11" s="34" t="s">
        <v>109</v>
      </c>
      <c r="E11" s="35"/>
      <c r="F11" s="35"/>
      <c r="G11" s="35"/>
      <c r="H11" s="135">
        <f>H12</f>
        <v>600000</v>
      </c>
      <c r="I11" s="35"/>
    </row>
    <row r="12" spans="1:9" ht="42.75" customHeight="1">
      <c r="A12" s="33"/>
      <c r="B12" s="33"/>
      <c r="C12" s="33"/>
      <c r="D12" s="34"/>
      <c r="E12" s="136" t="s">
        <v>96</v>
      </c>
      <c r="F12" s="35"/>
      <c r="G12" s="35"/>
      <c r="H12" s="135">
        <v>600000</v>
      </c>
      <c r="I12" s="35"/>
    </row>
    <row r="13" spans="1:9" ht="32.25" customHeight="1">
      <c r="A13" s="50" t="s">
        <v>110</v>
      </c>
      <c r="B13" s="49"/>
      <c r="C13" s="50"/>
      <c r="D13" s="49" t="s">
        <v>111</v>
      </c>
      <c r="E13" s="123"/>
      <c r="F13" s="123"/>
      <c r="G13" s="123"/>
      <c r="H13" s="113">
        <f>H14</f>
        <v>3260495</v>
      </c>
      <c r="I13" s="113"/>
    </row>
    <row r="14" spans="1:9" ht="22.9" customHeight="1">
      <c r="A14" s="5" t="s">
        <v>112</v>
      </c>
      <c r="B14" s="72"/>
      <c r="C14" s="5"/>
      <c r="D14" s="72" t="s">
        <v>113</v>
      </c>
      <c r="E14" s="119"/>
      <c r="F14" s="119"/>
      <c r="G14" s="119"/>
      <c r="H14" s="114">
        <f>SUM(H18+H15)</f>
        <v>3260495</v>
      </c>
      <c r="I14" s="114"/>
    </row>
    <row r="15" spans="1:9" ht="31.5" customHeight="1">
      <c r="A15" s="33" t="s">
        <v>114</v>
      </c>
      <c r="B15" s="33" t="s">
        <v>115</v>
      </c>
      <c r="C15" s="33" t="s">
        <v>44</v>
      </c>
      <c r="D15" s="34" t="s">
        <v>45</v>
      </c>
      <c r="E15" s="136"/>
      <c r="F15" s="35"/>
      <c r="G15" s="35"/>
      <c r="H15" s="135">
        <f>SUM(H16:H17)</f>
        <v>1094024</v>
      </c>
      <c r="I15" s="35"/>
    </row>
    <row r="16" spans="1:9" ht="42.75" customHeight="1">
      <c r="A16" s="33"/>
      <c r="B16" s="33"/>
      <c r="C16" s="33"/>
      <c r="D16" s="34"/>
      <c r="E16" s="136" t="s">
        <v>96</v>
      </c>
      <c r="F16" s="35"/>
      <c r="G16" s="35"/>
      <c r="H16" s="135">
        <v>495997</v>
      </c>
      <c r="I16" s="35"/>
    </row>
    <row r="17" spans="1:9" ht="42.75" customHeight="1">
      <c r="A17" s="33"/>
      <c r="B17" s="33"/>
      <c r="C17" s="33"/>
      <c r="D17" s="34"/>
      <c r="E17" s="136" t="s">
        <v>29</v>
      </c>
      <c r="F17" s="35"/>
      <c r="G17" s="35"/>
      <c r="H17" s="135">
        <v>598027</v>
      </c>
      <c r="I17" s="35"/>
    </row>
    <row r="18" spans="1:9" ht="94.5">
      <c r="A18" s="33" t="s">
        <v>116</v>
      </c>
      <c r="B18" s="33" t="s">
        <v>117</v>
      </c>
      <c r="C18" s="33" t="s">
        <v>48</v>
      </c>
      <c r="D18" s="34" t="s">
        <v>118</v>
      </c>
      <c r="E18" s="136"/>
      <c r="F18" s="35"/>
      <c r="G18" s="35"/>
      <c r="H18" s="135">
        <f>SUM(H19:H20)</f>
        <v>2166471</v>
      </c>
      <c r="I18" s="35"/>
    </row>
    <row r="19" spans="1:9" ht="42.75" customHeight="1">
      <c r="A19" s="33"/>
      <c r="B19" s="33"/>
      <c r="C19" s="33"/>
      <c r="D19" s="34"/>
      <c r="E19" s="136" t="s">
        <v>96</v>
      </c>
      <c r="F19" s="35"/>
      <c r="G19" s="35"/>
      <c r="H19" s="135">
        <v>1570946</v>
      </c>
      <c r="I19" s="35"/>
    </row>
    <row r="20" spans="1:9" ht="42.75" customHeight="1">
      <c r="A20" s="33"/>
      <c r="B20" s="33"/>
      <c r="C20" s="33"/>
      <c r="D20" s="34"/>
      <c r="E20" s="136" t="s">
        <v>29</v>
      </c>
      <c r="F20" s="35"/>
      <c r="G20" s="35"/>
      <c r="H20" s="135">
        <v>595525</v>
      </c>
      <c r="I20" s="35"/>
    </row>
    <row r="21" spans="1:9" ht="32.25" customHeight="1">
      <c r="A21" s="50" t="s">
        <v>74</v>
      </c>
      <c r="B21" s="49"/>
      <c r="C21" s="50"/>
      <c r="D21" s="49" t="s">
        <v>131</v>
      </c>
      <c r="E21" s="123"/>
      <c r="F21" s="123"/>
      <c r="G21" s="123"/>
      <c r="H21" s="113">
        <f>H22</f>
        <v>1908584</v>
      </c>
      <c r="I21" s="113"/>
    </row>
    <row r="22" spans="1:9" ht="22.9" customHeight="1">
      <c r="A22" s="5" t="s">
        <v>75</v>
      </c>
      <c r="B22" s="72"/>
      <c r="C22" s="5"/>
      <c r="D22" s="72" t="s">
        <v>132</v>
      </c>
      <c r="E22" s="119"/>
      <c r="F22" s="119"/>
      <c r="G22" s="119"/>
      <c r="H22" s="114">
        <f>H23+H25+H27+H29</f>
        <v>1908584</v>
      </c>
      <c r="I22" s="114"/>
    </row>
    <row r="23" spans="1:9" ht="32.25" customHeight="1">
      <c r="A23" s="120" t="s">
        <v>76</v>
      </c>
      <c r="B23" s="120" t="s">
        <v>77</v>
      </c>
      <c r="C23" s="121" t="s">
        <v>50</v>
      </c>
      <c r="D23" s="121" t="s">
        <v>51</v>
      </c>
      <c r="E23" s="118" t="s">
        <v>78</v>
      </c>
      <c r="F23" s="119"/>
      <c r="G23" s="119"/>
      <c r="H23" s="114">
        <f>H24</f>
        <v>214310</v>
      </c>
      <c r="I23" s="114"/>
    </row>
    <row r="24" spans="1:9" ht="33" customHeight="1">
      <c r="A24" s="122"/>
      <c r="B24" s="36"/>
      <c r="C24" s="122"/>
      <c r="D24" s="72"/>
      <c r="E24" s="136" t="s">
        <v>96</v>
      </c>
      <c r="F24" s="119"/>
      <c r="G24" s="119"/>
      <c r="H24" s="116">
        <v>214310</v>
      </c>
      <c r="I24" s="116"/>
    </row>
    <row r="25" spans="1:9" ht="43.15" customHeight="1">
      <c r="A25" s="124" t="s">
        <v>79</v>
      </c>
      <c r="B25" s="124" t="s">
        <v>80</v>
      </c>
      <c r="C25" s="125" t="s">
        <v>81</v>
      </c>
      <c r="D25" s="125" t="s">
        <v>82</v>
      </c>
      <c r="E25" s="118" t="s">
        <v>78</v>
      </c>
      <c r="F25" s="119"/>
      <c r="G25" s="119"/>
      <c r="H25" s="114">
        <f>H26</f>
        <v>1299999</v>
      </c>
      <c r="I25" s="114"/>
    </row>
    <row r="26" spans="1:9" ht="34.5" customHeight="1">
      <c r="A26" s="122"/>
      <c r="B26" s="36"/>
      <c r="C26" s="122"/>
      <c r="D26" s="72"/>
      <c r="E26" s="136" t="s">
        <v>96</v>
      </c>
      <c r="F26" s="119"/>
      <c r="G26" s="119"/>
      <c r="H26" s="116">
        <v>1299999</v>
      </c>
      <c r="I26" s="116"/>
    </row>
    <row r="27" spans="1:9" ht="48.6" customHeight="1">
      <c r="A27" s="124" t="s">
        <v>83</v>
      </c>
      <c r="B27" s="124" t="s">
        <v>84</v>
      </c>
      <c r="C27" s="125" t="s">
        <v>52</v>
      </c>
      <c r="D27" s="125" t="s">
        <v>53</v>
      </c>
      <c r="E27" s="118" t="s">
        <v>78</v>
      </c>
      <c r="F27" s="119"/>
      <c r="G27" s="119"/>
      <c r="H27" s="114">
        <f>H28</f>
        <v>292275</v>
      </c>
      <c r="I27" s="114"/>
    </row>
    <row r="28" spans="1:9" ht="33.75" customHeight="1">
      <c r="A28" s="122"/>
      <c r="B28" s="36"/>
      <c r="C28" s="122"/>
      <c r="D28" s="72"/>
      <c r="E28" s="136" t="s">
        <v>96</v>
      </c>
      <c r="F28" s="119"/>
      <c r="G28" s="119"/>
      <c r="H28" s="116">
        <v>292275</v>
      </c>
      <c r="I28" s="116"/>
    </row>
    <row r="29" spans="1:9" ht="69" customHeight="1">
      <c r="A29" s="124" t="s">
        <v>85</v>
      </c>
      <c r="B29" s="124" t="s">
        <v>86</v>
      </c>
      <c r="C29" s="125" t="s">
        <v>52</v>
      </c>
      <c r="D29" s="125" t="s">
        <v>87</v>
      </c>
      <c r="E29" s="118" t="s">
        <v>78</v>
      </c>
      <c r="F29" s="119"/>
      <c r="G29" s="119"/>
      <c r="H29" s="114">
        <f>H30</f>
        <v>102000</v>
      </c>
      <c r="I29" s="114"/>
    </row>
    <row r="30" spans="1:9" ht="31.9" customHeight="1">
      <c r="A30" s="122"/>
      <c r="B30" s="36"/>
      <c r="C30" s="122"/>
      <c r="D30" s="72"/>
      <c r="E30" s="136" t="s">
        <v>96</v>
      </c>
      <c r="F30" s="119"/>
      <c r="G30" s="119"/>
      <c r="H30" s="116">
        <v>102000</v>
      </c>
      <c r="I30" s="116"/>
    </row>
    <row r="31" spans="1:9" ht="46.5" customHeight="1">
      <c r="A31" s="50" t="s">
        <v>19</v>
      </c>
      <c r="B31" s="95"/>
      <c r="C31" s="96"/>
      <c r="D31" s="96" t="s">
        <v>20</v>
      </c>
      <c r="E31" s="49"/>
      <c r="F31" s="52"/>
      <c r="G31" s="113"/>
      <c r="H31" s="104">
        <f>H32</f>
        <v>29900</v>
      </c>
      <c r="I31" s="97"/>
    </row>
    <row r="32" spans="1:9" ht="40.5" customHeight="1">
      <c r="A32" s="5" t="s">
        <v>21</v>
      </c>
      <c r="B32" s="46"/>
      <c r="C32" s="42"/>
      <c r="D32" s="42" t="s">
        <v>22</v>
      </c>
      <c r="E32" s="43"/>
      <c r="F32" s="73"/>
      <c r="G32" s="114"/>
      <c r="H32" s="105">
        <f>H33</f>
        <v>29900</v>
      </c>
      <c r="I32" s="45"/>
    </row>
    <row r="33" spans="1:12" ht="72" customHeight="1">
      <c r="A33" s="47" t="s">
        <v>23</v>
      </c>
      <c r="B33" s="33" t="s">
        <v>24</v>
      </c>
      <c r="C33" s="34">
        <v>1020</v>
      </c>
      <c r="D33" s="34" t="s">
        <v>25</v>
      </c>
      <c r="E33" s="3"/>
      <c r="F33" s="73"/>
      <c r="G33" s="114"/>
      <c r="H33" s="107">
        <f>H34</f>
        <v>29900</v>
      </c>
      <c r="I33" s="48"/>
    </row>
    <row r="34" spans="1:12" ht="38.25" customHeight="1">
      <c r="A34" s="47"/>
      <c r="B34" s="33"/>
      <c r="C34" s="34"/>
      <c r="D34" s="34"/>
      <c r="E34" s="118" t="s">
        <v>29</v>
      </c>
      <c r="F34" s="73"/>
      <c r="G34" s="114"/>
      <c r="H34" s="107">
        <v>29900</v>
      </c>
      <c r="I34" s="48"/>
    </row>
    <row r="35" spans="1:12" s="128" customFormat="1" ht="38.25" customHeight="1">
      <c r="A35" s="50" t="s">
        <v>88</v>
      </c>
      <c r="B35" s="95"/>
      <c r="C35" s="96"/>
      <c r="D35" s="96" t="s">
        <v>90</v>
      </c>
      <c r="E35" s="129"/>
      <c r="F35" s="130"/>
      <c r="G35" s="131"/>
      <c r="H35" s="134">
        <f>H36</f>
        <v>1342750</v>
      </c>
      <c r="I35" s="132"/>
    </row>
    <row r="36" spans="1:12" ht="38.25" customHeight="1">
      <c r="A36" s="5" t="s">
        <v>89</v>
      </c>
      <c r="B36" s="46"/>
      <c r="C36" s="42"/>
      <c r="D36" s="42" t="s">
        <v>91</v>
      </c>
      <c r="E36" s="118"/>
      <c r="F36" s="73"/>
      <c r="G36" s="114"/>
      <c r="H36" s="105">
        <f>H38+H40</f>
        <v>1342750</v>
      </c>
      <c r="I36" s="48"/>
    </row>
    <row r="37" spans="1:12" ht="83.25" customHeight="1">
      <c r="A37" s="5" t="s">
        <v>97</v>
      </c>
      <c r="B37" s="46" t="s">
        <v>98</v>
      </c>
      <c r="C37" s="133" t="s">
        <v>99</v>
      </c>
      <c r="D37" s="42" t="s">
        <v>100</v>
      </c>
      <c r="E37" s="118"/>
      <c r="F37" s="73"/>
      <c r="G37" s="114"/>
      <c r="H37" s="105">
        <f>H38</f>
        <v>390425</v>
      </c>
      <c r="I37" s="48"/>
    </row>
    <row r="38" spans="1:12" ht="38.25" customHeight="1">
      <c r="A38" s="47"/>
      <c r="B38" s="33"/>
      <c r="C38" s="34"/>
      <c r="D38" s="34"/>
      <c r="E38" s="118" t="s">
        <v>96</v>
      </c>
      <c r="F38" s="73"/>
      <c r="G38" s="114"/>
      <c r="H38" s="107">
        <v>390425</v>
      </c>
      <c r="I38" s="48"/>
    </row>
    <row r="39" spans="1:12" ht="58.5" customHeight="1">
      <c r="A39" s="5" t="s">
        <v>92</v>
      </c>
      <c r="B39" s="46" t="s">
        <v>93</v>
      </c>
      <c r="C39" s="125" t="s">
        <v>94</v>
      </c>
      <c r="D39" s="42" t="s">
        <v>95</v>
      </c>
      <c r="E39" s="118"/>
      <c r="F39" s="73"/>
      <c r="G39" s="114"/>
      <c r="H39" s="105">
        <f>H40</f>
        <v>952325</v>
      </c>
      <c r="I39" s="48"/>
    </row>
    <row r="40" spans="1:12" ht="38.25" customHeight="1">
      <c r="A40" s="47"/>
      <c r="B40" s="33"/>
      <c r="C40" s="34"/>
      <c r="D40" s="34"/>
      <c r="E40" s="118" t="s">
        <v>96</v>
      </c>
      <c r="F40" s="73"/>
      <c r="G40" s="114"/>
      <c r="H40" s="107">
        <v>952325</v>
      </c>
      <c r="I40" s="48"/>
    </row>
    <row r="41" spans="1:12" s="3" customFormat="1" ht="46.5" customHeight="1">
      <c r="A41" s="49">
        <v>1200000</v>
      </c>
      <c r="B41" s="49"/>
      <c r="C41" s="50"/>
      <c r="D41" s="49" t="s">
        <v>26</v>
      </c>
      <c r="E41" s="51"/>
      <c r="F41" s="109"/>
      <c r="G41" s="115"/>
      <c r="H41" s="104">
        <f>H42</f>
        <v>165163447</v>
      </c>
      <c r="I41" s="53"/>
      <c r="J41" s="54"/>
      <c r="K41" s="55"/>
    </row>
    <row r="42" spans="1:12" s="60" customFormat="1" ht="51" customHeight="1">
      <c r="A42" s="43">
        <v>1210000</v>
      </c>
      <c r="B42" s="43"/>
      <c r="C42" s="56"/>
      <c r="D42" s="43" t="s">
        <v>26</v>
      </c>
      <c r="E42" s="57"/>
      <c r="F42" s="110"/>
      <c r="G42" s="114"/>
      <c r="H42" s="105">
        <f>H43+H44+H45+H46+H49+H53+H54</f>
        <v>165163447</v>
      </c>
      <c r="I42" s="44"/>
      <c r="J42" s="54"/>
      <c r="K42" s="58"/>
      <c r="L42" s="59"/>
    </row>
    <row r="43" spans="1:12" s="60" customFormat="1" ht="32.25" customHeight="1">
      <c r="A43" s="43">
        <v>1216011</v>
      </c>
      <c r="B43" s="43">
        <v>6011</v>
      </c>
      <c r="C43" s="56" t="s">
        <v>27</v>
      </c>
      <c r="D43" s="43" t="s">
        <v>28</v>
      </c>
      <c r="E43" s="61" t="s">
        <v>29</v>
      </c>
      <c r="F43" s="110"/>
      <c r="G43" s="114"/>
      <c r="H43" s="105">
        <v>750000</v>
      </c>
      <c r="I43" s="44"/>
      <c r="J43" s="54"/>
      <c r="K43" s="58"/>
    </row>
    <row r="44" spans="1:12" s="60" customFormat="1" ht="80.25" customHeight="1">
      <c r="A44" s="43">
        <v>1216012</v>
      </c>
      <c r="B44" s="43">
        <v>6012</v>
      </c>
      <c r="C44" s="56" t="s">
        <v>27</v>
      </c>
      <c r="D44" s="43" t="s">
        <v>30</v>
      </c>
      <c r="E44" s="61" t="s">
        <v>127</v>
      </c>
      <c r="F44" s="110"/>
      <c r="G44" s="114"/>
      <c r="H44" s="105">
        <v>28263700</v>
      </c>
      <c r="I44" s="44"/>
      <c r="J44" s="54"/>
      <c r="K44" s="58"/>
    </row>
    <row r="45" spans="1:12" s="65" customFormat="1" ht="31.5">
      <c r="A45" s="43">
        <v>1216015</v>
      </c>
      <c r="B45" s="43">
        <v>6015</v>
      </c>
      <c r="C45" s="56" t="s">
        <v>27</v>
      </c>
      <c r="D45" s="43" t="s">
        <v>31</v>
      </c>
      <c r="E45" s="61" t="s">
        <v>29</v>
      </c>
      <c r="F45" s="110"/>
      <c r="G45" s="114"/>
      <c r="H45" s="105">
        <v>2000000</v>
      </c>
      <c r="I45" s="44"/>
      <c r="J45" s="64"/>
      <c r="K45" s="58"/>
    </row>
    <row r="46" spans="1:12" s="3" customFormat="1" ht="31.5">
      <c r="A46" s="43">
        <v>1216030</v>
      </c>
      <c r="B46" s="43">
        <v>6030</v>
      </c>
      <c r="C46" s="56" t="s">
        <v>27</v>
      </c>
      <c r="D46" s="43" t="s">
        <v>32</v>
      </c>
      <c r="E46" s="61" t="s">
        <v>29</v>
      </c>
      <c r="F46" s="110"/>
      <c r="G46" s="114"/>
      <c r="H46" s="105">
        <f>SUM(H47:H48)</f>
        <v>12253952</v>
      </c>
      <c r="I46" s="44"/>
      <c r="J46" s="54"/>
      <c r="K46" s="58"/>
      <c r="L46" s="54"/>
    </row>
    <row r="47" spans="1:12" s="63" customFormat="1" ht="25.5" customHeight="1">
      <c r="A47" s="66"/>
      <c r="B47" s="66"/>
      <c r="C47" s="67"/>
      <c r="D47" s="68"/>
      <c r="E47" s="69" t="s">
        <v>29</v>
      </c>
      <c r="F47" s="110"/>
      <c r="G47" s="116"/>
      <c r="H47" s="107">
        <f>66000+2276534</f>
        <v>2342534</v>
      </c>
      <c r="I47" s="73"/>
      <c r="J47" s="62"/>
      <c r="K47" s="58"/>
      <c r="L47" s="70"/>
    </row>
    <row r="48" spans="1:12" s="63" customFormat="1" ht="63.75" customHeight="1">
      <c r="A48" s="66"/>
      <c r="B48" s="66"/>
      <c r="C48" s="67"/>
      <c r="D48" s="68"/>
      <c r="E48" s="71" t="s">
        <v>128</v>
      </c>
      <c r="F48" s="110" t="s">
        <v>57</v>
      </c>
      <c r="G48" s="116">
        <v>11011418</v>
      </c>
      <c r="H48" s="107">
        <v>9911418</v>
      </c>
      <c r="I48" s="73"/>
      <c r="J48" s="62"/>
      <c r="K48" s="58"/>
      <c r="L48" s="70"/>
    </row>
    <row r="49" spans="1:13" s="3" customFormat="1" ht="34.5" customHeight="1">
      <c r="A49" s="43">
        <v>1217310</v>
      </c>
      <c r="B49" s="43">
        <v>7310</v>
      </c>
      <c r="C49" s="56" t="s">
        <v>33</v>
      </c>
      <c r="D49" s="72" t="s">
        <v>34</v>
      </c>
      <c r="E49" s="57"/>
      <c r="F49" s="110"/>
      <c r="G49" s="116"/>
      <c r="H49" s="105">
        <f>SUM(H50:H52)</f>
        <v>34000</v>
      </c>
      <c r="I49" s="44"/>
      <c r="J49" s="54"/>
      <c r="K49" s="58"/>
      <c r="L49" s="74"/>
    </row>
    <row r="50" spans="1:13" s="63" customFormat="1" ht="63" customHeight="1">
      <c r="A50" s="66"/>
      <c r="B50" s="66"/>
      <c r="C50" s="67"/>
      <c r="D50" s="68"/>
      <c r="E50" s="75" t="s">
        <v>35</v>
      </c>
      <c r="F50" s="110"/>
      <c r="G50" s="116"/>
      <c r="H50" s="107">
        <v>17000</v>
      </c>
      <c r="I50" s="73"/>
      <c r="J50" s="62"/>
      <c r="K50" s="58"/>
    </row>
    <row r="51" spans="1:13" s="63" customFormat="1" ht="42" customHeight="1">
      <c r="A51" s="66"/>
      <c r="B51" s="66"/>
      <c r="C51" s="67"/>
      <c r="D51" s="68"/>
      <c r="E51" s="75" t="s">
        <v>36</v>
      </c>
      <c r="F51" s="110"/>
      <c r="G51" s="116"/>
      <c r="H51" s="107">
        <v>12000</v>
      </c>
      <c r="I51" s="73"/>
      <c r="J51" s="62"/>
      <c r="K51" s="58"/>
    </row>
    <row r="52" spans="1:13" s="63" customFormat="1" ht="42.75" customHeight="1">
      <c r="A52" s="66"/>
      <c r="B52" s="66"/>
      <c r="C52" s="67"/>
      <c r="D52" s="68"/>
      <c r="E52" s="76" t="s">
        <v>37</v>
      </c>
      <c r="F52" s="110"/>
      <c r="G52" s="116"/>
      <c r="H52" s="107">
        <v>5000</v>
      </c>
      <c r="I52" s="73"/>
      <c r="J52" s="62"/>
      <c r="K52" s="58"/>
    </row>
    <row r="53" spans="1:13" s="60" customFormat="1" ht="63" customHeight="1">
      <c r="A53" s="43">
        <v>1217461</v>
      </c>
      <c r="B53" s="43">
        <v>7461</v>
      </c>
      <c r="C53" s="56" t="s">
        <v>38</v>
      </c>
      <c r="D53" s="43" t="s">
        <v>39</v>
      </c>
      <c r="E53" s="57" t="s">
        <v>29</v>
      </c>
      <c r="F53" s="110"/>
      <c r="G53" s="114"/>
      <c r="H53" s="105">
        <f>38974882+25000000</f>
        <v>63974882</v>
      </c>
      <c r="I53" s="44"/>
      <c r="J53" s="54"/>
      <c r="K53" s="58"/>
    </row>
    <row r="54" spans="1:13" s="3" customFormat="1" ht="39" customHeight="1">
      <c r="A54" s="43">
        <v>1217670</v>
      </c>
      <c r="B54" s="43">
        <v>7670</v>
      </c>
      <c r="C54" s="56" t="s">
        <v>40</v>
      </c>
      <c r="D54" s="72" t="s">
        <v>41</v>
      </c>
      <c r="E54" s="57"/>
      <c r="F54" s="110"/>
      <c r="G54" s="116"/>
      <c r="H54" s="105">
        <f>SUM(H55:H56)</f>
        <v>57886913</v>
      </c>
      <c r="I54" s="44"/>
      <c r="J54" s="54"/>
      <c r="K54" s="58"/>
    </row>
    <row r="55" spans="1:13" s="63" customFormat="1" ht="30" customHeight="1">
      <c r="A55" s="66"/>
      <c r="B55" s="66"/>
      <c r="C55" s="67"/>
      <c r="D55" s="68"/>
      <c r="E55" s="71" t="s">
        <v>129</v>
      </c>
      <c r="F55" s="110"/>
      <c r="G55" s="116"/>
      <c r="H55" s="107">
        <v>37886906</v>
      </c>
      <c r="I55" s="73"/>
      <c r="J55" s="62"/>
      <c r="K55" s="58"/>
    </row>
    <row r="56" spans="1:13" s="63" customFormat="1" ht="39.75" customHeight="1">
      <c r="A56" s="66"/>
      <c r="B56" s="66"/>
      <c r="C56" s="67"/>
      <c r="D56" s="126"/>
      <c r="E56" s="71" t="s">
        <v>130</v>
      </c>
      <c r="F56" s="110"/>
      <c r="G56" s="116"/>
      <c r="H56" s="107">
        <v>20000007</v>
      </c>
      <c r="I56" s="73"/>
      <c r="J56" s="62"/>
      <c r="K56" s="58"/>
    </row>
    <row r="57" spans="1:13" s="3" customFormat="1" ht="47.25">
      <c r="A57" s="49">
        <v>1600000</v>
      </c>
      <c r="B57" s="49"/>
      <c r="C57" s="50"/>
      <c r="D57" s="49" t="s">
        <v>42</v>
      </c>
      <c r="E57" s="51"/>
      <c r="F57" s="109"/>
      <c r="G57" s="115"/>
      <c r="H57" s="104">
        <f>H58</f>
        <v>185774154</v>
      </c>
      <c r="I57" s="53"/>
      <c r="J57" s="54"/>
      <c r="K57" s="55"/>
      <c r="M57" s="77"/>
    </row>
    <row r="58" spans="1:13" s="60" customFormat="1" ht="47.25">
      <c r="A58" s="5" t="s">
        <v>43</v>
      </c>
      <c r="B58" s="5"/>
      <c r="C58" s="5"/>
      <c r="D58" s="72" t="s">
        <v>42</v>
      </c>
      <c r="E58" s="57"/>
      <c r="F58" s="110"/>
      <c r="G58" s="114"/>
      <c r="H58" s="105">
        <f>H59+H63+H68+H69+H73+H74+H82+H85+H86+H89+H92</f>
        <v>185774154</v>
      </c>
      <c r="I58" s="44"/>
      <c r="J58" s="54"/>
      <c r="K58" s="58"/>
    </row>
    <row r="59" spans="1:13" s="60" customFormat="1" ht="27" customHeight="1">
      <c r="A59" s="43">
        <v>1611010</v>
      </c>
      <c r="B59" s="43">
        <v>1010</v>
      </c>
      <c r="C59" s="56" t="s">
        <v>44</v>
      </c>
      <c r="D59" s="72" t="s">
        <v>45</v>
      </c>
      <c r="E59" s="57"/>
      <c r="F59" s="110"/>
      <c r="G59" s="114"/>
      <c r="H59" s="105">
        <f>SUM(H60:H62)</f>
        <v>39921200</v>
      </c>
      <c r="I59" s="44"/>
      <c r="J59" s="54"/>
      <c r="K59" s="58"/>
    </row>
    <row r="60" spans="1:13" s="63" customFormat="1" ht="80.25" customHeight="1">
      <c r="A60" s="78"/>
      <c r="B60" s="78"/>
      <c r="C60" s="79"/>
      <c r="D60" s="80"/>
      <c r="E60" s="71" t="s">
        <v>46</v>
      </c>
      <c r="F60" s="110" t="s">
        <v>55</v>
      </c>
      <c r="G60" s="116"/>
      <c r="H60" s="107">
        <v>34521200</v>
      </c>
      <c r="I60" s="73"/>
      <c r="J60" s="62"/>
      <c r="K60" s="58"/>
      <c r="L60" s="81"/>
    </row>
    <row r="61" spans="1:13" s="63" customFormat="1" ht="52.5" customHeight="1">
      <c r="A61" s="83"/>
      <c r="B61" s="83"/>
      <c r="C61" s="89"/>
      <c r="D61" s="90"/>
      <c r="E61" s="91" t="s">
        <v>47</v>
      </c>
      <c r="F61" s="110" t="s">
        <v>55</v>
      </c>
      <c r="G61" s="116"/>
      <c r="H61" s="107">
        <v>4400000</v>
      </c>
      <c r="I61" s="73"/>
      <c r="J61" s="92"/>
      <c r="K61" s="58"/>
    </row>
    <row r="62" spans="1:13" s="63" customFormat="1" ht="21" customHeight="1">
      <c r="A62" s="78"/>
      <c r="B62" s="78"/>
      <c r="C62" s="79"/>
      <c r="D62" s="80"/>
      <c r="E62" s="71" t="s">
        <v>29</v>
      </c>
      <c r="F62" s="110"/>
      <c r="G62" s="116"/>
      <c r="H62" s="107">
        <v>1000000</v>
      </c>
      <c r="I62" s="73"/>
      <c r="J62" s="62"/>
      <c r="K62" s="58"/>
    </row>
    <row r="63" spans="1:13" s="60" customFormat="1" ht="96" customHeight="1">
      <c r="A63" s="43">
        <v>1611020</v>
      </c>
      <c r="B63" s="43">
        <v>1020</v>
      </c>
      <c r="C63" s="56" t="s">
        <v>48</v>
      </c>
      <c r="D63" s="72" t="s">
        <v>49</v>
      </c>
      <c r="E63" s="57"/>
      <c r="F63" s="110"/>
      <c r="G63" s="114"/>
      <c r="H63" s="105">
        <f>SUM(H64:H66)</f>
        <v>108122921</v>
      </c>
      <c r="I63" s="44"/>
      <c r="J63" s="54"/>
      <c r="K63" s="58"/>
    </row>
    <row r="64" spans="1:13" s="63" customFormat="1" ht="75" customHeight="1">
      <c r="A64" s="78"/>
      <c r="B64" s="78"/>
      <c r="C64" s="79"/>
      <c r="D64" s="80"/>
      <c r="E64" s="71" t="s">
        <v>46</v>
      </c>
      <c r="F64" s="110" t="s">
        <v>55</v>
      </c>
      <c r="G64" s="116"/>
      <c r="H64" s="107">
        <v>97416100</v>
      </c>
      <c r="I64" s="73"/>
      <c r="J64" s="62"/>
      <c r="K64" s="58"/>
    </row>
    <row r="65" spans="1:12" s="63" customFormat="1" ht="50.25" customHeight="1">
      <c r="A65" s="78"/>
      <c r="B65" s="78"/>
      <c r="C65" s="79"/>
      <c r="D65" s="80"/>
      <c r="E65" s="71" t="s">
        <v>47</v>
      </c>
      <c r="F65" s="110" t="s">
        <v>55</v>
      </c>
      <c r="G65" s="116"/>
      <c r="H65" s="107">
        <v>10406945</v>
      </c>
      <c r="I65" s="73"/>
      <c r="J65" s="62"/>
      <c r="K65" s="58"/>
      <c r="L65" s="81"/>
    </row>
    <row r="66" spans="1:12" s="63" customFormat="1" ht="21" customHeight="1">
      <c r="A66" s="78"/>
      <c r="B66" s="78"/>
      <c r="C66" s="79"/>
      <c r="D66" s="80"/>
      <c r="E66" s="71" t="s">
        <v>29</v>
      </c>
      <c r="F66" s="110"/>
      <c r="G66" s="116"/>
      <c r="H66" s="107">
        <v>299876</v>
      </c>
      <c r="I66" s="73"/>
      <c r="J66" s="62"/>
      <c r="K66" s="58"/>
    </row>
    <row r="67" spans="1:12" s="63" customFormat="1" ht="26.25" hidden="1" customHeight="1">
      <c r="A67" s="78"/>
      <c r="B67" s="78"/>
      <c r="C67" s="79"/>
      <c r="D67" s="80"/>
      <c r="E67" s="71"/>
      <c r="F67" s="110"/>
      <c r="G67" s="116"/>
      <c r="H67" s="107"/>
      <c r="I67" s="73"/>
      <c r="J67" s="62"/>
      <c r="K67" s="58"/>
    </row>
    <row r="68" spans="1:12" s="3" customFormat="1" ht="31.5">
      <c r="A68" s="43">
        <v>1612010</v>
      </c>
      <c r="B68" s="43">
        <v>2010</v>
      </c>
      <c r="C68" s="56" t="s">
        <v>50</v>
      </c>
      <c r="D68" s="72" t="s">
        <v>51</v>
      </c>
      <c r="E68" s="61" t="s">
        <v>29</v>
      </c>
      <c r="F68" s="110"/>
      <c r="G68" s="114"/>
      <c r="H68" s="105">
        <v>400000</v>
      </c>
      <c r="I68" s="44"/>
      <c r="J68" s="54"/>
      <c r="K68" s="58"/>
    </row>
    <row r="69" spans="1:12" s="3" customFormat="1" ht="52.5" customHeight="1">
      <c r="A69" s="72">
        <v>1612080</v>
      </c>
      <c r="B69" s="72">
        <v>2080</v>
      </c>
      <c r="C69" s="5" t="s">
        <v>52</v>
      </c>
      <c r="D69" s="82" t="s">
        <v>53</v>
      </c>
      <c r="E69" s="57"/>
      <c r="F69" s="110"/>
      <c r="G69" s="114"/>
      <c r="H69" s="105">
        <f>SUM(H70:H72)</f>
        <v>3337991</v>
      </c>
      <c r="I69" s="44"/>
      <c r="J69" s="54"/>
      <c r="K69" s="58"/>
      <c r="L69" s="77"/>
    </row>
    <row r="70" spans="1:12" s="3" customFormat="1" ht="75.75" customHeight="1">
      <c r="A70" s="43"/>
      <c r="B70" s="43"/>
      <c r="C70" s="56"/>
      <c r="D70" s="72"/>
      <c r="E70" s="71" t="s">
        <v>46</v>
      </c>
      <c r="F70" s="110" t="s">
        <v>55</v>
      </c>
      <c r="G70" s="114"/>
      <c r="H70" s="107">
        <v>2205700</v>
      </c>
      <c r="I70" s="73"/>
      <c r="J70" s="62"/>
      <c r="K70" s="58"/>
    </row>
    <row r="71" spans="1:12" s="63" customFormat="1" ht="51" customHeight="1">
      <c r="A71" s="83"/>
      <c r="B71" s="83"/>
      <c r="C71" s="89"/>
      <c r="D71" s="90"/>
      <c r="E71" s="91" t="s">
        <v>47</v>
      </c>
      <c r="F71" s="110" t="s">
        <v>55</v>
      </c>
      <c r="G71" s="116"/>
      <c r="H71" s="107">
        <v>532291</v>
      </c>
      <c r="I71" s="73"/>
      <c r="J71" s="92"/>
      <c r="K71" s="58"/>
    </row>
    <row r="72" spans="1:12" s="3" customFormat="1" ht="23.25" customHeight="1">
      <c r="A72" s="43"/>
      <c r="B72" s="43"/>
      <c r="C72" s="56"/>
      <c r="D72" s="72"/>
      <c r="E72" s="71" t="s">
        <v>29</v>
      </c>
      <c r="F72" s="110"/>
      <c r="G72" s="114"/>
      <c r="H72" s="107">
        <v>600000</v>
      </c>
      <c r="I72" s="73"/>
      <c r="J72" s="62"/>
      <c r="K72" s="58"/>
    </row>
    <row r="73" spans="1:12" s="3" customFormat="1" ht="31.5">
      <c r="A73" s="43">
        <v>1616030</v>
      </c>
      <c r="B73" s="43">
        <v>6030</v>
      </c>
      <c r="C73" s="56" t="s">
        <v>27</v>
      </c>
      <c r="D73" s="43" t="s">
        <v>32</v>
      </c>
      <c r="E73" s="61" t="s">
        <v>29</v>
      </c>
      <c r="F73" s="110"/>
      <c r="G73" s="114"/>
      <c r="H73" s="105">
        <v>1671278</v>
      </c>
      <c r="I73" s="44"/>
      <c r="J73" s="62"/>
      <c r="K73" s="58"/>
    </row>
    <row r="74" spans="1:12" s="3" customFormat="1" ht="35.25" customHeight="1">
      <c r="A74" s="43">
        <v>1617310</v>
      </c>
      <c r="B74" s="43">
        <v>7310</v>
      </c>
      <c r="C74" s="56" t="s">
        <v>33</v>
      </c>
      <c r="D74" s="72" t="s">
        <v>34</v>
      </c>
      <c r="E74" s="57"/>
      <c r="F74" s="110"/>
      <c r="G74" s="116"/>
      <c r="H74" s="105">
        <f>SUM(H75:H81)</f>
        <v>5500000</v>
      </c>
      <c r="I74" s="44"/>
      <c r="J74" s="54"/>
      <c r="K74" s="58"/>
    </row>
    <row r="75" spans="1:12" s="63" customFormat="1" ht="40.5" customHeight="1">
      <c r="A75" s="83"/>
      <c r="B75" s="84"/>
      <c r="C75" s="85"/>
      <c r="D75" s="84"/>
      <c r="E75" s="71" t="s">
        <v>54</v>
      </c>
      <c r="F75" s="110" t="s">
        <v>55</v>
      </c>
      <c r="G75" s="116">
        <v>8204711</v>
      </c>
      <c r="H75" s="107">
        <v>500000</v>
      </c>
      <c r="I75" s="73">
        <v>17.93</v>
      </c>
      <c r="J75" s="62"/>
      <c r="K75" s="58"/>
    </row>
    <row r="76" spans="1:12" s="63" customFormat="1" ht="39.75" customHeight="1">
      <c r="A76" s="83"/>
      <c r="B76" s="84"/>
      <c r="C76" s="85"/>
      <c r="D76" s="84"/>
      <c r="E76" s="75" t="s">
        <v>101</v>
      </c>
      <c r="F76" s="110" t="s">
        <v>55</v>
      </c>
      <c r="G76" s="116">
        <v>6287245</v>
      </c>
      <c r="H76" s="107">
        <v>1000000</v>
      </c>
      <c r="I76" s="73">
        <v>76.78</v>
      </c>
      <c r="J76" s="62"/>
      <c r="K76" s="58"/>
    </row>
    <row r="77" spans="1:12" s="63" customFormat="1" ht="39.75" customHeight="1">
      <c r="A77" s="83"/>
      <c r="B77" s="84"/>
      <c r="C77" s="85"/>
      <c r="D77" s="84"/>
      <c r="E77" s="86" t="s">
        <v>56</v>
      </c>
      <c r="F77" s="111" t="s">
        <v>57</v>
      </c>
      <c r="G77" s="117">
        <v>6252342</v>
      </c>
      <c r="H77" s="108">
        <v>500000</v>
      </c>
      <c r="I77" s="73">
        <v>19.190000000000001</v>
      </c>
      <c r="J77" s="92"/>
      <c r="K77" s="58"/>
    </row>
    <row r="78" spans="1:12" s="63" customFormat="1" ht="65.25" customHeight="1">
      <c r="A78" s="83"/>
      <c r="B78" s="84"/>
      <c r="C78" s="85"/>
      <c r="D78" s="84"/>
      <c r="E78" s="86" t="s">
        <v>58</v>
      </c>
      <c r="F78" s="111" t="s">
        <v>55</v>
      </c>
      <c r="G78" s="117">
        <v>19236000</v>
      </c>
      <c r="H78" s="108">
        <v>1000000</v>
      </c>
      <c r="I78" s="73">
        <v>15.26</v>
      </c>
      <c r="J78" s="92"/>
      <c r="K78" s="58"/>
    </row>
    <row r="79" spans="1:12" s="63" customFormat="1" ht="41.25" customHeight="1">
      <c r="A79" s="83"/>
      <c r="B79" s="84"/>
      <c r="C79" s="85"/>
      <c r="D79" s="84"/>
      <c r="E79" s="86" t="s">
        <v>59</v>
      </c>
      <c r="F79" s="111" t="s">
        <v>55</v>
      </c>
      <c r="G79" s="117">
        <v>11675423</v>
      </c>
      <c r="H79" s="108">
        <v>1500000</v>
      </c>
      <c r="I79" s="73">
        <v>17.989999999999998</v>
      </c>
      <c r="J79" s="92"/>
      <c r="K79" s="58"/>
    </row>
    <row r="80" spans="1:12" s="63" customFormat="1" ht="41.25" customHeight="1">
      <c r="A80" s="83"/>
      <c r="B80" s="84"/>
      <c r="C80" s="85"/>
      <c r="D80" s="84"/>
      <c r="E80" s="86" t="s">
        <v>60</v>
      </c>
      <c r="F80" s="111" t="s">
        <v>57</v>
      </c>
      <c r="G80" s="117">
        <v>3467369</v>
      </c>
      <c r="H80" s="108">
        <v>500000</v>
      </c>
      <c r="I80" s="73">
        <v>18.170000000000002</v>
      </c>
      <c r="J80" s="92"/>
      <c r="K80" s="58"/>
    </row>
    <row r="81" spans="1:14" s="63" customFormat="1" ht="50.25" customHeight="1">
      <c r="A81" s="83"/>
      <c r="B81" s="84"/>
      <c r="C81" s="85"/>
      <c r="D81" s="84"/>
      <c r="E81" s="86" t="s">
        <v>61</v>
      </c>
      <c r="F81" s="111" t="s">
        <v>57</v>
      </c>
      <c r="G81" s="117">
        <v>4682770</v>
      </c>
      <c r="H81" s="108">
        <v>500000</v>
      </c>
      <c r="I81" s="73">
        <v>21.35</v>
      </c>
      <c r="J81" s="92"/>
      <c r="K81" s="58"/>
    </row>
    <row r="82" spans="1:14" s="60" customFormat="1" ht="33.75" customHeight="1">
      <c r="A82" s="43">
        <v>1617321</v>
      </c>
      <c r="B82" s="43">
        <v>7321</v>
      </c>
      <c r="C82" s="56" t="s">
        <v>33</v>
      </c>
      <c r="D82" s="127" t="s">
        <v>62</v>
      </c>
      <c r="E82" s="57"/>
      <c r="F82" s="110"/>
      <c r="G82" s="114"/>
      <c r="H82" s="105">
        <f>SUM(H83:H84)</f>
        <v>3910764</v>
      </c>
      <c r="I82" s="44"/>
      <c r="J82" s="54"/>
      <c r="K82" s="58"/>
      <c r="N82" s="59"/>
    </row>
    <row r="83" spans="1:14" s="63" customFormat="1" ht="27" customHeight="1">
      <c r="A83" s="83"/>
      <c r="B83" s="93"/>
      <c r="C83" s="94"/>
      <c r="D83" s="93"/>
      <c r="E83" s="91" t="s">
        <v>63</v>
      </c>
      <c r="F83" s="110" t="s">
        <v>55</v>
      </c>
      <c r="G83" s="116">
        <v>26446476</v>
      </c>
      <c r="H83" s="107">
        <v>2910764</v>
      </c>
      <c r="I83" s="73">
        <v>12.27</v>
      </c>
      <c r="J83" s="92"/>
      <c r="K83" s="58"/>
    </row>
    <row r="84" spans="1:14" s="63" customFormat="1" ht="27" customHeight="1">
      <c r="A84" s="83"/>
      <c r="B84" s="93"/>
      <c r="C84" s="94"/>
      <c r="D84" s="93"/>
      <c r="E84" s="91" t="s">
        <v>64</v>
      </c>
      <c r="F84" s="110" t="s">
        <v>55</v>
      </c>
      <c r="G84" s="116">
        <v>4956564</v>
      </c>
      <c r="H84" s="107">
        <v>1000000</v>
      </c>
      <c r="I84" s="73">
        <v>52.46</v>
      </c>
      <c r="J84" s="92"/>
      <c r="K84" s="58"/>
    </row>
    <row r="85" spans="1:14" s="88" customFormat="1" ht="44.25" customHeight="1">
      <c r="A85" s="78">
        <v>1617324</v>
      </c>
      <c r="B85" s="78">
        <v>7324</v>
      </c>
      <c r="C85" s="79" t="s">
        <v>33</v>
      </c>
      <c r="D85" s="43" t="s">
        <v>65</v>
      </c>
      <c r="E85" s="145" t="s">
        <v>66</v>
      </c>
      <c r="F85" s="112" t="s">
        <v>67</v>
      </c>
      <c r="G85" s="114">
        <v>41348890</v>
      </c>
      <c r="H85" s="105">
        <v>6300000</v>
      </c>
      <c r="I85" s="44">
        <v>100</v>
      </c>
      <c r="J85" s="87"/>
      <c r="K85" s="58"/>
    </row>
    <row r="86" spans="1:14" s="3" customFormat="1" ht="57.75" customHeight="1">
      <c r="A86" s="43">
        <v>1617330</v>
      </c>
      <c r="B86" s="43">
        <v>7330</v>
      </c>
      <c r="C86" s="56" t="s">
        <v>33</v>
      </c>
      <c r="D86" s="72" t="s">
        <v>68</v>
      </c>
      <c r="E86" s="57"/>
      <c r="F86" s="110"/>
      <c r="G86" s="116"/>
      <c r="H86" s="105">
        <f>SUM(H87:H88)</f>
        <v>100000</v>
      </c>
      <c r="I86" s="44"/>
      <c r="J86" s="54"/>
      <c r="K86" s="58"/>
    </row>
    <row r="87" spans="1:14" s="63" customFormat="1" ht="30.75" customHeight="1">
      <c r="A87" s="66"/>
      <c r="B87" s="66"/>
      <c r="C87" s="67"/>
      <c r="D87" s="68"/>
      <c r="E87" s="86" t="s">
        <v>69</v>
      </c>
      <c r="F87" s="110">
        <v>2019</v>
      </c>
      <c r="G87" s="116"/>
      <c r="H87" s="107">
        <v>50000</v>
      </c>
      <c r="I87" s="73"/>
      <c r="J87" s="62"/>
      <c r="K87" s="58"/>
    </row>
    <row r="88" spans="1:14" s="63" customFormat="1" ht="58.5" customHeight="1">
      <c r="A88" s="66"/>
      <c r="B88" s="66"/>
      <c r="C88" s="67"/>
      <c r="D88" s="68"/>
      <c r="E88" s="86" t="s">
        <v>70</v>
      </c>
      <c r="F88" s="110">
        <v>2019</v>
      </c>
      <c r="G88" s="116"/>
      <c r="H88" s="107">
        <v>50000</v>
      </c>
      <c r="I88" s="73"/>
      <c r="J88" s="62"/>
      <c r="K88" s="58"/>
    </row>
    <row r="89" spans="1:14" s="3" customFormat="1" ht="38.25" customHeight="1">
      <c r="A89" s="43">
        <v>1617340</v>
      </c>
      <c r="B89" s="43">
        <v>7340</v>
      </c>
      <c r="C89" s="56" t="s">
        <v>33</v>
      </c>
      <c r="D89" s="72" t="s">
        <v>133</v>
      </c>
      <c r="E89" s="57"/>
      <c r="F89" s="110"/>
      <c r="G89" s="116"/>
      <c r="H89" s="105">
        <f>SUM(H90:H91)</f>
        <v>16360000</v>
      </c>
      <c r="I89" s="44"/>
      <c r="J89" s="54"/>
      <c r="K89" s="58"/>
    </row>
    <row r="90" spans="1:14" s="3" customFormat="1" ht="93" customHeight="1">
      <c r="A90" s="35"/>
      <c r="B90" s="35"/>
      <c r="C90" s="138"/>
      <c r="D90" s="139"/>
      <c r="E90" s="71" t="s">
        <v>119</v>
      </c>
      <c r="F90" s="110" t="s">
        <v>55</v>
      </c>
      <c r="G90" s="116"/>
      <c r="H90" s="107">
        <v>15360000</v>
      </c>
      <c r="I90" s="73"/>
      <c r="J90" s="58"/>
      <c r="K90" s="58"/>
    </row>
    <row r="91" spans="1:14" s="63" customFormat="1" ht="79.5" customHeight="1">
      <c r="A91" s="66"/>
      <c r="B91" s="66"/>
      <c r="C91" s="67"/>
      <c r="D91" s="68"/>
      <c r="E91" s="71" t="s">
        <v>71</v>
      </c>
      <c r="F91" s="110" t="s">
        <v>55</v>
      </c>
      <c r="G91" s="116"/>
      <c r="H91" s="107">
        <v>1000000</v>
      </c>
      <c r="I91" s="73"/>
      <c r="J91" s="62"/>
      <c r="K91" s="58"/>
    </row>
    <row r="92" spans="1:14" s="63" customFormat="1" ht="74.25" customHeight="1">
      <c r="A92" s="78">
        <v>1617660</v>
      </c>
      <c r="B92" s="78">
        <v>7660</v>
      </c>
      <c r="C92" s="79" t="s">
        <v>40</v>
      </c>
      <c r="D92" s="80" t="s">
        <v>72</v>
      </c>
      <c r="E92" s="71" t="s">
        <v>73</v>
      </c>
      <c r="F92" s="110"/>
      <c r="G92" s="116"/>
      <c r="H92" s="105">
        <v>150000</v>
      </c>
      <c r="I92" s="44"/>
      <c r="J92" s="54"/>
      <c r="K92" s="58"/>
    </row>
    <row r="93" spans="1:14" ht="32.25" customHeight="1">
      <c r="A93" s="50" t="s">
        <v>120</v>
      </c>
      <c r="B93" s="49"/>
      <c r="C93" s="50"/>
      <c r="D93" s="49" t="s">
        <v>125</v>
      </c>
      <c r="E93" s="123"/>
      <c r="F93" s="123"/>
      <c r="G93" s="123"/>
      <c r="H93" s="113">
        <f>H94</f>
        <v>5362225</v>
      </c>
      <c r="I93" s="113"/>
    </row>
    <row r="94" spans="1:14" ht="22.9" customHeight="1">
      <c r="A94" s="5" t="s">
        <v>121</v>
      </c>
      <c r="B94" s="72"/>
      <c r="C94" s="5"/>
      <c r="D94" s="72" t="s">
        <v>126</v>
      </c>
      <c r="E94" s="119"/>
      <c r="F94" s="119"/>
      <c r="G94" s="119"/>
      <c r="H94" s="114">
        <f>H95</f>
        <v>5362225</v>
      </c>
      <c r="I94" s="114"/>
    </row>
    <row r="95" spans="1:14" s="65" customFormat="1" ht="31.5" customHeight="1">
      <c r="A95" s="46" t="s">
        <v>123</v>
      </c>
      <c r="B95" s="46" t="s">
        <v>122</v>
      </c>
      <c r="C95" s="46" t="s">
        <v>108</v>
      </c>
      <c r="D95" s="42" t="s">
        <v>124</v>
      </c>
      <c r="E95" s="43"/>
      <c r="F95" s="43"/>
      <c r="G95" s="43"/>
      <c r="H95" s="146">
        <f>H96</f>
        <v>5362225</v>
      </c>
      <c r="I95" s="43"/>
    </row>
    <row r="96" spans="1:14" ht="29.25" customHeight="1">
      <c r="A96" s="33"/>
      <c r="B96" s="33"/>
      <c r="C96" s="33"/>
      <c r="D96" s="34"/>
      <c r="E96" s="136" t="s">
        <v>29</v>
      </c>
      <c r="F96" s="35"/>
      <c r="G96" s="35"/>
      <c r="H96" s="140">
        <v>5362225</v>
      </c>
      <c r="I96" s="35"/>
    </row>
    <row r="97" spans="1:10" s="4" customFormat="1" ht="27" customHeight="1">
      <c r="A97" s="5" t="s">
        <v>15</v>
      </c>
      <c r="B97" s="5" t="s">
        <v>15</v>
      </c>
      <c r="C97" s="5" t="s">
        <v>15</v>
      </c>
      <c r="D97" s="72" t="s">
        <v>14</v>
      </c>
      <c r="E97" s="37" t="s">
        <v>15</v>
      </c>
      <c r="F97" s="103" t="s">
        <v>15</v>
      </c>
      <c r="G97" s="38" t="s">
        <v>15</v>
      </c>
      <c r="H97" s="106">
        <f>H21+H41+H57+H31+H35+H9+H13+H93</f>
        <v>363441555</v>
      </c>
      <c r="I97" s="38" t="s">
        <v>15</v>
      </c>
      <c r="J97" s="137"/>
    </row>
    <row r="98" spans="1:10" s="4" customFormat="1" ht="26.25" customHeight="1">
      <c r="A98" s="29"/>
      <c r="B98" s="29"/>
      <c r="C98" s="29"/>
      <c r="D98" s="30"/>
      <c r="E98" s="31"/>
      <c r="F98" s="101"/>
      <c r="G98" s="32"/>
      <c r="H98" s="32"/>
      <c r="I98" s="32"/>
    </row>
    <row r="99" spans="1:10" s="144" customFormat="1" ht="24.6" customHeight="1">
      <c r="A99" s="150" t="s">
        <v>2</v>
      </c>
      <c r="B99" s="150"/>
      <c r="C99" s="150"/>
      <c r="D99" s="150"/>
      <c r="E99" s="141"/>
      <c r="F99" s="142"/>
      <c r="G99" s="143"/>
      <c r="H99" s="149" t="s">
        <v>3</v>
      </c>
      <c r="I99" s="149"/>
    </row>
    <row r="100" spans="1:10" s="7" customFormat="1" ht="32.25" customHeight="1">
      <c r="A100" s="10"/>
      <c r="B100" s="10"/>
      <c r="C100" s="10"/>
      <c r="D100" s="6"/>
      <c r="E100" s="18"/>
      <c r="F100" s="102"/>
      <c r="G100" s="6"/>
      <c r="H100" s="6"/>
      <c r="I100" s="6"/>
    </row>
    <row r="101" spans="1:10" s="23" customFormat="1" ht="32.25" customHeight="1">
      <c r="A101" s="20"/>
      <c r="B101" s="20"/>
      <c r="C101" s="20"/>
      <c r="D101" s="21"/>
      <c r="E101" s="22"/>
      <c r="F101" s="102"/>
      <c r="G101" s="21"/>
      <c r="H101" s="21"/>
      <c r="I101" s="21"/>
    </row>
    <row r="102" spans="1:10" s="23" customFormat="1" ht="32.25" customHeight="1">
      <c r="A102" s="20"/>
      <c r="B102" s="20"/>
      <c r="C102" s="20"/>
      <c r="D102" s="21"/>
      <c r="E102" s="22"/>
      <c r="F102" s="102"/>
      <c r="G102" s="21"/>
      <c r="H102" s="21"/>
      <c r="I102" s="21"/>
    </row>
    <row r="103" spans="1:10" s="23" customFormat="1" ht="32.25" customHeight="1">
      <c r="A103" s="20"/>
      <c r="B103" s="20"/>
      <c r="C103" s="20"/>
      <c r="D103" s="21"/>
      <c r="E103" s="22"/>
      <c r="F103" s="102"/>
      <c r="G103" s="21"/>
      <c r="H103" s="21"/>
      <c r="I103" s="21"/>
    </row>
    <row r="104" spans="1:10" s="23" customFormat="1" ht="32.25" customHeight="1">
      <c r="A104" s="20"/>
      <c r="B104" s="20"/>
      <c r="C104" s="20"/>
      <c r="D104" s="21"/>
      <c r="E104" s="22"/>
      <c r="F104" s="102"/>
      <c r="G104" s="21"/>
      <c r="H104" s="21"/>
      <c r="I104" s="21"/>
    </row>
    <row r="105" spans="1:10" s="3" customFormat="1" ht="15.75">
      <c r="A105" s="24"/>
      <c r="B105" s="24"/>
      <c r="C105" s="24"/>
      <c r="D105" s="25"/>
      <c r="E105" s="19"/>
      <c r="F105" s="98"/>
      <c r="G105" s="25"/>
      <c r="H105" s="25"/>
      <c r="I105" s="25"/>
    </row>
    <row r="106" spans="1:10" s="3" customFormat="1" ht="15.75">
      <c r="A106" s="24"/>
      <c r="B106" s="24"/>
      <c r="C106" s="24"/>
      <c r="D106" s="25"/>
      <c r="E106" s="19"/>
      <c r="F106" s="98"/>
      <c r="G106" s="25"/>
      <c r="H106" s="25"/>
      <c r="I106" s="25"/>
    </row>
  </sheetData>
  <mergeCells count="3">
    <mergeCell ref="A5:I5"/>
    <mergeCell ref="H99:I99"/>
    <mergeCell ref="A99:D99"/>
  </mergeCells>
  <phoneticPr fontId="20" type="noConversion"/>
  <printOptions horizontalCentered="1"/>
  <pageMargins left="0.19685039370078741" right="0" top="1.0236220472440944" bottom="0.27559055118110237" header="0.23622047244094491" footer="0.19685039370078741"/>
  <pageSetup paperSize="9" scale="75" orientation="landscape" r:id="rId1"/>
  <headerFooter alignWithMargins="0">
    <oddFooter>&amp;C&amp;P</oddFooter>
  </headerFooter>
  <rowBreaks count="1" manualBreakCount="1">
    <brk id="18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3285AF4-B94D-43B3-AC5E-BEACEE784B2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дод.6</vt:lpstr>
      <vt:lpstr>дод.6!Заголовки_для_печати</vt:lpstr>
      <vt:lpstr>дод.6!Область_печати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2018-12-22T10:26:38Z</cp:lastPrinted>
  <dcterms:created xsi:type="dcterms:W3CDTF">2014-01-17T10:52:16Z</dcterms:created>
  <dcterms:modified xsi:type="dcterms:W3CDTF">2018-12-28T08:45:39Z</dcterms:modified>
</cp:coreProperties>
</file>