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yur\"/>
    </mc:Choice>
  </mc:AlternateContent>
  <bookViews>
    <workbookView xWindow="10710" yWindow="-30" windowWidth="10770" windowHeight="10815" tabRatio="728"/>
  </bookViews>
  <sheets>
    <sheet name="Z2M_ZVED_287" sheetId="15" r:id="rId1"/>
  </sheets>
  <definedNames>
    <definedName name="_xlnm._FilterDatabase" localSheetId="0" hidden="1">Z2M_ZVED_287!#REF!</definedName>
    <definedName name="Data">Z2M_ZVED_287!$A$13:$R$289</definedName>
    <definedName name="Date">Z2M_ZVED_287!#REF!</definedName>
    <definedName name="Date1">Z2M_ZVED_287!#REF!</definedName>
    <definedName name="EXCEL_VER">10</definedName>
    <definedName name="PRINT_DATE">"06.01.2015 14:12:11"</definedName>
    <definedName name="PRINTER">"Eксель_Імпорт (XlRpt)  ДержКазначейство ЦА, Копичко Олександр"</definedName>
    <definedName name="REP_CREATOR">"2451-AndriichukS"</definedName>
    <definedName name="_xlnm.Print_Titles" localSheetId="0">Z2M_ZVED_287!$12:$12</definedName>
    <definedName name="_xlnm.Print_Area" localSheetId="0">Z2M_ZVED_287!$A$1:$L$327</definedName>
  </definedNames>
  <calcPr calcId="162913" fullCalcOnLoad="1"/>
</workbook>
</file>

<file path=xl/calcChain.xml><?xml version="1.0" encoding="utf-8"?>
<calcChain xmlns="http://schemas.openxmlformats.org/spreadsheetml/2006/main">
  <c r="G301" i="15" l="1"/>
  <c r="H301" i="15"/>
  <c r="H306" i="15"/>
  <c r="H310" i="15"/>
  <c r="J213" i="15"/>
  <c r="K213" i="15"/>
  <c r="L213" i="15"/>
  <c r="I213" i="15"/>
  <c r="F213" i="15"/>
  <c r="H21" i="15"/>
  <c r="H38" i="15"/>
  <c r="H37" i="15" s="1"/>
  <c r="H60" i="15"/>
  <c r="K60" i="15" s="1"/>
  <c r="H72" i="15"/>
  <c r="H82" i="15"/>
  <c r="K82" i="15" s="1"/>
  <c r="G21" i="15"/>
  <c r="G38" i="15"/>
  <c r="G37" i="15" s="1"/>
  <c r="I37" i="15" s="1"/>
  <c r="G60" i="15"/>
  <c r="G72" i="15"/>
  <c r="G82" i="15"/>
  <c r="H104" i="15"/>
  <c r="H110" i="15"/>
  <c r="H130" i="15"/>
  <c r="H129" i="15"/>
  <c r="H24" i="15"/>
  <c r="K24" i="15" s="1"/>
  <c r="G24" i="15"/>
  <c r="J83" i="15"/>
  <c r="L83" i="15" s="1"/>
  <c r="K83" i="15"/>
  <c r="I83" i="15"/>
  <c r="F83" i="15"/>
  <c r="J149" i="15"/>
  <c r="K149" i="15"/>
  <c r="L149" i="15" s="1"/>
  <c r="I149" i="15"/>
  <c r="F149" i="15"/>
  <c r="J141" i="15"/>
  <c r="K141" i="15"/>
  <c r="L141" i="15"/>
  <c r="I141" i="15"/>
  <c r="F141" i="15"/>
  <c r="F23" i="15"/>
  <c r="F24" i="15"/>
  <c r="F25" i="15"/>
  <c r="H241" i="15"/>
  <c r="I241" i="15" s="1"/>
  <c r="H243" i="15"/>
  <c r="H254" i="15"/>
  <c r="K254" i="15" s="1"/>
  <c r="H260" i="15"/>
  <c r="H240" i="15"/>
  <c r="H277" i="15" s="1"/>
  <c r="H280" i="15" s="1"/>
  <c r="H283" i="15" s="1"/>
  <c r="G241" i="15"/>
  <c r="G243" i="15"/>
  <c r="G254" i="15"/>
  <c r="G260" i="15"/>
  <c r="J260" i="15" s="1"/>
  <c r="L260" i="15" s="1"/>
  <c r="H318" i="15"/>
  <c r="H315" i="15"/>
  <c r="K315" i="15" s="1"/>
  <c r="H294" i="15"/>
  <c r="H298" i="15"/>
  <c r="H221" i="15"/>
  <c r="H159" i="15"/>
  <c r="H162" i="15"/>
  <c r="K162" i="15" s="1"/>
  <c r="H172" i="15"/>
  <c r="H183" i="15"/>
  <c r="H216" i="15"/>
  <c r="H228" i="15"/>
  <c r="H270" i="15"/>
  <c r="G221" i="15"/>
  <c r="G159" i="15"/>
  <c r="G162" i="15"/>
  <c r="G172" i="15"/>
  <c r="G183" i="15"/>
  <c r="G216" i="15"/>
  <c r="G228" i="15"/>
  <c r="G270" i="15"/>
  <c r="J279" i="15"/>
  <c r="K279" i="15"/>
  <c r="L279" i="15"/>
  <c r="I279" i="15"/>
  <c r="J250" i="15"/>
  <c r="K250" i="15"/>
  <c r="L250" i="15"/>
  <c r="I250" i="15"/>
  <c r="F250" i="15"/>
  <c r="J246" i="15"/>
  <c r="K246" i="15"/>
  <c r="L246" i="15" s="1"/>
  <c r="I246" i="15"/>
  <c r="F246" i="15"/>
  <c r="F247" i="15"/>
  <c r="I247" i="15"/>
  <c r="J247" i="15"/>
  <c r="K247" i="15"/>
  <c r="L247" i="15"/>
  <c r="F248" i="15"/>
  <c r="I248" i="15"/>
  <c r="J248" i="15"/>
  <c r="K248" i="15"/>
  <c r="L248" i="15" s="1"/>
  <c r="J212" i="15"/>
  <c r="K212" i="15"/>
  <c r="L212" i="15"/>
  <c r="I212" i="15"/>
  <c r="F212" i="15"/>
  <c r="F214" i="15"/>
  <c r="I214" i="15"/>
  <c r="J214" i="15"/>
  <c r="K214" i="15"/>
  <c r="L214" i="15" s="1"/>
  <c r="H284" i="15"/>
  <c r="H288" i="15" s="1"/>
  <c r="G284" i="15"/>
  <c r="D284" i="15"/>
  <c r="D288" i="15" s="1"/>
  <c r="E284" i="15"/>
  <c r="E288" i="15"/>
  <c r="F288" i="15" s="1"/>
  <c r="C284" i="15"/>
  <c r="C288" i="15"/>
  <c r="I285" i="15"/>
  <c r="J285" i="15"/>
  <c r="K285" i="15"/>
  <c r="L285" i="15" s="1"/>
  <c r="F285" i="15"/>
  <c r="J274" i="15"/>
  <c r="K274" i="15"/>
  <c r="L274" i="15" s="1"/>
  <c r="I274" i="15"/>
  <c r="F274" i="15"/>
  <c r="J238" i="15"/>
  <c r="K238" i="15"/>
  <c r="L238" i="15"/>
  <c r="I238" i="15"/>
  <c r="F238" i="15"/>
  <c r="J211" i="15"/>
  <c r="K211" i="15"/>
  <c r="L211" i="15" s="1"/>
  <c r="I211" i="15"/>
  <c r="F211" i="15"/>
  <c r="J156" i="15"/>
  <c r="K156" i="15"/>
  <c r="L156" i="15"/>
  <c r="I156" i="15"/>
  <c r="F156" i="15"/>
  <c r="J155" i="15"/>
  <c r="K155" i="15"/>
  <c r="L155" i="15" s="1"/>
  <c r="I155" i="15"/>
  <c r="F155" i="15"/>
  <c r="J153" i="15"/>
  <c r="K153" i="15"/>
  <c r="L153" i="15"/>
  <c r="I153" i="15"/>
  <c r="F153" i="15"/>
  <c r="J152" i="15"/>
  <c r="K152" i="15"/>
  <c r="L152" i="15" s="1"/>
  <c r="I152" i="15"/>
  <c r="F152" i="15"/>
  <c r="J151" i="15"/>
  <c r="K151" i="15"/>
  <c r="L151" i="15"/>
  <c r="I151" i="15"/>
  <c r="F151" i="15"/>
  <c r="J148" i="15"/>
  <c r="K148" i="15"/>
  <c r="L148" i="15" s="1"/>
  <c r="I148" i="15"/>
  <c r="F148" i="15"/>
  <c r="J140" i="15"/>
  <c r="K140" i="15"/>
  <c r="L140" i="15"/>
  <c r="I140" i="15"/>
  <c r="F140" i="15"/>
  <c r="D159" i="15"/>
  <c r="D162" i="15"/>
  <c r="D172" i="15"/>
  <c r="D183" i="15"/>
  <c r="D216" i="15"/>
  <c r="D221" i="15"/>
  <c r="D228" i="15"/>
  <c r="D241" i="15"/>
  <c r="D243" i="15"/>
  <c r="D254" i="15"/>
  <c r="D260" i="15"/>
  <c r="D270" i="15"/>
  <c r="E159" i="15"/>
  <c r="E162" i="15"/>
  <c r="E172" i="15"/>
  <c r="K172" i="15" s="1"/>
  <c r="E183" i="15"/>
  <c r="E216" i="15"/>
  <c r="K216" i="15" s="1"/>
  <c r="E221" i="15"/>
  <c r="E228" i="15"/>
  <c r="K228" i="15" s="1"/>
  <c r="E241" i="15"/>
  <c r="E243" i="15"/>
  <c r="E254" i="15"/>
  <c r="E260" i="15"/>
  <c r="K260" i="15" s="1"/>
  <c r="E270" i="15"/>
  <c r="K270" i="15" s="1"/>
  <c r="C159" i="15"/>
  <c r="C162" i="15"/>
  <c r="J162" i="15" s="1"/>
  <c r="C172" i="15"/>
  <c r="C183" i="15"/>
  <c r="J183" i="15" s="1"/>
  <c r="C216" i="15"/>
  <c r="C221" i="15"/>
  <c r="J221" i="15" s="1"/>
  <c r="C228" i="15"/>
  <c r="C241" i="15"/>
  <c r="J241" i="15" s="1"/>
  <c r="C243" i="15"/>
  <c r="C240" i="15"/>
  <c r="C254" i="15"/>
  <c r="C260" i="15"/>
  <c r="C270" i="15"/>
  <c r="E15" i="15"/>
  <c r="E21" i="15"/>
  <c r="E14" i="15" s="1"/>
  <c r="H15" i="15"/>
  <c r="K16" i="15"/>
  <c r="K17" i="15"/>
  <c r="K18" i="15"/>
  <c r="K19" i="15"/>
  <c r="K20" i="15"/>
  <c r="K21" i="15"/>
  <c r="K22" i="15"/>
  <c r="K23" i="15"/>
  <c r="K25" i="15"/>
  <c r="E27" i="15"/>
  <c r="E29" i="15"/>
  <c r="E26" i="15" s="1"/>
  <c r="K26" i="15" s="1"/>
  <c r="H27" i="15"/>
  <c r="H29" i="15"/>
  <c r="H26" i="15" s="1"/>
  <c r="K27" i="15"/>
  <c r="K28" i="15"/>
  <c r="K30" i="15"/>
  <c r="E32" i="15"/>
  <c r="E34" i="15"/>
  <c r="K34" i="15" s="1"/>
  <c r="H31" i="15"/>
  <c r="K33" i="15"/>
  <c r="K35" i="15"/>
  <c r="K36" i="15"/>
  <c r="E38" i="15"/>
  <c r="E37" i="15" s="1"/>
  <c r="K37" i="15" s="1"/>
  <c r="K39" i="15"/>
  <c r="K40" i="15"/>
  <c r="K41" i="15"/>
  <c r="E60" i="15"/>
  <c r="E72" i="15"/>
  <c r="E43" i="15"/>
  <c r="E54" i="15"/>
  <c r="E57" i="15"/>
  <c r="H43" i="15"/>
  <c r="H42" i="15" s="1"/>
  <c r="H54" i="15"/>
  <c r="H57" i="15"/>
  <c r="K44" i="15"/>
  <c r="K45" i="15"/>
  <c r="K46" i="15"/>
  <c r="K47" i="15"/>
  <c r="K48" i="15"/>
  <c r="K49" i="15"/>
  <c r="K50" i="15"/>
  <c r="K51" i="15"/>
  <c r="K52" i="15"/>
  <c r="K53" i="15"/>
  <c r="K54" i="15"/>
  <c r="K55" i="15"/>
  <c r="K56" i="15"/>
  <c r="K58" i="15"/>
  <c r="K59" i="15"/>
  <c r="K61" i="15"/>
  <c r="K62" i="15"/>
  <c r="K63" i="15"/>
  <c r="K64" i="15"/>
  <c r="K65" i="15"/>
  <c r="K66" i="15"/>
  <c r="K67" i="15"/>
  <c r="K68" i="15"/>
  <c r="K69" i="15"/>
  <c r="K70" i="15"/>
  <c r="K71" i="15"/>
  <c r="K72" i="15"/>
  <c r="K73" i="15"/>
  <c r="K74" i="15"/>
  <c r="K75" i="15"/>
  <c r="K76" i="15"/>
  <c r="E82" i="15"/>
  <c r="E78" i="15"/>
  <c r="H78" i="15"/>
  <c r="H77" i="15"/>
  <c r="I77" i="15" s="1"/>
  <c r="K79" i="15"/>
  <c r="K80" i="15"/>
  <c r="K81" i="15"/>
  <c r="K84" i="15"/>
  <c r="E104" i="15"/>
  <c r="E96" i="15"/>
  <c r="E102" i="15"/>
  <c r="E97" i="15"/>
  <c r="E110" i="15"/>
  <c r="K110" i="15" s="1"/>
  <c r="E116" i="15"/>
  <c r="E109" i="15"/>
  <c r="E87" i="15"/>
  <c r="E90" i="15"/>
  <c r="E120" i="15"/>
  <c r="K120" i="15" s="1"/>
  <c r="H102" i="15"/>
  <c r="H96" i="15"/>
  <c r="H97" i="15"/>
  <c r="H116" i="15"/>
  <c r="K116" i="15" s="1"/>
  <c r="H87" i="15"/>
  <c r="H90" i="15"/>
  <c r="H86" i="15" s="1"/>
  <c r="H120" i="15"/>
  <c r="K87" i="15"/>
  <c r="K88" i="15"/>
  <c r="K89" i="15"/>
  <c r="K91" i="15"/>
  <c r="K92" i="15"/>
  <c r="K93" i="15"/>
  <c r="K94" i="15"/>
  <c r="K95" i="15"/>
  <c r="K97" i="15"/>
  <c r="K98" i="15"/>
  <c r="K99" i="15"/>
  <c r="K100" i="15"/>
  <c r="K101" i="15"/>
  <c r="K102" i="15"/>
  <c r="K103" i="15"/>
  <c r="K104" i="15"/>
  <c r="K105" i="15"/>
  <c r="K106" i="15"/>
  <c r="K107" i="15"/>
  <c r="K108" i="15"/>
  <c r="K111" i="15"/>
  <c r="K112" i="15"/>
  <c r="K113" i="15"/>
  <c r="K114" i="15"/>
  <c r="K115" i="15"/>
  <c r="K117" i="15"/>
  <c r="K118" i="15"/>
  <c r="K119" i="15"/>
  <c r="K121" i="15"/>
  <c r="K122" i="15"/>
  <c r="E130" i="15"/>
  <c r="E125" i="15"/>
  <c r="H125" i="15"/>
  <c r="H124" i="15" s="1"/>
  <c r="H123" i="15"/>
  <c r="K126" i="15"/>
  <c r="K127" i="15"/>
  <c r="K128" i="15"/>
  <c r="K131" i="15"/>
  <c r="K132" i="15"/>
  <c r="E133" i="15"/>
  <c r="H133" i="15"/>
  <c r="K133" i="15"/>
  <c r="K134" i="15"/>
  <c r="E138" i="15"/>
  <c r="H138" i="15"/>
  <c r="H137" i="15"/>
  <c r="K139" i="15"/>
  <c r="K142" i="15"/>
  <c r="E144" i="15"/>
  <c r="H144" i="15"/>
  <c r="K144" i="15" s="1"/>
  <c r="K145" i="15"/>
  <c r="L145" i="15" s="1"/>
  <c r="K146" i="15"/>
  <c r="K147" i="15"/>
  <c r="L147" i="15" s="1"/>
  <c r="K150" i="15"/>
  <c r="K154" i="15"/>
  <c r="L154" i="15" s="1"/>
  <c r="K157" i="15"/>
  <c r="K159" i="15"/>
  <c r="L159" i="15" s="1"/>
  <c r="K160" i="15"/>
  <c r="K161" i="15"/>
  <c r="L161" i="15" s="1"/>
  <c r="K163" i="15"/>
  <c r="K164" i="15"/>
  <c r="K165" i="15"/>
  <c r="K166" i="15"/>
  <c r="K167" i="15"/>
  <c r="K168" i="15"/>
  <c r="K169" i="15"/>
  <c r="K170" i="15"/>
  <c r="K171" i="15"/>
  <c r="K173" i="15"/>
  <c r="K174" i="15"/>
  <c r="K175" i="15"/>
  <c r="K176" i="15"/>
  <c r="K177" i="15"/>
  <c r="K178" i="15"/>
  <c r="K179" i="15"/>
  <c r="K180" i="15"/>
  <c r="K181" i="15"/>
  <c r="K182" i="15"/>
  <c r="K183" i="15"/>
  <c r="L183" i="15" s="1"/>
  <c r="K184" i="15"/>
  <c r="K185" i="15"/>
  <c r="L185" i="15" s="1"/>
  <c r="K186" i="15"/>
  <c r="K187" i="15"/>
  <c r="L187" i="15" s="1"/>
  <c r="K188" i="15"/>
  <c r="K189" i="15"/>
  <c r="L189" i="15" s="1"/>
  <c r="K190" i="15"/>
  <c r="K191" i="15"/>
  <c r="L191" i="15" s="1"/>
  <c r="K192" i="15"/>
  <c r="K193" i="15"/>
  <c r="L193" i="15" s="1"/>
  <c r="K194" i="15"/>
  <c r="K195" i="15"/>
  <c r="L195" i="15" s="1"/>
  <c r="K196" i="15"/>
  <c r="K197" i="15"/>
  <c r="L197" i="15" s="1"/>
  <c r="K198" i="15"/>
  <c r="K199" i="15"/>
  <c r="L199" i="15" s="1"/>
  <c r="K200" i="15"/>
  <c r="K201" i="15"/>
  <c r="L201" i="15" s="1"/>
  <c r="K202" i="15"/>
  <c r="K203" i="15"/>
  <c r="L203" i="15" s="1"/>
  <c r="K204" i="15"/>
  <c r="K205" i="15"/>
  <c r="L205" i="15" s="1"/>
  <c r="K206" i="15"/>
  <c r="K207" i="15"/>
  <c r="L207" i="15" s="1"/>
  <c r="K208" i="15"/>
  <c r="K209" i="15"/>
  <c r="L209" i="15" s="1"/>
  <c r="K210" i="15"/>
  <c r="K215" i="15"/>
  <c r="L215" i="15" s="1"/>
  <c r="K217" i="15"/>
  <c r="K218" i="15"/>
  <c r="K219" i="15"/>
  <c r="K220" i="15"/>
  <c r="K221" i="15"/>
  <c r="K222" i="15"/>
  <c r="K223" i="15"/>
  <c r="K224" i="15"/>
  <c r="K225" i="15"/>
  <c r="K226" i="15"/>
  <c r="K227" i="15"/>
  <c r="K229" i="15"/>
  <c r="K230" i="15"/>
  <c r="K231" i="15"/>
  <c r="K232" i="15"/>
  <c r="K233" i="15"/>
  <c r="K234" i="15"/>
  <c r="K235" i="15"/>
  <c r="K236" i="15"/>
  <c r="K237" i="15"/>
  <c r="K239" i="15"/>
  <c r="K241" i="15"/>
  <c r="L241" i="15" s="1"/>
  <c r="K242" i="15"/>
  <c r="K243" i="15"/>
  <c r="K244" i="15"/>
  <c r="K245" i="15"/>
  <c r="K249" i="15"/>
  <c r="K251" i="15"/>
  <c r="K252" i="15"/>
  <c r="K253" i="15"/>
  <c r="K255" i="15"/>
  <c r="K256" i="15"/>
  <c r="K257" i="15"/>
  <c r="K258" i="15"/>
  <c r="K259" i="15"/>
  <c r="K261" i="15"/>
  <c r="L261" i="15" s="1"/>
  <c r="K262" i="15"/>
  <c r="K263" i="15"/>
  <c r="L263" i="15" s="1"/>
  <c r="K264" i="15"/>
  <c r="K265" i="15"/>
  <c r="L265" i="15" s="1"/>
  <c r="K266" i="15"/>
  <c r="K267" i="15"/>
  <c r="L267" i="15" s="1"/>
  <c r="K268" i="15"/>
  <c r="K269" i="15"/>
  <c r="K271" i="15"/>
  <c r="K272" i="15"/>
  <c r="K273" i="15"/>
  <c r="K275" i="15"/>
  <c r="K276" i="15"/>
  <c r="K278" i="15"/>
  <c r="K281" i="15"/>
  <c r="K282" i="15"/>
  <c r="K284" i="15"/>
  <c r="K286" i="15"/>
  <c r="K287" i="15"/>
  <c r="E301" i="15"/>
  <c r="E294" i="15"/>
  <c r="E298" i="15"/>
  <c r="E290" i="15"/>
  <c r="H291" i="15"/>
  <c r="K291" i="15"/>
  <c r="K292" i="15"/>
  <c r="K293" i="15"/>
  <c r="K295" i="15"/>
  <c r="K296" i="15"/>
  <c r="K297" i="15"/>
  <c r="K298" i="15"/>
  <c r="K299" i="15"/>
  <c r="K300" i="15"/>
  <c r="K301" i="15"/>
  <c r="K302" i="15"/>
  <c r="K303" i="15"/>
  <c r="K304" i="15"/>
  <c r="K305" i="15"/>
  <c r="E306" i="15"/>
  <c r="K306" i="15"/>
  <c r="K307" i="15"/>
  <c r="K308" i="15"/>
  <c r="E310" i="15"/>
  <c r="K310" i="15"/>
  <c r="K311" i="15"/>
  <c r="K312" i="15"/>
  <c r="K313" i="15"/>
  <c r="E318" i="15"/>
  <c r="E315" i="15"/>
  <c r="E323" i="15"/>
  <c r="K323" i="15" s="1"/>
  <c r="K316" i="15"/>
  <c r="K317" i="15"/>
  <c r="K318" i="15"/>
  <c r="K319" i="15"/>
  <c r="K320" i="15"/>
  <c r="K321" i="15"/>
  <c r="K322" i="15"/>
  <c r="G15" i="15"/>
  <c r="G14" i="15"/>
  <c r="G43" i="15"/>
  <c r="G42" i="15"/>
  <c r="G54" i="15"/>
  <c r="G57" i="15"/>
  <c r="G78" i="15"/>
  <c r="G77" i="15"/>
  <c r="G27" i="15"/>
  <c r="G29" i="15"/>
  <c r="G26" i="15" s="1"/>
  <c r="G31" i="15"/>
  <c r="I31" i="15" s="1"/>
  <c r="G104" i="15"/>
  <c r="G102" i="15"/>
  <c r="G97" i="15"/>
  <c r="G96" i="15"/>
  <c r="G110" i="15"/>
  <c r="G116" i="15"/>
  <c r="G109" i="15" s="1"/>
  <c r="G87" i="15"/>
  <c r="G90" i="15"/>
  <c r="G86" i="15" s="1"/>
  <c r="G85" i="15" s="1"/>
  <c r="G120" i="15"/>
  <c r="J120" i="15" s="1"/>
  <c r="G130" i="15"/>
  <c r="G129" i="15"/>
  <c r="I129" i="15" s="1"/>
  <c r="G125" i="15"/>
  <c r="G124" i="15"/>
  <c r="G123" i="15" s="1"/>
  <c r="I123" i="15" s="1"/>
  <c r="G133" i="15"/>
  <c r="I133" i="15" s="1"/>
  <c r="G138" i="15"/>
  <c r="G137" i="15"/>
  <c r="G144" i="15"/>
  <c r="D15" i="15"/>
  <c r="D21" i="15"/>
  <c r="D14" i="15"/>
  <c r="D38" i="15"/>
  <c r="D37" i="15"/>
  <c r="D60" i="15"/>
  <c r="D72" i="15"/>
  <c r="D43" i="15"/>
  <c r="D54" i="15"/>
  <c r="D57" i="15"/>
  <c r="D42" i="15"/>
  <c r="D82" i="15"/>
  <c r="D78" i="15"/>
  <c r="D77" i="15" s="1"/>
  <c r="D27" i="15"/>
  <c r="F27" i="15" s="1"/>
  <c r="D29" i="15"/>
  <c r="D26" i="15"/>
  <c r="F26" i="15" s="1"/>
  <c r="D32" i="15"/>
  <c r="D34" i="15"/>
  <c r="D104" i="15"/>
  <c r="D102" i="15"/>
  <c r="D97" i="15"/>
  <c r="D110" i="15"/>
  <c r="F110" i="15" s="1"/>
  <c r="D116" i="15"/>
  <c r="D109" i="15"/>
  <c r="F109" i="15" s="1"/>
  <c r="D87" i="15"/>
  <c r="D90" i="15"/>
  <c r="D120" i="15"/>
  <c r="F120" i="15" s="1"/>
  <c r="D130" i="15"/>
  <c r="D129" i="15"/>
  <c r="F129" i="15" s="1"/>
  <c r="D125" i="15"/>
  <c r="D124" i="15"/>
  <c r="D123" i="15" s="1"/>
  <c r="D133" i="15"/>
  <c r="F133" i="15" s="1"/>
  <c r="D138" i="15"/>
  <c r="D137" i="15"/>
  <c r="D136" i="15" s="1"/>
  <c r="D144" i="15"/>
  <c r="C15" i="15"/>
  <c r="C21" i="15"/>
  <c r="C14" i="15" s="1"/>
  <c r="J14" i="15" s="1"/>
  <c r="C38" i="15"/>
  <c r="C37" i="15" s="1"/>
  <c r="J37" i="15" s="1"/>
  <c r="L37" i="15" s="1"/>
  <c r="C60" i="15"/>
  <c r="C72" i="15"/>
  <c r="C43" i="15"/>
  <c r="C54" i="15"/>
  <c r="C57" i="15"/>
  <c r="C82" i="15"/>
  <c r="J82" i="15" s="1"/>
  <c r="L82" i="15" s="1"/>
  <c r="C78" i="15"/>
  <c r="C77" i="15"/>
  <c r="C27" i="15"/>
  <c r="C29" i="15"/>
  <c r="C26" i="15" s="1"/>
  <c r="J26" i="15" s="1"/>
  <c r="L26" i="15" s="1"/>
  <c r="C32" i="15"/>
  <c r="C34" i="15"/>
  <c r="C31" i="15"/>
  <c r="C104" i="15"/>
  <c r="C102" i="15"/>
  <c r="J102" i="15" s="1"/>
  <c r="C97" i="15"/>
  <c r="C96" i="15"/>
  <c r="J96" i="15" s="1"/>
  <c r="C110" i="15"/>
  <c r="C116" i="15"/>
  <c r="C87" i="15"/>
  <c r="J87" i="15" s="1"/>
  <c r="C90" i="15"/>
  <c r="C86" i="15"/>
  <c r="C120" i="15"/>
  <c r="C130" i="15"/>
  <c r="C129" i="15" s="1"/>
  <c r="J129" i="15" s="1"/>
  <c r="C125" i="15"/>
  <c r="C124" i="15" s="1"/>
  <c r="J124" i="15" s="1"/>
  <c r="C123" i="15"/>
  <c r="J123" i="15" s="1"/>
  <c r="C133" i="15"/>
  <c r="J133" i="15"/>
  <c r="L133" i="15" s="1"/>
  <c r="C138" i="15"/>
  <c r="C137" i="15" s="1"/>
  <c r="C136" i="15"/>
  <c r="C144" i="15"/>
  <c r="J144" i="15" s="1"/>
  <c r="J15" i="15"/>
  <c r="J16" i="15"/>
  <c r="L16" i="15" s="1"/>
  <c r="J17" i="15"/>
  <c r="L17" i="15" s="1"/>
  <c r="J18" i="15"/>
  <c r="L18" i="15" s="1"/>
  <c r="J19" i="15"/>
  <c r="L19" i="15" s="1"/>
  <c r="J20" i="15"/>
  <c r="L20" i="15" s="1"/>
  <c r="J21" i="15"/>
  <c r="L21" i="15" s="1"/>
  <c r="J22" i="15"/>
  <c r="L22" i="15" s="1"/>
  <c r="J23" i="15"/>
  <c r="L23" i="15" s="1"/>
  <c r="J24" i="15"/>
  <c r="L24" i="15" s="1"/>
  <c r="J25" i="15"/>
  <c r="L25" i="15" s="1"/>
  <c r="J27" i="15"/>
  <c r="L27" i="15" s="1"/>
  <c r="J28" i="15"/>
  <c r="L28" i="15" s="1"/>
  <c r="J29" i="15"/>
  <c r="J30" i="15"/>
  <c r="L30" i="15" s="1"/>
  <c r="J32" i="15"/>
  <c r="J33" i="15"/>
  <c r="L33" i="15" s="1"/>
  <c r="J34" i="15"/>
  <c r="L34" i="15" s="1"/>
  <c r="J35" i="15"/>
  <c r="L35" i="15" s="1"/>
  <c r="J36" i="15"/>
  <c r="L36" i="15" s="1"/>
  <c r="J38" i="15"/>
  <c r="L38" i="15" s="1"/>
  <c r="J39" i="15"/>
  <c r="L39" i="15" s="1"/>
  <c r="J40" i="15"/>
  <c r="L40" i="15" s="1"/>
  <c r="J41" i="15"/>
  <c r="L41" i="15" s="1"/>
  <c r="J43" i="15"/>
  <c r="J44" i="15"/>
  <c r="L44" i="15" s="1"/>
  <c r="J45" i="15"/>
  <c r="L45" i="15" s="1"/>
  <c r="J46" i="15"/>
  <c r="L46" i="15" s="1"/>
  <c r="J47" i="15"/>
  <c r="L47" i="15" s="1"/>
  <c r="J48" i="15"/>
  <c r="L48" i="15" s="1"/>
  <c r="J49" i="15"/>
  <c r="L49" i="15" s="1"/>
  <c r="J50" i="15"/>
  <c r="L50" i="15" s="1"/>
  <c r="J51" i="15"/>
  <c r="L51" i="15" s="1"/>
  <c r="J52" i="15"/>
  <c r="L52" i="15" s="1"/>
  <c r="J53" i="15"/>
  <c r="L53" i="15" s="1"/>
  <c r="J54" i="15"/>
  <c r="L54" i="15" s="1"/>
  <c r="J55" i="15"/>
  <c r="L55" i="15" s="1"/>
  <c r="J56" i="15"/>
  <c r="L56" i="15" s="1"/>
  <c r="J57" i="15"/>
  <c r="J58" i="15"/>
  <c r="L58" i="15" s="1"/>
  <c r="J59" i="15"/>
  <c r="L59" i="15" s="1"/>
  <c r="J60" i="15"/>
  <c r="L60" i="15" s="1"/>
  <c r="J61" i="15"/>
  <c r="L61" i="15" s="1"/>
  <c r="J62" i="15"/>
  <c r="L62" i="15" s="1"/>
  <c r="J63" i="15"/>
  <c r="L63" i="15" s="1"/>
  <c r="J64" i="15"/>
  <c r="L64" i="15" s="1"/>
  <c r="J65" i="15"/>
  <c r="L65" i="15" s="1"/>
  <c r="J66" i="15"/>
  <c r="L66" i="15" s="1"/>
  <c r="J67" i="15"/>
  <c r="L67" i="15" s="1"/>
  <c r="J68" i="15"/>
  <c r="L68" i="15" s="1"/>
  <c r="J69" i="15"/>
  <c r="L69" i="15" s="1"/>
  <c r="J70" i="15"/>
  <c r="L70" i="15" s="1"/>
  <c r="J71" i="15"/>
  <c r="L71" i="15" s="1"/>
  <c r="J72" i="15"/>
  <c r="L72" i="15" s="1"/>
  <c r="J73" i="15"/>
  <c r="L73" i="15" s="1"/>
  <c r="J74" i="15"/>
  <c r="L74" i="15" s="1"/>
  <c r="J75" i="15"/>
  <c r="L75" i="15" s="1"/>
  <c r="J76" i="15"/>
  <c r="L76" i="15" s="1"/>
  <c r="J77" i="15"/>
  <c r="J78" i="15"/>
  <c r="J79" i="15"/>
  <c r="L79" i="15" s="1"/>
  <c r="J80" i="15"/>
  <c r="L80" i="15" s="1"/>
  <c r="J81" i="15"/>
  <c r="L81" i="15" s="1"/>
  <c r="J84" i="15"/>
  <c r="L84" i="15" s="1"/>
  <c r="L87" i="15"/>
  <c r="J88" i="15"/>
  <c r="L88" i="15"/>
  <c r="J89" i="15"/>
  <c r="L89" i="15"/>
  <c r="J90" i="15"/>
  <c r="J91" i="15"/>
  <c r="L91" i="15"/>
  <c r="J92" i="15"/>
  <c r="L92" i="15"/>
  <c r="J93" i="15"/>
  <c r="L93" i="15"/>
  <c r="J94" i="15"/>
  <c r="L94" i="15"/>
  <c r="J95" i="15"/>
  <c r="L95" i="15"/>
  <c r="J97" i="15"/>
  <c r="L97" i="15"/>
  <c r="J98" i="15"/>
  <c r="L98" i="15"/>
  <c r="J99" i="15"/>
  <c r="L99" i="15"/>
  <c r="J100" i="15"/>
  <c r="L100" i="15"/>
  <c r="J101" i="15"/>
  <c r="L101" i="15"/>
  <c r="L102" i="15"/>
  <c r="J103" i="15"/>
  <c r="L103" i="15"/>
  <c r="J104" i="15"/>
  <c r="L104" i="15"/>
  <c r="J105" i="15"/>
  <c r="L105" i="15"/>
  <c r="J106" i="15"/>
  <c r="L106" i="15"/>
  <c r="J107" i="15"/>
  <c r="L107" i="15"/>
  <c r="J108" i="15"/>
  <c r="L108" i="15"/>
  <c r="J110" i="15"/>
  <c r="L110" i="15"/>
  <c r="J111" i="15"/>
  <c r="L111" i="15"/>
  <c r="J112" i="15"/>
  <c r="L112" i="15"/>
  <c r="J113" i="15"/>
  <c r="L113" i="15"/>
  <c r="J114" i="15"/>
  <c r="L114" i="15"/>
  <c r="J115" i="15"/>
  <c r="L115" i="15"/>
  <c r="J117" i="15"/>
  <c r="L117" i="15"/>
  <c r="J118" i="15"/>
  <c r="L118" i="15"/>
  <c r="J119" i="15"/>
  <c r="L119" i="15"/>
  <c r="L120" i="15"/>
  <c r="J121" i="15"/>
  <c r="L121" i="15"/>
  <c r="J122" i="15"/>
  <c r="L122" i="15"/>
  <c r="J125" i="15"/>
  <c r="J126" i="15"/>
  <c r="L126" i="15" s="1"/>
  <c r="J127" i="15"/>
  <c r="L127" i="15" s="1"/>
  <c r="J128" i="15"/>
  <c r="L128" i="15" s="1"/>
  <c r="J130" i="15"/>
  <c r="J131" i="15"/>
  <c r="L131" i="15" s="1"/>
  <c r="J132" i="15"/>
  <c r="L132" i="15" s="1"/>
  <c r="J134" i="15"/>
  <c r="L134" i="15" s="1"/>
  <c r="J138" i="15"/>
  <c r="L138" i="15" s="1"/>
  <c r="J139" i="15"/>
  <c r="L139" i="15"/>
  <c r="J142" i="15"/>
  <c r="L142" i="15"/>
  <c r="L144" i="15"/>
  <c r="J145" i="15"/>
  <c r="J146" i="15"/>
  <c r="L146" i="15"/>
  <c r="J147" i="15"/>
  <c r="J150" i="15"/>
  <c r="L150" i="15"/>
  <c r="J154" i="15"/>
  <c r="J157" i="15"/>
  <c r="L157" i="15"/>
  <c r="J159" i="15"/>
  <c r="J160" i="15"/>
  <c r="L160" i="15"/>
  <c r="J161" i="15"/>
  <c r="L162" i="15"/>
  <c r="J163" i="15"/>
  <c r="L163" i="15"/>
  <c r="J164" i="15"/>
  <c r="L164" i="15"/>
  <c r="J165" i="15"/>
  <c r="L165" i="15"/>
  <c r="J166" i="15"/>
  <c r="L166" i="15"/>
  <c r="J167" i="15"/>
  <c r="L167" i="15"/>
  <c r="J168" i="15"/>
  <c r="L168" i="15"/>
  <c r="J169" i="15"/>
  <c r="L169" i="15"/>
  <c r="J170" i="15"/>
  <c r="L170" i="15"/>
  <c r="J171" i="15"/>
  <c r="L171" i="15"/>
  <c r="J172" i="15"/>
  <c r="L172" i="15"/>
  <c r="J173" i="15"/>
  <c r="L173" i="15"/>
  <c r="J174" i="15"/>
  <c r="L174" i="15"/>
  <c r="J175" i="15"/>
  <c r="L175" i="15"/>
  <c r="J176" i="15"/>
  <c r="L176" i="15"/>
  <c r="J177" i="15"/>
  <c r="L177" i="15"/>
  <c r="J178" i="15"/>
  <c r="L178" i="15"/>
  <c r="J179" i="15"/>
  <c r="L179" i="15"/>
  <c r="J180" i="15"/>
  <c r="L180" i="15"/>
  <c r="J181" i="15"/>
  <c r="L181" i="15"/>
  <c r="J182" i="15"/>
  <c r="L182" i="15"/>
  <c r="J184" i="15"/>
  <c r="L184" i="15"/>
  <c r="J185" i="15"/>
  <c r="J186" i="15"/>
  <c r="L186" i="15"/>
  <c r="J187" i="15"/>
  <c r="J188" i="15"/>
  <c r="L188" i="15"/>
  <c r="J189" i="15"/>
  <c r="J190" i="15"/>
  <c r="L190" i="15"/>
  <c r="J191" i="15"/>
  <c r="J192" i="15"/>
  <c r="L192" i="15"/>
  <c r="J193" i="15"/>
  <c r="J194" i="15"/>
  <c r="L194" i="15"/>
  <c r="J195" i="15"/>
  <c r="J196" i="15"/>
  <c r="L196" i="15"/>
  <c r="J197" i="15"/>
  <c r="J198" i="15"/>
  <c r="L198" i="15"/>
  <c r="J199" i="15"/>
  <c r="J200" i="15"/>
  <c r="L200" i="15"/>
  <c r="J201" i="15"/>
  <c r="J202" i="15"/>
  <c r="L202" i="15"/>
  <c r="J203" i="15"/>
  <c r="J204" i="15"/>
  <c r="L204" i="15"/>
  <c r="J205" i="15"/>
  <c r="J206" i="15"/>
  <c r="L206" i="15"/>
  <c r="J207" i="15"/>
  <c r="J208" i="15"/>
  <c r="L208" i="15"/>
  <c r="J209" i="15"/>
  <c r="J210" i="15"/>
  <c r="L210" i="15"/>
  <c r="J215" i="15"/>
  <c r="J216" i="15"/>
  <c r="L216" i="15"/>
  <c r="J217" i="15"/>
  <c r="L217" i="15"/>
  <c r="J218" i="15"/>
  <c r="L218" i="15"/>
  <c r="J219" i="15"/>
  <c r="L219" i="15"/>
  <c r="J220" i="15"/>
  <c r="L220" i="15"/>
  <c r="L221" i="15"/>
  <c r="J222" i="15"/>
  <c r="L222" i="15"/>
  <c r="J223" i="15"/>
  <c r="L223" i="15"/>
  <c r="J224" i="15"/>
  <c r="L224" i="15"/>
  <c r="J225" i="15"/>
  <c r="L225" i="15"/>
  <c r="J226" i="15"/>
  <c r="L226" i="15"/>
  <c r="J227" i="15"/>
  <c r="L227" i="15"/>
  <c r="J228" i="15"/>
  <c r="L228" i="15"/>
  <c r="J229" i="15"/>
  <c r="L229" i="15"/>
  <c r="J230" i="15"/>
  <c r="L230" i="15"/>
  <c r="J231" i="15"/>
  <c r="L231" i="15"/>
  <c r="J232" i="15"/>
  <c r="L232" i="15"/>
  <c r="J233" i="15"/>
  <c r="L233" i="15"/>
  <c r="J234" i="15"/>
  <c r="L234" i="15"/>
  <c r="J235" i="15"/>
  <c r="L235" i="15"/>
  <c r="J236" i="15"/>
  <c r="L236" i="15"/>
  <c r="J237" i="15"/>
  <c r="L237" i="15"/>
  <c r="J239" i="15"/>
  <c r="L239" i="15"/>
  <c r="J242" i="15"/>
  <c r="L242" i="15"/>
  <c r="J244" i="15"/>
  <c r="L244" i="15"/>
  <c r="J245" i="15"/>
  <c r="L245" i="15"/>
  <c r="J249" i="15"/>
  <c r="L249" i="15"/>
  <c r="J251" i="15"/>
  <c r="L251" i="15"/>
  <c r="J252" i="15"/>
  <c r="L252" i="15"/>
  <c r="J253" i="15"/>
  <c r="L253" i="15"/>
  <c r="J254" i="15"/>
  <c r="L254" i="15"/>
  <c r="J255" i="15"/>
  <c r="L255" i="15"/>
  <c r="J256" i="15"/>
  <c r="L256" i="15"/>
  <c r="J257" i="15"/>
  <c r="L257" i="15"/>
  <c r="J258" i="15"/>
  <c r="L258" i="15"/>
  <c r="J259" i="15"/>
  <c r="L259" i="15"/>
  <c r="J261" i="15"/>
  <c r="J262" i="15"/>
  <c r="L262" i="15"/>
  <c r="J263" i="15"/>
  <c r="J264" i="15"/>
  <c r="L264" i="15"/>
  <c r="J265" i="15"/>
  <c r="J266" i="15"/>
  <c r="L266" i="15"/>
  <c r="J267" i="15"/>
  <c r="J268" i="15"/>
  <c r="L268" i="15"/>
  <c r="J269" i="15"/>
  <c r="L269" i="15"/>
  <c r="J270" i="15"/>
  <c r="L270" i="15"/>
  <c r="J271" i="15"/>
  <c r="L271" i="15"/>
  <c r="J272" i="15"/>
  <c r="L272" i="15"/>
  <c r="J273" i="15"/>
  <c r="L273" i="15"/>
  <c r="J275" i="15"/>
  <c r="L275" i="15"/>
  <c r="J276" i="15"/>
  <c r="L276" i="15"/>
  <c r="J278" i="15"/>
  <c r="L278" i="15"/>
  <c r="J281" i="15"/>
  <c r="L281" i="15"/>
  <c r="J282" i="15"/>
  <c r="L282" i="15"/>
  <c r="J286" i="15"/>
  <c r="L286" i="15"/>
  <c r="J287" i="15"/>
  <c r="L287" i="15"/>
  <c r="D301" i="15"/>
  <c r="D294" i="15"/>
  <c r="D298" i="15"/>
  <c r="D306" i="15"/>
  <c r="D310" i="15"/>
  <c r="D318" i="15"/>
  <c r="D315" i="15"/>
  <c r="D314" i="15" s="1"/>
  <c r="D324" i="15" s="1"/>
  <c r="D323" i="15"/>
  <c r="C301" i="15"/>
  <c r="C290" i="15" s="1"/>
  <c r="J290" i="15" s="1"/>
  <c r="C294" i="15"/>
  <c r="C298" i="15"/>
  <c r="G294" i="15"/>
  <c r="G298" i="15"/>
  <c r="G306" i="15"/>
  <c r="G291" i="15"/>
  <c r="J291" i="15"/>
  <c r="J292" i="15"/>
  <c r="J293" i="15"/>
  <c r="J295" i="15"/>
  <c r="J296" i="15"/>
  <c r="J297" i="15"/>
  <c r="J298" i="15"/>
  <c r="J299" i="15"/>
  <c r="J300" i="15"/>
  <c r="J302" i="15"/>
  <c r="J303" i="15"/>
  <c r="J304" i="15"/>
  <c r="J305" i="15"/>
  <c r="C306" i="15"/>
  <c r="J307" i="15"/>
  <c r="J308" i="15"/>
  <c r="C309" i="15"/>
  <c r="C310" i="15"/>
  <c r="G310" i="15"/>
  <c r="J310" i="15" s="1"/>
  <c r="J311" i="15"/>
  <c r="J312" i="15"/>
  <c r="J313" i="15"/>
  <c r="C318" i="15"/>
  <c r="C315" i="15"/>
  <c r="C323" i="15"/>
  <c r="J323" i="15" s="1"/>
  <c r="G318" i="15"/>
  <c r="G315" i="15"/>
  <c r="G314" i="15" s="1"/>
  <c r="G324" i="15" s="1"/>
  <c r="J316" i="15"/>
  <c r="J317" i="15"/>
  <c r="J318" i="15"/>
  <c r="J319" i="15"/>
  <c r="J320" i="15"/>
  <c r="J321" i="15"/>
  <c r="J322" i="15"/>
  <c r="I144" i="15"/>
  <c r="I145" i="15"/>
  <c r="I146" i="15"/>
  <c r="I147" i="15"/>
  <c r="I150" i="15"/>
  <c r="I154" i="15"/>
  <c r="I157" i="15"/>
  <c r="F144" i="15"/>
  <c r="F145" i="15"/>
  <c r="F146" i="15"/>
  <c r="F147" i="15"/>
  <c r="F150" i="15"/>
  <c r="F154" i="15"/>
  <c r="F157" i="15"/>
  <c r="I160" i="15"/>
  <c r="I161" i="15"/>
  <c r="I162" i="15"/>
  <c r="I163" i="15"/>
  <c r="I164" i="15"/>
  <c r="I165" i="15"/>
  <c r="I166" i="15"/>
  <c r="I167" i="15"/>
  <c r="I168" i="15"/>
  <c r="I169" i="15"/>
  <c r="I170" i="15"/>
  <c r="I171" i="15"/>
  <c r="I172" i="15"/>
  <c r="I173" i="15"/>
  <c r="I174" i="15"/>
  <c r="I175" i="15"/>
  <c r="I176" i="15"/>
  <c r="I177" i="15"/>
  <c r="I178" i="15"/>
  <c r="I179" i="15"/>
  <c r="I180" i="15"/>
  <c r="I181" i="15"/>
  <c r="I182" i="15"/>
  <c r="I183" i="15"/>
  <c r="I184" i="15"/>
  <c r="I185" i="15"/>
  <c r="I186" i="15"/>
  <c r="I187" i="15"/>
  <c r="I188" i="15"/>
  <c r="I189" i="15"/>
  <c r="I190" i="15"/>
  <c r="I191" i="15"/>
  <c r="I192" i="15"/>
  <c r="I193" i="15"/>
  <c r="I194" i="15"/>
  <c r="I195" i="15"/>
  <c r="I196" i="15"/>
  <c r="I197" i="15"/>
  <c r="I198" i="15"/>
  <c r="I199" i="15"/>
  <c r="I200" i="15"/>
  <c r="I201" i="15"/>
  <c r="I202" i="15"/>
  <c r="I203" i="15"/>
  <c r="I204" i="15"/>
  <c r="I205" i="15"/>
  <c r="I206" i="15"/>
  <c r="I207" i="15"/>
  <c r="I208" i="15"/>
  <c r="I209" i="15"/>
  <c r="I210" i="15"/>
  <c r="I215" i="15"/>
  <c r="I216" i="15"/>
  <c r="I217" i="15"/>
  <c r="I218" i="15"/>
  <c r="I219" i="15"/>
  <c r="I220" i="15"/>
  <c r="I221" i="15"/>
  <c r="I222" i="15"/>
  <c r="I223" i="15"/>
  <c r="I224" i="15"/>
  <c r="I225" i="15"/>
  <c r="I226" i="15"/>
  <c r="I227" i="15"/>
  <c r="I228" i="15"/>
  <c r="I229" i="15"/>
  <c r="I230" i="15"/>
  <c r="I231" i="15"/>
  <c r="I232" i="15"/>
  <c r="I233" i="15"/>
  <c r="I234" i="15"/>
  <c r="I235" i="15"/>
  <c r="I236" i="15"/>
  <c r="I237" i="15"/>
  <c r="I239" i="15"/>
  <c r="I242" i="15"/>
  <c r="I244" i="15"/>
  <c r="I245" i="15"/>
  <c r="I249" i="15"/>
  <c r="I251" i="15"/>
  <c r="I252" i="15"/>
  <c r="I253" i="15"/>
  <c r="I255" i="15"/>
  <c r="I256" i="15"/>
  <c r="I257" i="15"/>
  <c r="I258" i="15"/>
  <c r="I259" i="15"/>
  <c r="I261" i="15"/>
  <c r="I262" i="15"/>
  <c r="I263" i="15"/>
  <c r="I264" i="15"/>
  <c r="I265" i="15"/>
  <c r="I266" i="15"/>
  <c r="I267" i="15"/>
  <c r="I268" i="15"/>
  <c r="I269" i="15"/>
  <c r="I270" i="15"/>
  <c r="I271" i="15"/>
  <c r="I272" i="15"/>
  <c r="I273" i="15"/>
  <c r="I275" i="15"/>
  <c r="I276" i="15"/>
  <c r="I278" i="15"/>
  <c r="I281" i="15"/>
  <c r="I282" i="15"/>
  <c r="F160" i="15"/>
  <c r="F161" i="15"/>
  <c r="F162" i="15"/>
  <c r="F163" i="15"/>
  <c r="F164" i="15"/>
  <c r="F165" i="15"/>
  <c r="F166" i="15"/>
  <c r="F167" i="15"/>
  <c r="F168" i="15"/>
  <c r="F169" i="15"/>
  <c r="F170" i="15"/>
  <c r="F171" i="15"/>
  <c r="F172" i="15"/>
  <c r="F173" i="15"/>
  <c r="F174" i="15"/>
  <c r="F175" i="15"/>
  <c r="F176" i="15"/>
  <c r="F177" i="15"/>
  <c r="F178" i="15"/>
  <c r="F179" i="15"/>
  <c r="F180" i="15"/>
  <c r="F181" i="15"/>
  <c r="F182" i="15"/>
  <c r="F183" i="15"/>
  <c r="F184" i="15"/>
  <c r="F185" i="15"/>
  <c r="F186" i="15"/>
  <c r="F187" i="15"/>
  <c r="F188" i="15"/>
  <c r="F189" i="15"/>
  <c r="F190" i="15"/>
  <c r="F191" i="15"/>
  <c r="F192" i="15"/>
  <c r="F193" i="15"/>
  <c r="F194" i="15"/>
  <c r="F195" i="15"/>
  <c r="F196" i="15"/>
  <c r="F197" i="15"/>
  <c r="F198" i="15"/>
  <c r="F199" i="15"/>
  <c r="F200" i="15"/>
  <c r="F201" i="15"/>
  <c r="F202" i="15"/>
  <c r="F203" i="15"/>
  <c r="F204" i="15"/>
  <c r="F205" i="15"/>
  <c r="F206" i="15"/>
  <c r="F207" i="15"/>
  <c r="F208" i="15"/>
  <c r="F209" i="15"/>
  <c r="F210" i="15"/>
  <c r="F215" i="15"/>
  <c r="F216" i="15"/>
  <c r="F217" i="15"/>
  <c r="F218" i="15"/>
  <c r="F219" i="15"/>
  <c r="F220" i="15"/>
  <c r="F221" i="15"/>
  <c r="F222" i="15"/>
  <c r="F223" i="15"/>
  <c r="F224" i="15"/>
  <c r="F225" i="15"/>
  <c r="F226" i="15"/>
  <c r="F227" i="15"/>
  <c r="F228" i="15"/>
  <c r="F229" i="15"/>
  <c r="F230" i="15"/>
  <c r="F231" i="15"/>
  <c r="F232" i="15"/>
  <c r="F233" i="15"/>
  <c r="F234" i="15"/>
  <c r="F235" i="15"/>
  <c r="F236" i="15"/>
  <c r="F237" i="15"/>
  <c r="F239" i="15"/>
  <c r="F241" i="15"/>
  <c r="F242" i="15"/>
  <c r="F243" i="15"/>
  <c r="F244" i="15"/>
  <c r="F245" i="15"/>
  <c r="F249" i="15"/>
  <c r="F251" i="15"/>
  <c r="F252" i="15"/>
  <c r="F253" i="15"/>
  <c r="F254" i="15"/>
  <c r="F255" i="15"/>
  <c r="F256" i="15"/>
  <c r="F257" i="15"/>
  <c r="F258" i="15"/>
  <c r="F259" i="15"/>
  <c r="F261" i="15"/>
  <c r="F262" i="15"/>
  <c r="F263" i="15"/>
  <c r="F264" i="15"/>
  <c r="F265" i="15"/>
  <c r="F266" i="15"/>
  <c r="F267" i="15"/>
  <c r="F268" i="15"/>
  <c r="F269" i="15"/>
  <c r="F270" i="15"/>
  <c r="F271" i="15"/>
  <c r="F272" i="15"/>
  <c r="F273" i="15"/>
  <c r="F275" i="15"/>
  <c r="F276" i="15"/>
  <c r="F278" i="15"/>
  <c r="F281" i="15"/>
  <c r="F282" i="15"/>
  <c r="F14" i="15"/>
  <c r="F15" i="15"/>
  <c r="F16" i="15"/>
  <c r="F17" i="15"/>
  <c r="F18" i="15"/>
  <c r="F19" i="15"/>
  <c r="F20" i="15"/>
  <c r="F21" i="15"/>
  <c r="F22" i="15"/>
  <c r="F28" i="15"/>
  <c r="F30" i="15"/>
  <c r="F33" i="15"/>
  <c r="F35" i="15"/>
  <c r="F36" i="15"/>
  <c r="F37" i="15"/>
  <c r="F38" i="15"/>
  <c r="F39" i="15"/>
  <c r="F40" i="15"/>
  <c r="F41" i="15"/>
  <c r="F43" i="15"/>
  <c r="F44" i="15"/>
  <c r="F45" i="15"/>
  <c r="F46" i="15"/>
  <c r="F47" i="15"/>
  <c r="F48" i="15"/>
  <c r="F49" i="15"/>
  <c r="F50" i="15"/>
  <c r="F51" i="15"/>
  <c r="F52" i="15"/>
  <c r="F53" i="15"/>
  <c r="F54" i="15"/>
  <c r="F55" i="15"/>
  <c r="F56" i="15"/>
  <c r="F57" i="15"/>
  <c r="F58" i="15"/>
  <c r="F59" i="15"/>
  <c r="F60" i="15"/>
  <c r="F61" i="15"/>
  <c r="F62" i="15"/>
  <c r="F63" i="15"/>
  <c r="F64" i="15"/>
  <c r="F65" i="15"/>
  <c r="F66" i="15"/>
  <c r="F67" i="15"/>
  <c r="F68" i="15"/>
  <c r="F69" i="15"/>
  <c r="F70" i="15"/>
  <c r="F71" i="15"/>
  <c r="F72" i="15"/>
  <c r="F73" i="15"/>
  <c r="F74" i="15"/>
  <c r="F75" i="15"/>
  <c r="F76" i="15"/>
  <c r="F77" i="15"/>
  <c r="F78" i="15"/>
  <c r="F79" i="15"/>
  <c r="F80" i="15"/>
  <c r="F81" i="15"/>
  <c r="F82" i="15"/>
  <c r="F84" i="15"/>
  <c r="F87" i="15"/>
  <c r="F88" i="15"/>
  <c r="F89" i="15"/>
  <c r="F91" i="15"/>
  <c r="F92" i="15"/>
  <c r="F93" i="15"/>
  <c r="F94" i="15"/>
  <c r="F95" i="15"/>
  <c r="F97" i="15"/>
  <c r="F98" i="15"/>
  <c r="F99" i="15"/>
  <c r="F100" i="15"/>
  <c r="F101" i="15"/>
  <c r="F102" i="15"/>
  <c r="F103" i="15"/>
  <c r="F104" i="15"/>
  <c r="F105" i="15"/>
  <c r="F106" i="15"/>
  <c r="F107" i="15"/>
  <c r="F108" i="15"/>
  <c r="F111" i="15"/>
  <c r="F112" i="15"/>
  <c r="F113" i="15"/>
  <c r="F114" i="15"/>
  <c r="F115" i="15"/>
  <c r="F116" i="15"/>
  <c r="F117" i="15"/>
  <c r="F118" i="15"/>
  <c r="F119" i="15"/>
  <c r="F121" i="15"/>
  <c r="F122" i="15"/>
  <c r="F125" i="15"/>
  <c r="F126" i="15"/>
  <c r="F127" i="15"/>
  <c r="F128" i="15"/>
  <c r="F130" i="15"/>
  <c r="F131" i="15"/>
  <c r="F132" i="15"/>
  <c r="F134" i="15"/>
  <c r="F139" i="15"/>
  <c r="F142" i="15"/>
  <c r="I117" i="15"/>
  <c r="I115" i="15"/>
  <c r="I118" i="15"/>
  <c r="F284" i="15"/>
  <c r="I35" i="15"/>
  <c r="I34" i="15"/>
  <c r="I33" i="15"/>
  <c r="I32" i="15"/>
  <c r="I286" i="15"/>
  <c r="I287" i="15"/>
  <c r="I95" i="15"/>
  <c r="I24" i="15"/>
  <c r="I25" i="15"/>
  <c r="F286" i="15"/>
  <c r="F287" i="15"/>
  <c r="F291" i="15"/>
  <c r="F292" i="15"/>
  <c r="F293" i="15"/>
  <c r="F295" i="15"/>
  <c r="F296" i="15"/>
  <c r="F297" i="15"/>
  <c r="I14" i="15"/>
  <c r="I15" i="15"/>
  <c r="I16" i="15"/>
  <c r="I17" i="15"/>
  <c r="I18" i="15"/>
  <c r="I19" i="15"/>
  <c r="I20" i="15"/>
  <c r="I21" i="15"/>
  <c r="I22" i="15"/>
  <c r="I23" i="15"/>
  <c r="I26" i="15"/>
  <c r="I27" i="15"/>
  <c r="I28" i="15"/>
  <c r="I29" i="15"/>
  <c r="I30" i="15"/>
  <c r="I36" i="15"/>
  <c r="I39" i="15"/>
  <c r="I40" i="15"/>
  <c r="I41" i="15"/>
  <c r="I42" i="15"/>
  <c r="I43" i="15"/>
  <c r="I44" i="15"/>
  <c r="I45" i="15"/>
  <c r="I46" i="15"/>
  <c r="I47" i="15"/>
  <c r="I48" i="15"/>
  <c r="I49" i="15"/>
  <c r="I50" i="15"/>
  <c r="I51" i="15"/>
  <c r="I52" i="15"/>
  <c r="I53" i="15"/>
  <c r="I54" i="15"/>
  <c r="I55" i="15"/>
  <c r="I56" i="15"/>
  <c r="I57" i="15"/>
  <c r="I58" i="15"/>
  <c r="I59" i="15"/>
  <c r="I60" i="15"/>
  <c r="I61" i="15"/>
  <c r="I62" i="15"/>
  <c r="I63" i="15"/>
  <c r="I64" i="15"/>
  <c r="I65" i="15"/>
  <c r="I66" i="15"/>
  <c r="I67" i="15"/>
  <c r="I68" i="15"/>
  <c r="I69" i="15"/>
  <c r="I70" i="15"/>
  <c r="I71" i="15"/>
  <c r="I72" i="15"/>
  <c r="I73" i="15"/>
  <c r="I74" i="15"/>
  <c r="I75" i="15"/>
  <c r="I76" i="15"/>
  <c r="I78" i="15"/>
  <c r="I79" i="15"/>
  <c r="I80" i="15"/>
  <c r="I81" i="15"/>
  <c r="I82" i="15"/>
  <c r="I84" i="15"/>
  <c r="I86" i="15"/>
  <c r="I87" i="15"/>
  <c r="I88" i="15"/>
  <c r="I89" i="15"/>
  <c r="I90" i="15"/>
  <c r="I91" i="15"/>
  <c r="I92" i="15"/>
  <c r="I93" i="15"/>
  <c r="I94" i="15"/>
  <c r="I96" i="15"/>
  <c r="I97" i="15"/>
  <c r="I98" i="15"/>
  <c r="I99" i="15"/>
  <c r="I100" i="15"/>
  <c r="I101" i="15"/>
  <c r="I102" i="15"/>
  <c r="I103" i="15"/>
  <c r="I104" i="15"/>
  <c r="I105" i="15"/>
  <c r="I106" i="15"/>
  <c r="I107" i="15"/>
  <c r="I108" i="15"/>
  <c r="I110" i="15"/>
  <c r="I111" i="15"/>
  <c r="I112" i="15"/>
  <c r="I113" i="15"/>
  <c r="I114" i="15"/>
  <c r="I116" i="15"/>
  <c r="I119" i="15"/>
  <c r="I120" i="15"/>
  <c r="I121" i="15"/>
  <c r="I122" i="15"/>
  <c r="I124" i="15"/>
  <c r="I125" i="15"/>
  <c r="I126" i="15"/>
  <c r="I127" i="15"/>
  <c r="I128" i="15"/>
  <c r="I130" i="15"/>
  <c r="I131" i="15"/>
  <c r="I132" i="15"/>
  <c r="I134" i="15"/>
  <c r="I138" i="15"/>
  <c r="I139" i="15"/>
  <c r="I142" i="15"/>
  <c r="I159" i="15"/>
  <c r="I292" i="15"/>
  <c r="I293" i="15"/>
  <c r="I294" i="15"/>
  <c r="I295" i="15"/>
  <c r="I296" i="15"/>
  <c r="I297" i="15"/>
  <c r="I298" i="15"/>
  <c r="C314" i="15"/>
  <c r="C324" i="15" s="1"/>
  <c r="J324" i="15" s="1"/>
  <c r="C277" i="15"/>
  <c r="I291" i="15"/>
  <c r="J301" i="15"/>
  <c r="H136" i="15"/>
  <c r="K288" i="15"/>
  <c r="G290" i="15"/>
  <c r="K138" i="15"/>
  <c r="K38" i="15"/>
  <c r="C280" i="15"/>
  <c r="J314" i="15"/>
  <c r="C283" i="15"/>
  <c r="L129" i="15" l="1"/>
  <c r="F294" i="15"/>
  <c r="D290" i="15"/>
  <c r="D309" i="15"/>
  <c r="L77" i="15"/>
  <c r="L43" i="15"/>
  <c r="J136" i="15"/>
  <c r="C109" i="15"/>
  <c r="J109" i="15" s="1"/>
  <c r="J116" i="15"/>
  <c r="L116" i="15" s="1"/>
  <c r="D86" i="15"/>
  <c r="F90" i="15"/>
  <c r="D31" i="15"/>
  <c r="F34" i="15"/>
  <c r="G136" i="15"/>
  <c r="I136" i="15" s="1"/>
  <c r="I137" i="15"/>
  <c r="K96" i="15"/>
  <c r="L96" i="15" s="1"/>
  <c r="J288" i="15"/>
  <c r="L288" i="15" s="1"/>
  <c r="G288" i="15"/>
  <c r="I284" i="15"/>
  <c r="I288" i="15" s="1"/>
  <c r="J284" i="15"/>
  <c r="L284" i="15" s="1"/>
  <c r="G240" i="15"/>
  <c r="J243" i="15"/>
  <c r="L243" i="15" s="1"/>
  <c r="I243" i="15"/>
  <c r="H290" i="15"/>
  <c r="K290" i="15" s="1"/>
  <c r="H309" i="15"/>
  <c r="G13" i="15"/>
  <c r="J137" i="15"/>
  <c r="I38" i="15"/>
  <c r="F29" i="15"/>
  <c r="I260" i="15"/>
  <c r="I254" i="15"/>
  <c r="J315" i="15"/>
  <c r="J306" i="15"/>
  <c r="G309" i="15"/>
  <c r="J309" i="15" s="1"/>
  <c r="J294" i="15"/>
  <c r="J86" i="15"/>
  <c r="J31" i="15"/>
  <c r="C42" i="15"/>
  <c r="D13" i="15"/>
  <c r="E137" i="15"/>
  <c r="F138" i="15"/>
  <c r="E129" i="15"/>
  <c r="K129" i="15" s="1"/>
  <c r="K130" i="15"/>
  <c r="L130" i="15" s="1"/>
  <c r="K32" i="15"/>
  <c r="L32" i="15" s="1"/>
  <c r="E31" i="15"/>
  <c r="K31" i="15" s="1"/>
  <c r="F32" i="15"/>
  <c r="K29" i="15"/>
  <c r="L29" i="15" s="1"/>
  <c r="H14" i="15"/>
  <c r="K15" i="15"/>
  <c r="L15" i="15" s="1"/>
  <c r="E240" i="15"/>
  <c r="K240" i="15" s="1"/>
  <c r="F159" i="15"/>
  <c r="D240" i="15"/>
  <c r="F260" i="15"/>
  <c r="D96" i="15"/>
  <c r="F96" i="15" s="1"/>
  <c r="E314" i="15"/>
  <c r="K294" i="15"/>
  <c r="E309" i="15"/>
  <c r="K309" i="15" s="1"/>
  <c r="E124" i="15"/>
  <c r="K125" i="15"/>
  <c r="L125" i="15" s="1"/>
  <c r="E86" i="15"/>
  <c r="K90" i="15"/>
  <c r="L90" i="15" s="1"/>
  <c r="E77" i="15"/>
  <c r="K77" i="15" s="1"/>
  <c r="K78" i="15"/>
  <c r="L78" i="15" s="1"/>
  <c r="K57" i="15"/>
  <c r="L57" i="15" s="1"/>
  <c r="E42" i="15"/>
  <c r="K43" i="15"/>
  <c r="D277" i="15"/>
  <c r="H314" i="15"/>
  <c r="H324" i="15" s="1"/>
  <c r="H109" i="15"/>
  <c r="K109" i="15" l="1"/>
  <c r="I109" i="15"/>
  <c r="D280" i="15"/>
  <c r="K42" i="15"/>
  <c r="F42" i="15"/>
  <c r="E13" i="15"/>
  <c r="K314" i="15"/>
  <c r="E324" i="15"/>
  <c r="K324" i="15" s="1"/>
  <c r="F13" i="15"/>
  <c r="L31" i="15"/>
  <c r="G277" i="15"/>
  <c r="I240" i="15"/>
  <c r="L109" i="15"/>
  <c r="H85" i="15"/>
  <c r="I85" i="15" s="1"/>
  <c r="E85" i="15"/>
  <c r="K85" i="15" s="1"/>
  <c r="K86" i="15"/>
  <c r="L86" i="15" s="1"/>
  <c r="E123" i="15"/>
  <c r="F124" i="15"/>
  <c r="K124" i="15"/>
  <c r="L124" i="15" s="1"/>
  <c r="F240" i="15"/>
  <c r="E277" i="15"/>
  <c r="J240" i="15"/>
  <c r="L240" i="15" s="1"/>
  <c r="H13" i="15"/>
  <c r="H135" i="15" s="1"/>
  <c r="H143" i="15" s="1"/>
  <c r="H158" i="15" s="1"/>
  <c r="H289" i="15" s="1"/>
  <c r="K14" i="15"/>
  <c r="L14" i="15" s="1"/>
  <c r="E136" i="15"/>
  <c r="F137" i="15"/>
  <c r="K137" i="15"/>
  <c r="L137" i="15" s="1"/>
  <c r="J42" i="15"/>
  <c r="L42" i="15" s="1"/>
  <c r="C13" i="15"/>
  <c r="G135" i="15"/>
  <c r="I13" i="15"/>
  <c r="F31" i="15"/>
  <c r="D85" i="15"/>
  <c r="F85" i="15" s="1"/>
  <c r="F86" i="15"/>
  <c r="C85" i="15"/>
  <c r="J85" i="15" s="1"/>
  <c r="L85" i="15" s="1"/>
  <c r="J13" i="15" l="1"/>
  <c r="C135" i="15"/>
  <c r="K136" i="15"/>
  <c r="L136" i="15" s="1"/>
  <c r="F136" i="15"/>
  <c r="E280" i="15"/>
  <c r="K277" i="15"/>
  <c r="K123" i="15"/>
  <c r="L123" i="15" s="1"/>
  <c r="F123" i="15"/>
  <c r="D135" i="15"/>
  <c r="F280" i="15"/>
  <c r="D283" i="15"/>
  <c r="G143" i="15"/>
  <c r="I135" i="15"/>
  <c r="G280" i="15"/>
  <c r="J277" i="15"/>
  <c r="I277" i="15"/>
  <c r="K13" i="15"/>
  <c r="E135" i="15"/>
  <c r="F277" i="15"/>
  <c r="K135" i="15" l="1"/>
  <c r="E143" i="15"/>
  <c r="G283" i="15"/>
  <c r="I280" i="15"/>
  <c r="J280" i="15"/>
  <c r="G158" i="15"/>
  <c r="I143" i="15"/>
  <c r="C143" i="15"/>
  <c r="J135" i="15"/>
  <c r="L135" i="15" s="1"/>
  <c r="L277" i="15"/>
  <c r="D143" i="15"/>
  <c r="F135" i="15"/>
  <c r="E283" i="15"/>
  <c r="K283" i="15" s="1"/>
  <c r="K280" i="15"/>
  <c r="L13" i="15"/>
  <c r="D158" i="15" l="1"/>
  <c r="F143" i="15"/>
  <c r="C158" i="15"/>
  <c r="J143" i="15"/>
  <c r="L143" i="15" s="1"/>
  <c r="I158" i="15"/>
  <c r="G289" i="15"/>
  <c r="K143" i="15"/>
  <c r="E158" i="15"/>
  <c r="F283" i="15"/>
  <c r="L280" i="15"/>
  <c r="I283" i="15"/>
  <c r="J283" i="15"/>
  <c r="L283" i="15" s="1"/>
  <c r="E289" i="15" l="1"/>
  <c r="K289" i="15" s="1"/>
  <c r="K158" i="15"/>
  <c r="J158" i="15"/>
  <c r="C289" i="15"/>
  <c r="J289" i="15" s="1"/>
  <c r="D289" i="15"/>
  <c r="F158" i="15"/>
  <c r="L158" i="15" l="1"/>
</calcChain>
</file>

<file path=xl/sharedStrings.xml><?xml version="1.0" encoding="utf-8"?>
<sst xmlns="http://schemas.openxmlformats.org/spreadsheetml/2006/main" count="463" uniqueCount="444">
  <si>
    <t>Субвенція з місцевого бюджету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дитиною", оплату послуг із здійснення патронату над дитиною та виплату соціальної допомоги на утримання дитини в сім'ї патронатного вихователя за рахунок відповідної субвенції з державного бюджету</t>
  </si>
  <si>
    <t>Здійснення заходів та реалізація проектів на виконання Державної цільової соціальної програми «Молодь України»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</si>
  <si>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</si>
  <si>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3140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</si>
  <si>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</si>
  <si>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</si>
  <si>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3180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</si>
  <si>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</si>
  <si>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3192</t>
  </si>
  <si>
    <t>3230</t>
  </si>
  <si>
    <t>Інші заходи у сфері соціального захисту і соціального забезпечення</t>
  </si>
  <si>
    <t>3242</t>
  </si>
  <si>
    <t>Забезпечення діяльності бібліотек</t>
  </si>
  <si>
    <t>4030</t>
  </si>
  <si>
    <t>Забезпечення діяльності палаців i будинків культури, клубів, центрів дозвілля та iнших клубних закладів</t>
  </si>
  <si>
    <t>Забезпечення діяльності інших закладів в галузі культури і мистецтва</t>
  </si>
  <si>
    <t>4081</t>
  </si>
  <si>
    <t>Інші заходи в галузі культури і мистецтва</t>
  </si>
  <si>
    <t>4082</t>
  </si>
  <si>
    <t>Утримання та фінансова підтримка спортивних споруд</t>
  </si>
  <si>
    <t>Забезпечення діяльності місцевих центрів фізичного здоров'я населення "Спорт для всіх" та проведення фізкультурно-масових заходів серед населення регіону</t>
  </si>
  <si>
    <t>Експлуатація та технічне обслуговування житлового фонду</t>
  </si>
  <si>
    <t>6011</t>
  </si>
  <si>
    <t>Забезпечення діяльності з виробництва, транспортування, постачання теплової енергії</t>
  </si>
  <si>
    <t>6012</t>
  </si>
  <si>
    <t>Забезпечення діяльності водопровідно-каналізаційного господарства</t>
  </si>
  <si>
    <t>6013</t>
  </si>
  <si>
    <t>Забезпечення збору та вивезення сміття і відходів</t>
  </si>
  <si>
    <t>6014</t>
  </si>
  <si>
    <t>Забезпечення надійної та безперебійної експлуатації ліфтів</t>
  </si>
  <si>
    <t>6015</t>
  </si>
  <si>
    <t>Впровадження засобів обліку витрат та регулювання споживання води та теплової енергії</t>
  </si>
  <si>
    <t>6016</t>
  </si>
  <si>
    <t>Інша діяльність, пов’язана з експлуатацією об’єктів житлово-комунального господарства</t>
  </si>
  <si>
    <t>6017</t>
  </si>
  <si>
    <t>Організація благоустрою населених пунктів</t>
  </si>
  <si>
    <t>6040</t>
  </si>
  <si>
    <t>Інша діяльність у сфері житлово-комунального господарства</t>
  </si>
  <si>
    <t>Економічна діяльність</t>
  </si>
  <si>
    <t>7000</t>
  </si>
  <si>
    <t>Сільське, лісове, рибне господарство та мисливство</t>
  </si>
  <si>
    <t>7100</t>
  </si>
  <si>
    <t>Здійснення  заходів із землеустрою</t>
  </si>
  <si>
    <t>7130</t>
  </si>
  <si>
    <t>Будівництво та регіональний розвиток</t>
  </si>
  <si>
    <t>7321</t>
  </si>
  <si>
    <t>7324</t>
  </si>
  <si>
    <t>7325</t>
  </si>
  <si>
    <t>7330</t>
  </si>
  <si>
    <t>Розроблення схем планування та забудови територій (містобудівної документації)</t>
  </si>
  <si>
    <t>7350</t>
  </si>
  <si>
    <t>Виконання інвестиційних проектів в рамках здійснення заходів щодо соціально-економічного розвитку окремих територій</t>
  </si>
  <si>
    <t>7363</t>
  </si>
  <si>
    <t>Реалізація інших заходів щодо соціально-економічного розвитку територій</t>
  </si>
  <si>
    <t>7370</t>
  </si>
  <si>
    <t>Транспорт та транспортна інфраструктура, дорожнє господарство</t>
  </si>
  <si>
    <t>Регулювання цін на послуги місцевого наземного електротранспорту</t>
  </si>
  <si>
    <t>7422</t>
  </si>
  <si>
    <t>Утримання та розвиток місцевих аеропортів</t>
  </si>
  <si>
    <t>7430</t>
  </si>
  <si>
    <t>Інша діяльність у сфері транспорту</t>
  </si>
  <si>
    <t>Утримання та розвиток автомобільних доріг та дорожньої інфраструктури за рахунок коштів місцевого бюджету</t>
  </si>
  <si>
    <t>7461</t>
  </si>
  <si>
    <t>Інша діяльність у сфері дорожнього господарства</t>
  </si>
  <si>
    <t>Інші програми та заходи, пов'язані з економічною діяльністю</t>
  </si>
  <si>
    <t>7600</t>
  </si>
  <si>
    <t>7610</t>
  </si>
  <si>
    <t>Реалізація програм і заходів в галузі туризму та курортів</t>
  </si>
  <si>
    <t>7622</t>
  </si>
  <si>
    <t>7640</t>
  </si>
  <si>
    <t>7660</t>
  </si>
  <si>
    <t>7670</t>
  </si>
  <si>
    <t>Членські внески до асоціацій органів місцевого самоврядування</t>
  </si>
  <si>
    <t>7680</t>
  </si>
  <si>
    <t>7691</t>
  </si>
  <si>
    <t>Інші заходи, пов'язані з економічною діяльністю</t>
  </si>
  <si>
    <t>7693</t>
  </si>
  <si>
    <t>Реалізація програм допомоги і грантів Європейського Союзу, урядів іноземних держав, міжнародних організацій, донорських установ</t>
  </si>
  <si>
    <t>7700</t>
  </si>
  <si>
    <t>Інша діяльність</t>
  </si>
  <si>
    <t>8000</t>
  </si>
  <si>
    <t>Заходи з організації рятування на водах</t>
  </si>
  <si>
    <t>8120</t>
  </si>
  <si>
    <t>Природоохоронні заходи за рахунок цільових фондів</t>
  </si>
  <si>
    <t>8340</t>
  </si>
  <si>
    <t>Фінансова підтримка засобів масової інформації</t>
  </si>
  <si>
    <t>8410</t>
  </si>
  <si>
    <t>Обслуговування місцевого боргу</t>
  </si>
  <si>
    <t>8600</t>
  </si>
  <si>
    <t>8700</t>
  </si>
  <si>
    <t>Реверсна дотація</t>
  </si>
  <si>
    <t>9110</t>
  </si>
  <si>
    <t>Субвенції з місцевого бюджету іншим місцевим бюджетам на здійснення програм та заходів за рахунок коштів місцевих бюджетів</t>
  </si>
  <si>
    <t>9700</t>
  </si>
  <si>
    <t>Інші субвенції з місцевого бюджету</t>
  </si>
  <si>
    <t>9770</t>
  </si>
  <si>
    <t>Пільгові довгострокові кредити молодим сім’ям та одиноким молодим громадянам на будівництво/придбання житла  та їх повернення</t>
  </si>
  <si>
    <t>8820</t>
  </si>
  <si>
    <t>Повернення кредиту</t>
  </si>
  <si>
    <t>8822</t>
  </si>
  <si>
    <t>Забезпечення гарантійних зобов'язань за позичальників, що отримали кредити під місцеві гарантії</t>
  </si>
  <si>
    <t>8881</t>
  </si>
  <si>
    <t>Державне мито, що сплачуються за місцем розгляду та оформлення документів, у тому числі за оформлення документів на спадщину і дарування  </t>
  </si>
  <si>
    <t>Податок на прибуток підприємств та фінансових установ комунальної власності</t>
  </si>
  <si>
    <t>Авансові внески з податку на прибуток підприємств та фінансових установ комунальної власності</t>
  </si>
  <si>
    <t>Доходи від  власності та підприємницької діяльності</t>
  </si>
  <si>
    <t>Частина чистого прибутку (доходу) комунальних унітарних підприємств та їх об'єднань, що вилучається до відповідного місцевого бюджету</t>
  </si>
  <si>
    <t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 </t>
  </si>
  <si>
    <t>Усього доходів</t>
  </si>
  <si>
    <t>Усього видатків</t>
  </si>
  <si>
    <t>Усього кредитування</t>
  </si>
  <si>
    <t>Фінансування за рахунок зміни залишків коштів бюджетів</t>
  </si>
  <si>
    <t>Фінансування за рахунок залишків коштів на рахунках бюджетних установ</t>
  </si>
  <si>
    <t xml:space="preserve">Найменування </t>
  </si>
  <si>
    <t>Загальний фонд</t>
  </si>
  <si>
    <t>Спеціальний фонд</t>
  </si>
  <si>
    <t>Податок на доходи фізичних осіб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</si>
  <si>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</si>
  <si>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</si>
  <si>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</si>
  <si>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доходи фізичних осіб із суми пенсійних виплат або щомісячного довічного грошового утримання, що оподатковуються відповідно до підпункту 164.2.19 пункту 164.2 статті 164 Податкового кодексу</t>
  </si>
  <si>
    <t>Податок на прибуток підприємств</t>
  </si>
  <si>
    <t>Окремі податки і збори, що зараховуються до місцевих бюджетів </t>
  </si>
  <si>
    <t>Місцеві податки і збори, нараховані до 1 січня 2011 року </t>
  </si>
  <si>
    <t>Збір за видачу ордера на квартиру  </t>
  </si>
  <si>
    <t>Місцеві податки і збори </t>
  </si>
  <si>
    <t>Збір за місця для паркування транспортних засобів </t>
  </si>
  <si>
    <t>Збір за місця для паркування транспортних засобів, сплачений юридичними особами </t>
  </si>
  <si>
    <t>Збір за місця для паркування транспортних засобів, сплачений фізичними особами </t>
  </si>
  <si>
    <t>Туристичний збір </t>
  </si>
  <si>
    <t>Туристичний збір, сплачений юридичними особами </t>
  </si>
  <si>
    <t>Туристичний збір, сплачений фізичними особами </t>
  </si>
  <si>
    <t>Екологічний податок </t>
  </si>
  <si>
    <t>Надходження від викидів забруднюючих речовин в атмосферне повітря стаціонарними джерелами забруднення </t>
  </si>
  <si>
    <t>Неподаткові надходження</t>
  </si>
  <si>
    <t>інші надходження</t>
  </si>
  <si>
    <t>інші надходження </t>
  </si>
  <si>
    <t>Державне мито</t>
  </si>
  <si>
    <t>інші надходження  </t>
  </si>
  <si>
    <t>Доходи від операцій з кредитування та надання гарантій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</si>
  <si>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</si>
  <si>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</si>
  <si>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Доходи від операцій з капіталом  </t>
  </si>
  <si>
    <t>Надходження від продажу основного капіталу  </t>
  </si>
  <si>
    <t>Надходження коштів від Державного фонду дорогоцінних металів і дорогоцінного каміння  </t>
  </si>
  <si>
    <t>Кошти від відчуження майна, що належить Автономній Республіці Крим та майна, що перебуває в комунальній власності  </t>
  </si>
  <si>
    <t>Кошти від продажу землі і нематеріальних активів </t>
  </si>
  <si>
    <t>Кошти від продажу землі</t>
  </si>
  <si>
    <t>Цільові фонди  </t>
  </si>
  <si>
    <t>Разом доходів</t>
  </si>
  <si>
    <t>Офіційні трансферти  </t>
  </si>
  <si>
    <t>Від органів державного управління  </t>
  </si>
  <si>
    <t>Усього доходів з трансфертами, що передаються з державного бюджету</t>
  </si>
  <si>
    <t>Державне управлiння</t>
  </si>
  <si>
    <t>Освiта</t>
  </si>
  <si>
    <t>Житлово-комунальне господарство</t>
  </si>
  <si>
    <t>Культура i мистецтво</t>
  </si>
  <si>
    <t>Фiзична культура i спорт</t>
  </si>
  <si>
    <t>Резервний фонд</t>
  </si>
  <si>
    <t>Усього видатків з трансфертами, що передаються до державного бюджету</t>
  </si>
  <si>
    <t>На початок періоду</t>
  </si>
  <si>
    <t>На кінець періоду</t>
  </si>
  <si>
    <t>Податки на доходи, податки на прибуток, податки на збільшення ринкової вартості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</si>
  <si>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</si>
  <si>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Надходження коштів пайової участі у розвитку інфраструктури населеного пункту</t>
  </si>
  <si>
    <t>Адміністративні штрафи та інші санкції </t>
  </si>
  <si>
    <t>Адміністративні збори та платежі, доходи від некомерційної господарської діяльності </t>
  </si>
  <si>
    <t>Надходження від орендної плати за користування цілісним майновим комплексом та іншим державним майном  </t>
  </si>
  <si>
    <t>Державне мито, пов'язане з видачею та оформленням закордонних паспортів (посвідок) та паспортів громадян України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</si>
  <si>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</si>
  <si>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 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</si>
  <si>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</si>
  <si>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</si>
  <si>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Кошти від продажу земельних ділянок несільськогосподарського призначення до розмежування земель державної та комунальної власності з розстроченням платежу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</si>
  <si>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</si>
  <si>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Компенсаційні виплати на пільговий проїзд автомобільним транспортом окремим категоріям громадян</t>
  </si>
  <si>
    <t>Компенсаційні виплати на пільговий проїзд електротранспортом окремим категоріям громадян</t>
  </si>
  <si>
    <t>Разом  коштів,  отриманих  з усіх джерел фінансування бюджету за типом кредитора</t>
  </si>
  <si>
    <t>Внутрішнє фінансування</t>
  </si>
  <si>
    <t>Зміни обсягів бюджетних коштів</t>
  </si>
  <si>
    <t>Фінансування за активними операціями</t>
  </si>
  <si>
    <t>Надходження від скидів забруднюючих речовин безпосередньо у водні об'єкти </t>
  </si>
  <si>
    <t>Надходження від розміщення відходів у спеціально відведених для цього місцях чи на об'єктах, крім розміщення окремих видів відходів як вторинної сировини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</si>
  <si>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</si>
  <si>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Відсотки за користування довгостроковим кредитом, що надається з місцевих бюджетів молодим сім'ям та одиноким молодим громадянам на будівництво (реконструкцію) та придбання житла </t>
  </si>
  <si>
    <t xml:space="preserve">про виконання міського бюджету </t>
  </si>
  <si>
    <t>Інші джерела власних надходжень бюджетних установ</t>
  </si>
  <si>
    <t>Інші податки та збори </t>
  </si>
  <si>
    <t>Рентна плата та плата за використання інших природних ресурсів</t>
  </si>
  <si>
    <t>Рентна плата за спеціальне використання лісових ресурсів </t>
  </si>
  <si>
    <t>Рентна плата за користування надрами</t>
  </si>
  <si>
    <t>Рентна плата за користування надрами для видобування корисних копалин місцевого значення</t>
  </si>
  <si>
    <t>Внутрішні податки на товари та послуги  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</si>
  <si>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</si>
  <si>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об'єктів житлової нерухомості</t>
  </si>
  <si>
    <t>Податок на нерухоме майно, відмінне від земельної ділянки, сплачений фізичними особами, які є власниками об'єктів житлової нерухомості</t>
  </si>
  <si>
    <t>Земельний податок з юридичних осіб</t>
  </si>
  <si>
    <t>Орендна плата з юридичних осіб </t>
  </si>
  <si>
    <t>Орендна плата з фізичних осіб</t>
  </si>
  <si>
    <t>Транспортний податок з фізичних осіб</t>
  </si>
  <si>
    <t>Транспортний податок з юридичних осіб</t>
  </si>
  <si>
    <t>Податок на нерухоме майно, відмінне від земельної ділянки, сплачений фізичними особами, які є власниками об'єктів нежитлової нерухомості</t>
  </si>
  <si>
    <t>Податок на нерухоме майно, відмінне від земельної ділянки, сплачений  юридичними особами, які є власниками об'єктів нежитлової нерухомості</t>
  </si>
  <si>
    <t>Збір за провадження торговельної діяльності нафтопродуктами, скрапленим та стиснутим газом на стаціонарних, малогабаритних і пересувних автозаправних станціях, заправних пунктах, що справлявся до 1 січня 2015 року</t>
  </si>
  <si>
    <t>Збір за провадження деяких видів підприємницької діяльності, що справлявся до 1 січня 2015 року</t>
  </si>
  <si>
    <t>Збір за провадження торговельної діяльності (роздрібна торгівля), сплачений фізичними особами, що справлявся до 1 січня 2015 року</t>
  </si>
  <si>
    <t>Збір за провадження торговельної діяльності (роздрібна торгівля), сплачений юридичними особами, що справлявся до 1 січня 2015 року</t>
  </si>
  <si>
    <t>Збір за провадження торговельної діяльності (оптова торгівля), сплачений фізичними особами, що справлявся до 1 січня 2015 року</t>
  </si>
  <si>
    <t>Збір за провадження торговельної діяльності (ресторанне господарство), сплачений фізичними особами, що справлявся до 1 січня 2015 року</t>
  </si>
  <si>
    <t>Збір за провадження торговельної діяльності (оптова торгівля), сплачений юридичними особами, що справлявся до 1 січня 2015 року</t>
  </si>
  <si>
    <t>Збір за провадження торговельної діяльності (ресторанне господарство), сплачений юридичними особами, що справлявся до 1 січня 2015 року</t>
  </si>
  <si>
    <t>Збір за провадження діяльності з надання платних послуг, сплачений фізичними особами, що справлявся до 1 січня 2015 року</t>
  </si>
  <si>
    <t>Збір за провадження діяльності з надання платних послуг, сплачений юридичними особами, що справлявся до 1 січня 2015 року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</si>
  <si>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</t>
  </si>
  <si>
    <t>Плата за надання адміністративних послуг</t>
  </si>
  <si>
    <t>Плата за надання інших адміністративних послуг</t>
  </si>
  <si>
    <t>Державне мито, не віднесене до інших категорій</t>
  </si>
  <si>
    <t>Державне мито за дії, пов'язані з одержанням патентів на об'єкти права інтелектуальної власності, підтриманням їх чинності та передаванням прав їхніми власниками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</si>
  <si>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</si>
  <si>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</si>
  <si>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>Кошти, що передаються із загального фонду бюджету до бюджету розвитку (спеціального фонду) </t>
  </si>
  <si>
    <t>Код бюджетної класифі-кації</t>
  </si>
  <si>
    <t>Комунальний податок  </t>
  </si>
  <si>
    <t>Податок з реклами  </t>
  </si>
  <si>
    <t>Надходження коштів з рахунків виборчих фондів  </t>
  </si>
  <si>
    <t>Плата за розміщення тимчасово вільних коштів місцевих бюджетів </t>
  </si>
  <si>
    <t>Інші розрахунки</t>
  </si>
  <si>
    <t>Зміни обсягів депозитів і цінних паперів, що використовуються для управління ліквідністю</t>
  </si>
  <si>
    <t>Розміщення бюджетних коштів на депозитах</t>
  </si>
  <si>
    <t>Зовнішнє фінансування</t>
  </si>
  <si>
    <t>Одержано позик</t>
  </si>
  <si>
    <t>Фінансування за борговими операціями</t>
  </si>
  <si>
    <t>Фінансування за рахунок коштів єдиного казначейського рахунку</t>
  </si>
  <si>
    <t>Одержано</t>
  </si>
  <si>
    <t>Повернено</t>
  </si>
  <si>
    <t>Разом коштів, отриманих з усіх джерел фінансування бюджету за типом боргового зобов'язання</t>
  </si>
  <si>
    <t>Повернення бюджетних коштів з депозитів</t>
  </si>
  <si>
    <t>Дефіцит (-) /профіцит (+)</t>
  </si>
  <si>
    <t>Соцiальний захист та соцiальне                           забезпечення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</si>
  <si>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</si>
  <si>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Акцизний податок з реалізації суб'єктами господарювання роздрібної торгівлі підакцизних товарів</t>
  </si>
  <si>
    <t>Частина чистого прибутку (доходу) державних або комунальних унітарних підприємств та їх об'єднань, що вилучається до відповідного бюджету, та дивіденди (дохід), нараховані на акції (частки, паї) господарських товариств, у статутних капіталах яких є державна частка</t>
  </si>
  <si>
    <t>Єдиний податок  </t>
  </si>
  <si>
    <t>Єдиний податок з фізичних осіб, нарахований до 1 січня 2011 року </t>
  </si>
  <si>
    <t>Єдиний податок з юридичних осіб </t>
  </si>
  <si>
    <t>Єдиний податок з фізичних осіб </t>
  </si>
  <si>
    <t>Земельний податок з фізичних осіб  </t>
  </si>
  <si>
    <t>Податкові надходження</t>
  </si>
  <si>
    <t>Погашено позик</t>
  </si>
  <si>
    <t>Середньострокові зобов'язання (запозичення)</t>
  </si>
  <si>
    <t>Середньострокові зобов'язання (погашення)</t>
  </si>
  <si>
    <t xml:space="preserve">Адміністративний збір за проведення державної реєстрації юридичних осіб та фізичних осіб - підприємців </t>
  </si>
  <si>
    <t xml:space="preserve">Адміністративний збір за державну реєстрацію речових прав на нерухоме майно та їх обтяжень </t>
  </si>
  <si>
    <t>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</t>
  </si>
  <si>
    <t>Збір за здійснення діяльності у сфері розваг, сплачений юридичними особами, що справлявся до 1 січня 2015 року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</si>
  <si>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 відсотків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</si>
  <si>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– підприємців та громадських форму-вань, а також плата за надання інших платних послуг</t>
  </si>
  <si>
    <t>Збір за забруднення навколишнього природного середовища  </t>
  </si>
  <si>
    <t>Надходження від сплати збору за забруднення навколишнього природного середовища фізичними особами  </t>
  </si>
  <si>
    <t>Надходження коштів від відшкодування втрат сільськогосподарського і лісогосподарського виробництва  </t>
  </si>
  <si>
    <t>Довгострокові зобов`язання (запозичення)</t>
  </si>
  <si>
    <t>Податки на власність  </t>
  </si>
  <si>
    <t>Податок з власників транспортних засобів та інших самохідних машин і механізмів  </t>
  </si>
  <si>
    <t>0100</t>
  </si>
  <si>
    <t>0180</t>
  </si>
  <si>
    <t>1000</t>
  </si>
  <si>
    <t>1010</t>
  </si>
  <si>
    <t>1020</t>
  </si>
  <si>
    <t>Надання загальної середньої освіти  загальноосвітніми спеціалізованими школами-інтернатами з поглибленим вивченням окремих предметів і курсів для поглибленої підготовки дітей в галузі науки і мистецтв, фізичної культури і спорту, інших галузях, ліцеями з посиленою військово-фізичною підготовкою</t>
  </si>
  <si>
    <t>1080</t>
  </si>
  <si>
    <t>Надання позашкільної освіти позашкільними закладами освіти, заходи із позашкільної роботи з дітьми</t>
  </si>
  <si>
    <t>1090</t>
  </si>
  <si>
    <t>1100</t>
  </si>
  <si>
    <t>Охорона здоров'я</t>
  </si>
  <si>
    <t>2000</t>
  </si>
  <si>
    <t>Багатопрофільна стаціонарна медична допомога населенню</t>
  </si>
  <si>
    <t>2010</t>
  </si>
  <si>
    <t>Надання субсидій населенню для відшкодування витрат на оплату житлово-комунальних послуг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</si>
  <si>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</si>
  <si>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Надання допомоги при народженні дитини</t>
  </si>
  <si>
    <t>Надання допомоги на дітей, над якими встановлено опіку чи піклування</t>
  </si>
  <si>
    <t>Надання допомоги на дітей одиноким матерям</t>
  </si>
  <si>
    <t>Надання тимчасової державної допомоги дітям</t>
  </si>
  <si>
    <t>Надання допомоги при усиновленні дитини</t>
  </si>
  <si>
    <t>3011</t>
  </si>
  <si>
    <t>3012</t>
  </si>
  <si>
    <t>3021</t>
  </si>
  <si>
    <t>3022</t>
  </si>
  <si>
    <t>3041</t>
  </si>
  <si>
    <t>3042</t>
  </si>
  <si>
    <t>3043</t>
  </si>
  <si>
    <t>3044</t>
  </si>
  <si>
    <t>3045</t>
  </si>
  <si>
    <t>3046</t>
  </si>
  <si>
    <t>3047</t>
  </si>
  <si>
    <t>3104</t>
  </si>
  <si>
    <t>3131</t>
  </si>
  <si>
    <t>3160</t>
  </si>
  <si>
    <t>4000</t>
  </si>
  <si>
    <t>4060</t>
  </si>
  <si>
    <t>5000</t>
  </si>
  <si>
    <t>Проведення навчально-тренувальних зборів і змагань з олімпійських видів спорту</t>
  </si>
  <si>
    <t>5011</t>
  </si>
  <si>
    <t>Проведення навчально-тренувальних зборів і змагань з неолімпійських видів спорту</t>
  </si>
  <si>
    <t>5012</t>
  </si>
  <si>
    <t>Утримання та навчально-тренувальна робота комунальних дитячо-юнацьких спортивних шкіл</t>
  </si>
  <si>
    <t>5031</t>
  </si>
  <si>
    <t>5041</t>
  </si>
  <si>
    <t>5061</t>
  </si>
  <si>
    <t>6000</t>
  </si>
  <si>
    <t>6030</t>
  </si>
  <si>
    <t>6090</t>
  </si>
  <si>
    <t>Заходи, пов’язані з поліпшенням питної води</t>
  </si>
  <si>
    <t>7300</t>
  </si>
  <si>
    <t>7310</t>
  </si>
  <si>
    <t>7400</t>
  </si>
  <si>
    <t>Заходи з енергозбереження</t>
  </si>
  <si>
    <t>Сприяння розвитку малого та середнього підприємництва</t>
  </si>
  <si>
    <t>7450</t>
  </si>
  <si>
    <t>Внески до статутного капіталу суб’єктів господарювання</t>
  </si>
  <si>
    <t>7470</t>
  </si>
  <si>
    <t>Усього видатків без урахування міжбюджетних трансфертів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</si>
  <si>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</si>
  <si>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</si>
  <si>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 </t>
  </si>
  <si>
    <t>Кошти, отримані від учасника - переможця процедури закупівлі під час укладання договору про закупівлю як забезпечення виконання цього договору, які не підлягають поверненню учаснику - переможцю  </t>
  </si>
  <si>
    <t>24062000</t>
  </si>
  <si>
    <t>Інші надходження</t>
  </si>
  <si>
    <t>Інші неподаткові надходження, в т.ч.:</t>
  </si>
  <si>
    <t>24062200</t>
  </si>
  <si>
    <t>3031</t>
  </si>
  <si>
    <t>3033</t>
  </si>
  <si>
    <t>5062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</si>
  <si>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</t>
  </si>
  <si>
    <t xml:space="preserve">Плата за гарантії, надані Верховною Радою Автономної Республіки Крим та міськими радами </t>
  </si>
  <si>
    <t>Підтримка спорту вищих досягнень та організацій, які здійснюють фізкультурно-спортивну діяльність в регіоні</t>
  </si>
  <si>
    <t>Збір за здійснення діяльності у сфері розваг, сплачений фізичними особами, що справлявся до 1 січня 2018 року</t>
  </si>
  <si>
    <t>Керівництво і управління у відповідній сфері у містах (місті Києві), селищах, селах, об’єднаних територіальних громадах</t>
  </si>
  <si>
    <t>Інша діяльність у сфері державного управління</t>
  </si>
  <si>
    <t>0160</t>
  </si>
  <si>
    <t>Надання дошкільної освіти</t>
  </si>
  <si>
    <t>Надання загальної середньої освіти загальноосвітніми навчальними закладами (в т. ч. школою-дитячим садком, інтернатом при школі), спеціалізованими школами, ліцеями, гімназіями, колегіумами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</si>
  <si>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</si>
  <si>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Підготовка кадрів професійно-технічними закладами та іншими закладами освіти</t>
  </si>
  <si>
    <t>1110</t>
  </si>
  <si>
    <t>Методичне забезпечення діяльності навчальних закладів</t>
  </si>
  <si>
    <t>1150</t>
  </si>
  <si>
    <t>Забезпечення діяльності інших закладів у сфері освіти</t>
  </si>
  <si>
    <t>1161</t>
  </si>
  <si>
    <t>Інші програми та заходи у сфері освіти</t>
  </si>
  <si>
    <t>1162</t>
  </si>
  <si>
    <t>Лікарсько-акушерська допомога вагітним, породіллям та новонародженим</t>
  </si>
  <si>
    <t>2030</t>
  </si>
  <si>
    <t>Амбулаторно-поліклінічна допомога населенню, крім первинної медичної допомоги</t>
  </si>
  <si>
    <t>2080</t>
  </si>
  <si>
    <t>Стоматологічна допомога населенню</t>
  </si>
  <si>
    <t>2100</t>
  </si>
  <si>
    <t>Первинна медична допомога населенню, що надається центрами первинної медичної (медико-санітарної) допомоги</t>
  </si>
  <si>
    <t>2111</t>
  </si>
  <si>
    <t>Первинна медична допомога населенню, що надається амбулаторно-поліклінічними закладами (відділеннями)</t>
  </si>
  <si>
    <t>2113</t>
  </si>
  <si>
    <t>Централізовані заходи з лікування хворих на цукровий та нецукровий діабет</t>
  </si>
  <si>
    <t>2144</t>
  </si>
  <si>
    <t>Відшкодування вартості лікарських засобів для лікування окремих захворювань</t>
  </si>
  <si>
    <t>2146</t>
  </si>
  <si>
    <t>Забезпечення діяльності інших закладів у сфері охорони здоров’я</t>
  </si>
  <si>
    <t>2151</t>
  </si>
  <si>
    <t>Інші програми та заходи у сфері охорони здоров’я</t>
  </si>
  <si>
    <t>2152</t>
  </si>
  <si>
    <t>Надання пільг на оплату житлово-комунальних послуг окремим категоріям громадян відповідно до законодавства</t>
  </si>
  <si>
    <t>Надання пільг на придбання твердого та рідкого пічного побутового палива і скрапленого газу окремим категоріям громадян відповідно до законодавства</t>
  </si>
  <si>
    <t>Надання інших пільг окремим категоріям громадян відповідно до законодавства</t>
  </si>
  <si>
    <t>Надання пільг окремим категоріям громадян з оплати послуг зв'язку</t>
  </si>
  <si>
    <t>3032</t>
  </si>
  <si>
    <t>3036</t>
  </si>
  <si>
    <t>Надання допомоги у зв'язку з вагітністю і пологами</t>
  </si>
  <si>
    <t>Надання державної соціальної допомоги малозабезпеченим сім’ям</t>
  </si>
  <si>
    <t>Надання державної соціальної допомоги особам з інвалідністю з дитинства та дітям з інвалідністю</t>
  </si>
  <si>
    <t>3081</t>
  </si>
  <si>
    <t>Надання державної соціальної допомоги особам,  які не  мають права на пенсію, та особам з інвалідністю, державної соціальної допомоги на догляд</t>
  </si>
  <si>
    <t>3082</t>
  </si>
  <si>
    <t>Надання допомоги по догляду за особами з інвалідністю I чи II групи внаслідок психічного розладу</t>
  </si>
  <si>
    <t>3083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</si>
  <si>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</si>
  <si>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3084</t>
  </si>
  <si>
    <t>Надання щомісячної компенсаційної виплати непрацюючій працездатній особі, яка доглядає за особою з інвалідністю I групи, а також за особою, яка досягла 80-річного віку</t>
  </si>
  <si>
    <t>3085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</si>
  <si>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</si>
  <si>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Утримання та забезпечення діяльності центрів соціальних служб для сім’ї, дітей та молоді</t>
  </si>
  <si>
    <t>3121</t>
  </si>
  <si>
    <t>Виплата державної соціальної допомоги на дітей-сиріт та дітей, позбавлених батьківського піклування, у дитячих будинках сімейного типу та прийомних сім'ях,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 та оплату послуг із здійснення патронату над дитиною та виплата соціальної допомоги на утримання дитини в сім’ї патронатного вихователя</t>
  </si>
  <si>
    <t>Субвенції  з державного бюджету місцевим бюджетам</t>
  </si>
  <si>
    <t>Субвенції з місцевих бюджетів іншим місцевим бюджетам</t>
  </si>
  <si>
    <t>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</si>
  <si>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</si>
  <si>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</si>
  <si>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 xml:space="preserve">Додаток  1  </t>
  </si>
  <si>
    <t>до рішення міської ради</t>
  </si>
  <si>
    <t>VІІ скликання</t>
  </si>
  <si>
    <t>Звіт</t>
  </si>
  <si>
    <t>Разом</t>
  </si>
  <si>
    <t>Процент виконан-ня</t>
  </si>
  <si>
    <t>Уточнений план на 2018 рік</t>
  </si>
  <si>
    <t xml:space="preserve">Секретар Чернівецької міської ради </t>
  </si>
  <si>
    <t>В. Продан</t>
  </si>
  <si>
    <t>Субвенція з місцевого бюджету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 багатоквартирним будинком, вивезення побутового сміття та рідких нечистот за рахунок відповідної субвенції з державного бюджету</t>
  </si>
  <si>
    <t>Субвенція з місцевого бюджету на виплату допомоги сім'ям з дітьми, малозабезпеченим сім'ям,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непрацюючій особі, яка досягла загального пенсійного віку, але не набула права на пенсійну виплату, допомоги по догляду за особами з інвалідністю I чи II групи внаслідок психічного розладу, компенсаційної виплати непрацюючій працездатній особі, яка доглядає за особою з інвалідністю I групи, а також за особою, яка досягла 80-річного віку за рахунок відповідної субвенції з державного бюджету</t>
  </si>
  <si>
    <t>Будівництво об'єктів житлово-комунального господарства</t>
  </si>
  <si>
    <t>Будівництво освітніх установ та закладів</t>
  </si>
  <si>
    <t>Будівництво установ та закладів культури</t>
  </si>
  <si>
    <t>Будівництво споруд, установ та закладів фізичної культури і спорту</t>
  </si>
  <si>
    <t>Будівництво інших об'єктів соціальної та виробничої інфраструктури комунальної власності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</si>
  <si>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 і місцевими органами виконавчої влади</t>
  </si>
  <si>
    <t>Субвенція з державного бюджету місцевим бюджетам на модернізацію та оновлення матеріально-технічної бази професійно-технічних навчальних закладів</t>
  </si>
  <si>
    <t>Субвенція з місцевого бюджету на виплату грошової компенсації за належні для отримання жилі приміщення для сімей загиблих осіб, визначених абзацами 5-8 пункту 1 статті 10 Закону України `Про статус ветеранів війни, гарантії їх соціального захисту`…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</si>
  <si>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</si>
  <si>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</si>
  <si>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</si>
  <si>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здійснення заходів щодо соціально-економічного розвитку окремих територій за рахунок залишку коштів відповідної субвенції з державного бюджету, що утворився на кінець 2017 року</t>
  </si>
  <si>
    <t>3210</t>
  </si>
  <si>
    <t>Організація та проведення громадських робіт</t>
  </si>
  <si>
    <t>6084</t>
  </si>
  <si>
    <t>Витрати, пов`язані з наданням та обслуговуванням пільгових довгострокових кредитів, наданих громадянам на будівництво/реконструкцію/придбання житла</t>
  </si>
  <si>
    <t>8420</t>
  </si>
  <si>
    <t>Інші заходи у сфері засобів масової інформації</t>
  </si>
  <si>
    <t>8821</t>
  </si>
  <si>
    <t>Надання кредиту</t>
  </si>
  <si>
    <t>3221</t>
  </si>
  <si>
    <t>Грошова компенсація за належні для отримання жилі приміщення для сімей загиблих осіб, визначених абзацами 5-8 пункту 1 статті 10 Закону України «Про статус ветеранів війни, гарантії їх соціального захисту», для осіб з інвалідністю І-ІІ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визначених пунктами 11-14 частини другої статті 7 Закону України «Про статус ветеранів війни, гарантії їх соціального захисту», та які потребують поліпшення житлових умов</t>
  </si>
  <si>
    <t>7322</t>
  </si>
  <si>
    <t>Будівництво медичних установ та закладів</t>
  </si>
  <si>
    <t>7340</t>
  </si>
  <si>
    <t>Проектування, реставрація та охорона пам`яток архітектури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</si>
  <si>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</si>
  <si>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</si>
  <si>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за 9 місяців 2018 року</t>
  </si>
  <si>
    <t>Уточнений план на 9 місяців 2018 року</t>
  </si>
  <si>
    <t>Виконано за 9 місяців 2018 року</t>
  </si>
  <si>
    <t>Інші збори за забруднення навколишнього природного середовища до Фонду охорони навколишнього природного середовища  </t>
  </si>
  <si>
    <t>3223</t>
  </si>
  <si>
    <t>Грошова компенсація за належні для отримання жилі приміщення для сімей загиблих учасників бойових дій на території інших держав, визначених у абзаці першому пункту 1 статті 10 Закону України «Про статус ветеранів війни, гарантії їх соціального захисту», для осіб з інвалідністю І-ІІ групи з числа учасників бойових дій на території інших держав, які стали інвалідами внаслідок поранення, контузії, каліцтва або захворювання, пов’язаних з перебуванням у цих державах, визначених пунктом 7 частини другої статті 7 Закону України «Про статус ветеранів війни, гарантії їх соціального захисту", та які потребують поліпшення житлових умов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</si>
  <si>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</si>
  <si>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Субвенція з місцевого бюджету на виплату грошової компенсації за належні для отримання жилі приміщення для сімей загиблих учасників бойових дій на території інших держав, визначених у абзаці першому пункту 1 статті 10 Закону України `Про статус ветеранів війни, гарантії їх соціального захисту`...</t>
  </si>
  <si>
    <r>
      <rPr>
        <u/>
        <sz val="16"/>
        <rFont val="Times New Roman Cyr"/>
        <charset val="204"/>
      </rPr>
      <t>29.11.2018</t>
    </r>
    <r>
      <rPr>
        <sz val="16"/>
        <rFont val="Times New Roman Cyr"/>
        <family val="1"/>
        <charset val="204"/>
      </rPr>
      <t xml:space="preserve"> № 1521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</si>
</sst>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81" formatCode="0.0"/>
    <numFmt numFmtId="188" formatCode="#,##0.0"/>
  </numFmts>
  <fonts count="30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2"/>
      <name val="Times New Roman Cyr"/>
      <family val="1"/>
      <charset val="204"/>
    </font>
    <font>
      <b/>
      <sz val="11"/>
      <name val="Times New Roman Cyr"/>
      <family val="1"/>
      <charset val="204"/>
    </font>
    <font>
      <sz val="12"/>
      <name val="Arial Cyr"/>
      <charset val="204"/>
    </font>
    <font>
      <sz val="11"/>
      <name val="Times New Roman Cyr"/>
      <family val="1"/>
      <charset val="204"/>
    </font>
    <font>
      <b/>
      <sz val="12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sz val="12"/>
      <name val="Times New Roman Cyr"/>
      <family val="1"/>
      <charset val="204"/>
    </font>
    <font>
      <b/>
      <sz val="18"/>
      <name val="Arial Cyr"/>
      <charset val="204"/>
    </font>
    <font>
      <b/>
      <sz val="13"/>
      <name val="Times New Roman"/>
      <family val="1"/>
      <charset val="204"/>
    </font>
    <font>
      <b/>
      <sz val="13"/>
      <name val="Arial Cyr"/>
      <charset val="204"/>
    </font>
    <font>
      <sz val="12"/>
      <name val="Times New Roman"/>
      <family val="1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 Cyr"/>
      <charset val="204"/>
    </font>
    <font>
      <sz val="10"/>
      <name val="Arial Cyr"/>
      <charset val="204"/>
    </font>
    <font>
      <sz val="16"/>
      <name val="Times New Roman Cyr"/>
      <family val="1"/>
      <charset val="204"/>
    </font>
    <font>
      <sz val="14"/>
      <name val="Times New Roman"/>
      <family val="1"/>
    </font>
    <font>
      <b/>
      <sz val="20"/>
      <name val="Times New Roman"/>
      <family val="1"/>
      <charset val="204"/>
    </font>
    <font>
      <b/>
      <sz val="20"/>
      <name val="Times New Roman Cyr"/>
      <family val="1"/>
      <charset val="204"/>
    </font>
    <font>
      <sz val="2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u/>
      <sz val="16"/>
      <name val="Times New Roman Cyr"/>
      <charset val="204"/>
    </font>
    <font>
      <sz val="16"/>
      <name val="Times New Roman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11" fillId="0" borderId="0"/>
  </cellStyleXfs>
  <cellXfs count="120">
    <xf numFmtId="0" fontId="0" fillId="0" borderId="0" xfId="0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vertical="center"/>
    </xf>
    <xf numFmtId="0" fontId="5" fillId="0" borderId="0" xfId="0" applyFont="1" applyFill="1" applyBorder="1"/>
    <xf numFmtId="0" fontId="6" fillId="0" borderId="1" xfId="0" applyNumberFormat="1" applyFont="1" applyFill="1" applyBorder="1" applyAlignment="1" applyProtection="1">
      <alignment horizontal="center" vertical="center"/>
    </xf>
    <xf numFmtId="181" fontId="5" fillId="0" borderId="0" xfId="0" applyNumberFormat="1" applyFont="1" applyFill="1" applyBorder="1"/>
    <xf numFmtId="181" fontId="0" fillId="0" borderId="0" xfId="0" applyNumberFormat="1"/>
    <xf numFmtId="1" fontId="6" fillId="0" borderId="1" xfId="0" applyNumberFormat="1" applyFont="1" applyFill="1" applyBorder="1" applyAlignment="1" applyProtection="1">
      <alignment horizontal="center" vertical="center"/>
    </xf>
    <xf numFmtId="0" fontId="10" fillId="0" borderId="0" xfId="0" applyFont="1"/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10" fillId="0" borderId="0" xfId="0" applyFont="1" applyAlignment="1">
      <alignment vertical="center"/>
    </xf>
    <xf numFmtId="4" fontId="9" fillId="0" borderId="1" xfId="0" applyNumberFormat="1" applyFont="1" applyFill="1" applyBorder="1" applyAlignment="1" applyProtection="1">
      <alignment horizontal="right" vertical="center"/>
    </xf>
    <xf numFmtId="188" fontId="9" fillId="0" borderId="1" xfId="0" applyNumberFormat="1" applyFont="1" applyFill="1" applyBorder="1" applyAlignment="1" applyProtection="1">
      <alignment horizontal="right" vertical="center"/>
    </xf>
    <xf numFmtId="4" fontId="13" fillId="0" borderId="1" xfId="0" applyNumberFormat="1" applyFont="1" applyFill="1" applyBorder="1" applyAlignment="1" applyProtection="1">
      <alignment horizontal="right" vertical="center"/>
    </xf>
    <xf numFmtId="0" fontId="14" fillId="0" borderId="0" xfId="0" applyFont="1" applyAlignment="1">
      <alignment vertical="center"/>
    </xf>
    <xf numFmtId="0" fontId="16" fillId="0" borderId="0" xfId="0" applyFont="1"/>
    <xf numFmtId="0" fontId="13" fillId="0" borderId="0" xfId="0" applyFont="1" applyFill="1" applyBorder="1" applyAlignment="1">
      <alignment horizontal="center" vertical="center" wrapText="1"/>
    </xf>
    <xf numFmtId="4" fontId="13" fillId="0" borderId="0" xfId="0" applyNumberFormat="1" applyFont="1" applyFill="1" applyBorder="1" applyAlignment="1" applyProtection="1">
      <alignment horizontal="right" vertical="center"/>
    </xf>
    <xf numFmtId="181" fontId="13" fillId="0" borderId="0" xfId="0" applyNumberFormat="1" applyFont="1" applyFill="1" applyBorder="1" applyAlignment="1" applyProtection="1">
      <alignment horizontal="right" vertical="center"/>
    </xf>
    <xf numFmtId="188" fontId="13" fillId="0" borderId="0" xfId="0" applyNumberFormat="1" applyFont="1" applyFill="1" applyBorder="1" applyAlignment="1" applyProtection="1">
      <alignment horizontal="right" vertical="center"/>
    </xf>
    <xf numFmtId="0" fontId="0" fillId="0" borderId="0" xfId="0" applyFill="1"/>
    <xf numFmtId="0" fontId="10" fillId="0" borderId="0" xfId="0" applyFont="1" applyFill="1"/>
    <xf numFmtId="0" fontId="16" fillId="0" borderId="0" xfId="0" applyFont="1" applyFill="1"/>
    <xf numFmtId="0" fontId="15" fillId="0" borderId="1" xfId="0" applyNumberFormat="1" applyFont="1" applyFill="1" applyBorder="1" applyAlignment="1" applyProtection="1">
      <alignment horizontal="left" vertical="top" wrapText="1"/>
    </xf>
    <xf numFmtId="0" fontId="13" fillId="0" borderId="1" xfId="0" applyFont="1" applyFill="1" applyBorder="1" applyAlignment="1">
      <alignment horizontal="left" vertical="top" wrapText="1"/>
    </xf>
    <xf numFmtId="0" fontId="21" fillId="0" borderId="0" xfId="0" applyFont="1" applyAlignment="1">
      <alignment horizontal="left" vertical="top"/>
    </xf>
    <xf numFmtId="0" fontId="21" fillId="0" borderId="0" xfId="0" applyFont="1"/>
    <xf numFmtId="181" fontId="9" fillId="0" borderId="1" xfId="0" applyNumberFormat="1" applyFont="1" applyFill="1" applyBorder="1" applyAlignment="1" applyProtection="1">
      <alignment horizontal="right" vertical="center"/>
    </xf>
    <xf numFmtId="4" fontId="8" fillId="0" borderId="1" xfId="0" applyNumberFormat="1" applyFont="1" applyFill="1" applyBorder="1" applyAlignment="1" applyProtection="1">
      <alignment horizontal="right" vertical="center"/>
    </xf>
    <xf numFmtId="4" fontId="19" fillId="0" borderId="1" xfId="0" applyNumberFormat="1" applyFont="1" applyFill="1" applyBorder="1" applyAlignment="1">
      <alignment horizontal="right" vertical="center"/>
    </xf>
    <xf numFmtId="4" fontId="8" fillId="0" borderId="1" xfId="0" applyNumberFormat="1" applyFont="1" applyFill="1" applyBorder="1" applyAlignment="1">
      <alignment horizontal="right" vertical="center"/>
    </xf>
    <xf numFmtId="181" fontId="8" fillId="0" borderId="1" xfId="0" applyNumberFormat="1" applyFont="1" applyFill="1" applyBorder="1" applyAlignment="1" applyProtection="1">
      <alignment horizontal="right" vertical="center"/>
    </xf>
    <xf numFmtId="4" fontId="3" fillId="0" borderId="1" xfId="0" applyNumberFormat="1" applyFont="1" applyFill="1" applyBorder="1" applyAlignment="1" applyProtection="1">
      <alignment horizontal="right" vertical="center"/>
    </xf>
    <xf numFmtId="4" fontId="11" fillId="0" borderId="1" xfId="0" applyNumberFormat="1" applyFont="1" applyFill="1" applyBorder="1" applyAlignment="1" applyProtection="1">
      <alignment horizontal="right" vertical="center"/>
    </xf>
    <xf numFmtId="4" fontId="15" fillId="0" borderId="1" xfId="0" applyNumberFormat="1" applyFont="1" applyFill="1" applyBorder="1" applyAlignment="1">
      <alignment horizontal="right" vertical="center"/>
    </xf>
    <xf numFmtId="4" fontId="15" fillId="0" borderId="1" xfId="0" applyNumberFormat="1" applyFont="1" applyFill="1" applyBorder="1" applyAlignment="1" applyProtection="1">
      <alignment horizontal="right" vertical="center"/>
    </xf>
    <xf numFmtId="0" fontId="14" fillId="0" borderId="0" xfId="0" applyFont="1" applyFill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/>
    </xf>
    <xf numFmtId="0" fontId="11" fillId="0" borderId="1" xfId="0" applyNumberFormat="1" applyFont="1" applyFill="1" applyBorder="1" applyAlignment="1" applyProtection="1">
      <alignment horizontal="center" vertical="center"/>
    </xf>
    <xf numFmtId="0" fontId="17" fillId="0" borderId="0" xfId="0" applyFont="1" applyAlignment="1">
      <alignment vertical="center"/>
    </xf>
    <xf numFmtId="0" fontId="0" fillId="0" borderId="0" xfId="0" applyAlignment="1">
      <alignment vertical="center"/>
    </xf>
    <xf numFmtId="0" fontId="7" fillId="0" borderId="1" xfId="0" applyNumberFormat="1" applyFont="1" applyFill="1" applyBorder="1" applyAlignment="1" applyProtection="1">
      <alignment horizontal="center" vertical="center"/>
    </xf>
    <xf numFmtId="4" fontId="20" fillId="0" borderId="1" xfId="0" applyNumberFormat="1" applyFont="1" applyFill="1" applyBorder="1" applyAlignment="1">
      <alignment horizontal="right" vertical="center" wrapText="1"/>
    </xf>
    <xf numFmtId="188" fontId="8" fillId="0" borderId="1" xfId="0" applyNumberFormat="1" applyFont="1" applyFill="1" applyBorder="1" applyAlignment="1" applyProtection="1">
      <alignment horizontal="right" vertical="center"/>
    </xf>
    <xf numFmtId="4" fontId="8" fillId="0" borderId="1" xfId="0" applyNumberFormat="1" applyFont="1" applyFill="1" applyBorder="1" applyAlignment="1">
      <alignment vertical="center"/>
    </xf>
    <xf numFmtId="4" fontId="8" fillId="0" borderId="1" xfId="0" applyNumberFormat="1" applyFont="1" applyFill="1" applyBorder="1" applyAlignment="1">
      <alignment vertical="center" wrapText="1"/>
    </xf>
    <xf numFmtId="0" fontId="0" fillId="0" borderId="0" xfId="0" applyFill="1" applyAlignment="1">
      <alignment vertical="center"/>
    </xf>
    <xf numFmtId="0" fontId="10" fillId="0" borderId="0" xfId="0" applyFont="1" applyFill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16" fillId="0" borderId="0" xfId="0" applyFont="1" applyFill="1" applyAlignment="1">
      <alignment vertical="center"/>
    </xf>
    <xf numFmtId="0" fontId="7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181" fontId="9" fillId="0" borderId="0" xfId="0" applyNumberFormat="1" applyFont="1" applyFill="1" applyBorder="1" applyAlignment="1">
      <alignment vertical="center"/>
    </xf>
    <xf numFmtId="0" fontId="18" fillId="0" borderId="0" xfId="0" applyFont="1" applyAlignment="1">
      <alignment horizontal="center" vertical="center"/>
    </xf>
    <xf numFmtId="181" fontId="17" fillId="0" borderId="0" xfId="0" applyNumberFormat="1" applyFont="1" applyAlignment="1">
      <alignment vertical="center"/>
    </xf>
    <xf numFmtId="0" fontId="0" fillId="0" borderId="0" xfId="0" applyAlignment="1">
      <alignment horizontal="center" vertical="center"/>
    </xf>
    <xf numFmtId="181" fontId="0" fillId="0" borderId="0" xfId="0" applyNumberFormat="1" applyAlignment="1">
      <alignment vertical="center"/>
    </xf>
    <xf numFmtId="0" fontId="9" fillId="0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right" vertical="center" wrapText="1"/>
    </xf>
    <xf numFmtId="4" fontId="9" fillId="0" borderId="1" xfId="0" applyNumberFormat="1" applyFont="1" applyFill="1" applyBorder="1" applyAlignment="1">
      <alignment vertical="center" wrapText="1"/>
    </xf>
    <xf numFmtId="0" fontId="7" fillId="0" borderId="1" xfId="0" applyNumberFormat="1" applyFont="1" applyFill="1" applyBorder="1" applyAlignment="1" applyProtection="1">
      <alignment horizontal="left" vertical="top" wrapText="1"/>
    </xf>
    <xf numFmtId="0" fontId="11" fillId="0" borderId="1" xfId="1" applyFont="1" applyFill="1" applyBorder="1" applyAlignment="1" applyProtection="1">
      <alignment horizontal="left" vertical="top" wrapText="1"/>
    </xf>
    <xf numFmtId="0" fontId="13" fillId="0" borderId="0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left" vertical="top"/>
    </xf>
    <xf numFmtId="0" fontId="17" fillId="0" borderId="0" xfId="0" applyFont="1" applyAlignment="1">
      <alignment horizontal="left" vertical="top"/>
    </xf>
    <xf numFmtId="4" fontId="8" fillId="0" borderId="1" xfId="0" applyNumberFormat="1" applyFont="1" applyBorder="1" applyAlignment="1">
      <alignment horizontal="right" vertical="center"/>
    </xf>
    <xf numFmtId="4" fontId="8" fillId="0" borderId="1" xfId="0" applyNumberFormat="1" applyFont="1" applyBorder="1" applyAlignment="1">
      <alignment horizontal="right"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right" vertical="center"/>
    </xf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 applyBorder="1"/>
    <xf numFmtId="181" fontId="1" fillId="0" borderId="0" xfId="0" applyNumberFormat="1" applyFont="1" applyFill="1" applyBorder="1"/>
    <xf numFmtId="0" fontId="17" fillId="0" borderId="0" xfId="0" applyFont="1" applyFill="1" applyBorder="1" applyAlignment="1">
      <alignment vertical="center"/>
    </xf>
    <xf numFmtId="0" fontId="22" fillId="0" borderId="0" xfId="1" applyFont="1" applyAlignment="1" applyProtection="1">
      <alignment vertical="top"/>
    </xf>
    <xf numFmtId="0" fontId="17" fillId="0" borderId="0" xfId="0" applyFont="1" applyFill="1" applyBorder="1" applyAlignment="1">
      <alignment vertical="center" wrapText="1"/>
    </xf>
    <xf numFmtId="0" fontId="17" fillId="0" borderId="0" xfId="0" applyFont="1" applyBorder="1" applyAlignment="1">
      <alignment vertical="center"/>
    </xf>
    <xf numFmtId="0" fontId="23" fillId="0" borderId="0" xfId="0" applyFont="1" applyFill="1" applyAlignment="1">
      <alignment vertical="center" wrapText="1"/>
    </xf>
    <xf numFmtId="49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Fill="1" applyBorder="1" applyAlignment="1">
      <alignment horizontal="center" vertical="center" wrapText="1"/>
    </xf>
    <xf numFmtId="181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vertical="top" wrapText="1"/>
    </xf>
    <xf numFmtId="0" fontId="13" fillId="0" borderId="1" xfId="0" applyFont="1" applyFill="1" applyBorder="1" applyAlignment="1">
      <alignment horizontal="left" vertical="center" wrapText="1"/>
    </xf>
    <xf numFmtId="4" fontId="14" fillId="0" borderId="0" xfId="0" applyNumberFormat="1" applyFont="1" applyAlignment="1">
      <alignment vertical="center"/>
    </xf>
    <xf numFmtId="4" fontId="0" fillId="0" borderId="0" xfId="0" applyNumberFormat="1" applyAlignment="1">
      <alignment vertical="center"/>
    </xf>
    <xf numFmtId="4" fontId="17" fillId="0" borderId="0" xfId="0" applyNumberFormat="1" applyFont="1" applyAlignment="1">
      <alignment vertical="center"/>
    </xf>
    <xf numFmtId="4" fontId="0" fillId="0" borderId="0" xfId="0" applyNumberFormat="1"/>
    <xf numFmtId="0" fontId="25" fillId="0" borderId="0" xfId="1" applyFont="1" applyBorder="1" applyAlignment="1" applyProtection="1">
      <alignment vertical="top"/>
    </xf>
    <xf numFmtId="0" fontId="26" fillId="0" borderId="0" xfId="1" applyFont="1" applyBorder="1" applyAlignment="1" applyProtection="1">
      <alignment vertical="top"/>
    </xf>
    <xf numFmtId="4" fontId="8" fillId="0" borderId="1" xfId="0" applyNumberFormat="1" applyFont="1" applyBorder="1" applyAlignment="1">
      <alignment vertical="center" wrapText="1"/>
    </xf>
    <xf numFmtId="4" fontId="8" fillId="0" borderId="2" xfId="0" applyNumberFormat="1" applyFont="1" applyFill="1" applyBorder="1" applyAlignment="1" applyProtection="1">
      <alignment horizontal="right" vertical="center"/>
    </xf>
    <xf numFmtId="4" fontId="8" fillId="0" borderId="2" xfId="0" applyNumberFormat="1" applyFont="1" applyBorder="1" applyAlignment="1">
      <alignment horizontal="right" vertical="center" wrapText="1"/>
    </xf>
    <xf numFmtId="4" fontId="9" fillId="0" borderId="1" xfId="0" applyNumberFormat="1" applyFont="1" applyBorder="1" applyAlignment="1">
      <alignment horizontal="right" vertical="center" wrapText="1"/>
    </xf>
    <xf numFmtId="4" fontId="8" fillId="0" borderId="1" xfId="0" applyNumberFormat="1" applyFont="1" applyBorder="1" applyAlignment="1">
      <alignment vertical="center"/>
    </xf>
    <xf numFmtId="4" fontId="9" fillId="0" borderId="1" xfId="0" applyNumberFormat="1" applyFont="1" applyBorder="1" applyAlignment="1">
      <alignment vertical="center"/>
    </xf>
    <xf numFmtId="4" fontId="27" fillId="0" borderId="1" xfId="0" applyNumberFormat="1" applyFont="1" applyFill="1" applyBorder="1" applyAlignment="1">
      <alignment horizontal="right" vertical="center"/>
    </xf>
    <xf numFmtId="4" fontId="7" fillId="0" borderId="1" xfId="0" applyNumberFormat="1" applyFont="1" applyFill="1" applyBorder="1" applyAlignment="1">
      <alignment horizontal="right" vertical="center"/>
    </xf>
    <xf numFmtId="4" fontId="9" fillId="0" borderId="1" xfId="0" applyNumberFormat="1" applyFont="1" applyBorder="1" applyAlignment="1">
      <alignment vertical="center"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center"/>
    </xf>
    <xf numFmtId="0" fontId="29" fillId="0" borderId="0" xfId="1" applyFont="1" applyAlignment="1" applyProtection="1">
      <alignment vertical="top"/>
    </xf>
    <xf numFmtId="0" fontId="24" fillId="0" borderId="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Fill="1" applyBorder="1" applyAlignment="1" applyProtection="1">
      <alignment horizontal="center" vertical="center"/>
      <protection locked="0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3076575</xdr:colOff>
      <xdr:row>325</xdr:row>
      <xdr:rowOff>0</xdr:rowOff>
    </xdr:from>
    <xdr:to>
      <xdr:col>0</xdr:col>
      <xdr:colOff>3476625</xdr:colOff>
      <xdr:row>325</xdr:row>
      <xdr:rowOff>28575</xdr:rowOff>
    </xdr:to>
    <xdr:sp macro="" textlink="">
      <xdr:nvSpPr>
        <xdr:cNvPr id="2135" name="Text Box 1"/>
        <xdr:cNvSpPr txBox="1">
          <a:spLocks noChangeArrowheads="1"/>
        </xdr:cNvSpPr>
      </xdr:nvSpPr>
      <xdr:spPr bwMode="auto">
        <a:xfrm>
          <a:off x="3076575" y="133654800"/>
          <a:ext cx="4000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3076575</xdr:colOff>
      <xdr:row>325</xdr:row>
      <xdr:rowOff>0</xdr:rowOff>
    </xdr:from>
    <xdr:to>
      <xdr:col>0</xdr:col>
      <xdr:colOff>3476625</xdr:colOff>
      <xdr:row>325</xdr:row>
      <xdr:rowOff>28575</xdr:rowOff>
    </xdr:to>
    <xdr:sp macro="" textlink="">
      <xdr:nvSpPr>
        <xdr:cNvPr id="2136" name="Text Box 2"/>
        <xdr:cNvSpPr txBox="1">
          <a:spLocks noChangeArrowheads="1"/>
        </xdr:cNvSpPr>
      </xdr:nvSpPr>
      <xdr:spPr bwMode="auto">
        <a:xfrm>
          <a:off x="3076575" y="133654800"/>
          <a:ext cx="4000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3076575</xdr:colOff>
      <xdr:row>325</xdr:row>
      <xdr:rowOff>0</xdr:rowOff>
    </xdr:from>
    <xdr:to>
      <xdr:col>0</xdr:col>
      <xdr:colOff>3476625</xdr:colOff>
      <xdr:row>325</xdr:row>
      <xdr:rowOff>28575</xdr:rowOff>
    </xdr:to>
    <xdr:sp macro="" textlink="">
      <xdr:nvSpPr>
        <xdr:cNvPr id="2137" name="Text Box 3"/>
        <xdr:cNvSpPr txBox="1">
          <a:spLocks noChangeArrowheads="1"/>
        </xdr:cNvSpPr>
      </xdr:nvSpPr>
      <xdr:spPr bwMode="auto">
        <a:xfrm>
          <a:off x="3076575" y="133654800"/>
          <a:ext cx="4000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3076575</xdr:colOff>
      <xdr:row>325</xdr:row>
      <xdr:rowOff>0</xdr:rowOff>
    </xdr:from>
    <xdr:to>
      <xdr:col>0</xdr:col>
      <xdr:colOff>3476625</xdr:colOff>
      <xdr:row>325</xdr:row>
      <xdr:rowOff>28575</xdr:rowOff>
    </xdr:to>
    <xdr:sp macro="" textlink="">
      <xdr:nvSpPr>
        <xdr:cNvPr id="2138" name="Text Box 4"/>
        <xdr:cNvSpPr txBox="1">
          <a:spLocks noChangeArrowheads="1"/>
        </xdr:cNvSpPr>
      </xdr:nvSpPr>
      <xdr:spPr bwMode="auto">
        <a:xfrm>
          <a:off x="3076575" y="133654800"/>
          <a:ext cx="4000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3076575</xdr:colOff>
      <xdr:row>326</xdr:row>
      <xdr:rowOff>0</xdr:rowOff>
    </xdr:from>
    <xdr:to>
      <xdr:col>0</xdr:col>
      <xdr:colOff>3476625</xdr:colOff>
      <xdr:row>326</xdr:row>
      <xdr:rowOff>28575</xdr:rowOff>
    </xdr:to>
    <xdr:sp macro="" textlink="">
      <xdr:nvSpPr>
        <xdr:cNvPr id="2139" name="Text Box 1"/>
        <xdr:cNvSpPr txBox="1">
          <a:spLocks noChangeArrowheads="1"/>
        </xdr:cNvSpPr>
      </xdr:nvSpPr>
      <xdr:spPr bwMode="auto">
        <a:xfrm>
          <a:off x="3076575" y="133854825"/>
          <a:ext cx="4000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3076575</xdr:colOff>
      <xdr:row>326</xdr:row>
      <xdr:rowOff>0</xdr:rowOff>
    </xdr:from>
    <xdr:to>
      <xdr:col>0</xdr:col>
      <xdr:colOff>3476625</xdr:colOff>
      <xdr:row>326</xdr:row>
      <xdr:rowOff>28575</xdr:rowOff>
    </xdr:to>
    <xdr:sp macro="" textlink="">
      <xdr:nvSpPr>
        <xdr:cNvPr id="2140" name="Text Box 2"/>
        <xdr:cNvSpPr txBox="1">
          <a:spLocks noChangeArrowheads="1"/>
        </xdr:cNvSpPr>
      </xdr:nvSpPr>
      <xdr:spPr bwMode="auto">
        <a:xfrm>
          <a:off x="3076575" y="133854825"/>
          <a:ext cx="4000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3076575</xdr:colOff>
      <xdr:row>326</xdr:row>
      <xdr:rowOff>0</xdr:rowOff>
    </xdr:from>
    <xdr:to>
      <xdr:col>0</xdr:col>
      <xdr:colOff>3476625</xdr:colOff>
      <xdr:row>326</xdr:row>
      <xdr:rowOff>28575</xdr:rowOff>
    </xdr:to>
    <xdr:sp macro="" textlink="">
      <xdr:nvSpPr>
        <xdr:cNvPr id="2141" name="Text Box 3"/>
        <xdr:cNvSpPr txBox="1">
          <a:spLocks noChangeArrowheads="1"/>
        </xdr:cNvSpPr>
      </xdr:nvSpPr>
      <xdr:spPr bwMode="auto">
        <a:xfrm>
          <a:off x="3076575" y="133854825"/>
          <a:ext cx="4000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3076575</xdr:colOff>
      <xdr:row>326</xdr:row>
      <xdr:rowOff>0</xdr:rowOff>
    </xdr:from>
    <xdr:to>
      <xdr:col>0</xdr:col>
      <xdr:colOff>3476625</xdr:colOff>
      <xdr:row>326</xdr:row>
      <xdr:rowOff>28575</xdr:rowOff>
    </xdr:to>
    <xdr:sp macro="" textlink="">
      <xdr:nvSpPr>
        <xdr:cNvPr id="2142" name="Text Box 4"/>
        <xdr:cNvSpPr txBox="1">
          <a:spLocks noChangeArrowheads="1"/>
        </xdr:cNvSpPr>
      </xdr:nvSpPr>
      <xdr:spPr bwMode="auto">
        <a:xfrm>
          <a:off x="3076575" y="133854825"/>
          <a:ext cx="4000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8"/>
  <sheetViews>
    <sheetView showZeros="0" tabSelected="1" zoomScale="75" zoomScaleNormal="75" zoomScaleSheetLayoutView="80" workbookViewId="0">
      <selection activeCell="J4" sqref="J4"/>
    </sheetView>
  </sheetViews>
  <sheetFormatPr defaultRowHeight="12.75" x14ac:dyDescent="0.2"/>
  <cols>
    <col min="1" max="1" width="54.140625" style="28" customWidth="1"/>
    <col min="2" max="2" width="12.140625" style="64" customWidth="1"/>
    <col min="3" max="3" width="21.7109375" customWidth="1"/>
    <col min="4" max="4" width="20.28515625" customWidth="1"/>
    <col min="5" max="5" width="21.5703125" customWidth="1"/>
    <col min="6" max="6" width="10.85546875" style="6" customWidth="1"/>
    <col min="7" max="7" width="19.140625" customWidth="1"/>
    <col min="8" max="8" width="18.85546875" customWidth="1"/>
    <col min="9" max="9" width="11" customWidth="1"/>
    <col min="10" max="10" width="20.42578125" customWidth="1"/>
    <col min="11" max="11" width="19.7109375" customWidth="1"/>
    <col min="12" max="12" width="10.85546875" customWidth="1"/>
  </cols>
  <sheetData>
    <row r="1" spans="1:12" ht="20.25" x14ac:dyDescent="0.2">
      <c r="A1" s="84"/>
      <c r="B1" s="84"/>
      <c r="C1" s="84"/>
      <c r="D1" s="84"/>
      <c r="E1" s="84"/>
      <c r="F1" s="85"/>
      <c r="G1" s="84"/>
      <c r="H1" s="86"/>
      <c r="I1" s="86"/>
      <c r="J1" s="87" t="s">
        <v>396</v>
      </c>
      <c r="K1" s="87"/>
      <c r="L1" s="87"/>
    </row>
    <row r="2" spans="1:12" ht="20.25" x14ac:dyDescent="0.2">
      <c r="A2" s="3"/>
      <c r="B2" s="3"/>
      <c r="C2" s="3"/>
      <c r="D2" s="3"/>
      <c r="E2" s="3"/>
      <c r="F2" s="5"/>
      <c r="G2" s="84"/>
      <c r="H2" s="88"/>
      <c r="I2" s="88"/>
      <c r="J2" s="87" t="s">
        <v>397</v>
      </c>
      <c r="K2" s="87"/>
      <c r="L2" s="87"/>
    </row>
    <row r="3" spans="1:12" ht="20.25" x14ac:dyDescent="0.2">
      <c r="A3" s="3"/>
      <c r="B3" s="3"/>
      <c r="C3" s="3"/>
      <c r="D3" s="3"/>
      <c r="E3" s="3"/>
      <c r="F3" s="5"/>
      <c r="G3" s="84"/>
      <c r="H3" s="89"/>
      <c r="I3" s="89"/>
      <c r="J3" s="87" t="s">
        <v>398</v>
      </c>
      <c r="K3" s="87"/>
      <c r="L3" s="87"/>
    </row>
    <row r="4" spans="1:12" ht="20.25" x14ac:dyDescent="0.2">
      <c r="A4" s="3"/>
      <c r="B4" s="3"/>
      <c r="C4" s="3"/>
      <c r="D4" s="3"/>
      <c r="E4" s="3"/>
      <c r="F4" s="5"/>
      <c r="G4" s="84"/>
      <c r="H4" s="90"/>
      <c r="I4" s="90"/>
      <c r="J4" s="113" t="s">
        <v>443</v>
      </c>
      <c r="K4" s="87"/>
      <c r="L4" s="87"/>
    </row>
    <row r="5" spans="1:12" ht="18.75" x14ac:dyDescent="0.2">
      <c r="A5" s="3"/>
      <c r="B5" s="3"/>
      <c r="C5" s="3"/>
      <c r="D5" s="3"/>
      <c r="E5" s="3"/>
      <c r="F5" s="5"/>
      <c r="G5" s="84"/>
      <c r="H5" s="90"/>
      <c r="I5" s="90"/>
      <c r="J5" s="90"/>
      <c r="K5" s="90"/>
      <c r="L5" s="90"/>
    </row>
    <row r="6" spans="1:12" ht="23.25" x14ac:dyDescent="0.2">
      <c r="A6" s="115" t="s">
        <v>399</v>
      </c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</row>
    <row r="7" spans="1:12" ht="23.25" x14ac:dyDescent="0.2">
      <c r="A7" s="115" t="s">
        <v>185</v>
      </c>
      <c r="B7" s="115"/>
      <c r="C7" s="115"/>
      <c r="D7" s="115"/>
      <c r="E7" s="115"/>
      <c r="F7" s="115"/>
      <c r="G7" s="115"/>
      <c r="H7" s="115"/>
      <c r="I7" s="115"/>
      <c r="J7" s="115"/>
      <c r="K7" s="115"/>
      <c r="L7" s="115"/>
    </row>
    <row r="8" spans="1:12" ht="23.25" x14ac:dyDescent="0.2">
      <c r="A8" s="115" t="s">
        <v>435</v>
      </c>
      <c r="B8" s="115"/>
      <c r="C8" s="115"/>
      <c r="D8" s="115"/>
      <c r="E8" s="115"/>
      <c r="F8" s="115"/>
      <c r="G8" s="115"/>
      <c r="H8" s="115"/>
      <c r="I8" s="115"/>
      <c r="J8" s="115"/>
      <c r="K8" s="115"/>
      <c r="L8" s="115"/>
    </row>
    <row r="9" spans="1:12" ht="15" x14ac:dyDescent="0.2">
      <c r="A9" s="2"/>
      <c r="B9" s="3"/>
      <c r="C9" s="3"/>
      <c r="D9" s="3"/>
      <c r="E9" s="3"/>
      <c r="F9" s="5"/>
      <c r="G9" s="3"/>
      <c r="H9" s="1"/>
      <c r="I9" s="1"/>
      <c r="J9" s="1"/>
      <c r="K9" s="1"/>
      <c r="L9" s="1"/>
    </row>
    <row r="10" spans="1:12" ht="15.75" x14ac:dyDescent="0.2">
      <c r="A10" s="116" t="s">
        <v>113</v>
      </c>
      <c r="B10" s="117" t="s">
        <v>221</v>
      </c>
      <c r="C10" s="118" t="s">
        <v>114</v>
      </c>
      <c r="D10" s="118"/>
      <c r="E10" s="118"/>
      <c r="F10" s="118"/>
      <c r="G10" s="119" t="s">
        <v>115</v>
      </c>
      <c r="H10" s="119"/>
      <c r="I10" s="119"/>
      <c r="J10" s="119" t="s">
        <v>400</v>
      </c>
      <c r="K10" s="119"/>
      <c r="L10" s="119"/>
    </row>
    <row r="11" spans="1:12" ht="47.25" x14ac:dyDescent="0.2">
      <c r="A11" s="116"/>
      <c r="B11" s="117"/>
      <c r="C11" s="92" t="s">
        <v>402</v>
      </c>
      <c r="D11" s="92" t="s">
        <v>436</v>
      </c>
      <c r="E11" s="91" t="s">
        <v>437</v>
      </c>
      <c r="F11" s="93" t="s">
        <v>401</v>
      </c>
      <c r="G11" s="92" t="s">
        <v>402</v>
      </c>
      <c r="H11" s="91" t="s">
        <v>437</v>
      </c>
      <c r="I11" s="93" t="s">
        <v>401</v>
      </c>
      <c r="J11" s="92" t="s">
        <v>402</v>
      </c>
      <c r="K11" s="91" t="s">
        <v>437</v>
      </c>
      <c r="L11" s="93" t="s">
        <v>401</v>
      </c>
    </row>
    <row r="12" spans="1:12" ht="15" x14ac:dyDescent="0.2">
      <c r="A12" s="4">
        <v>1</v>
      </c>
      <c r="B12" s="4">
        <v>2</v>
      </c>
      <c r="C12" s="4">
        <v>3</v>
      </c>
      <c r="D12" s="4">
        <v>4</v>
      </c>
      <c r="E12" s="4">
        <v>5</v>
      </c>
      <c r="F12" s="7">
        <v>6</v>
      </c>
      <c r="G12" s="4">
        <v>7</v>
      </c>
      <c r="H12" s="4">
        <v>8</v>
      </c>
      <c r="I12" s="4">
        <v>9</v>
      </c>
      <c r="J12" s="4">
        <v>10</v>
      </c>
      <c r="K12" s="4">
        <v>11</v>
      </c>
      <c r="L12" s="4">
        <v>12</v>
      </c>
    </row>
    <row r="13" spans="1:12" s="8" customFormat="1" ht="15.75" x14ac:dyDescent="0.2">
      <c r="A13" s="10" t="s">
        <v>247</v>
      </c>
      <c r="B13" s="9">
        <v>10000000</v>
      </c>
      <c r="C13" s="13">
        <f>C14+C26+C37+C42+C77+C31</f>
        <v>1298508400</v>
      </c>
      <c r="D13" s="13">
        <f>D14+D26+D37+D42+D77+D31</f>
        <v>935997800</v>
      </c>
      <c r="E13" s="13">
        <f>E14+E26+E37+E42+E77+E31</f>
        <v>937835808.56000006</v>
      </c>
      <c r="F13" s="29">
        <f>IF(D13=0,"",IF(E13/D13&gt;1.5, "зв.100",E13/D13*100))</f>
        <v>100.19636889744828</v>
      </c>
      <c r="G13" s="13">
        <f>G14+G26+G37+G42+G77+G31+G24</f>
        <v>441000</v>
      </c>
      <c r="H13" s="13">
        <f>H14+H26+H37+H42+H77+H31+H24</f>
        <v>383230.52999999991</v>
      </c>
      <c r="I13" s="14">
        <f t="shared" ref="I13:I80" si="0">IF(G13=0,"",IF(H13/G13&gt;1.5, "зв.100",H13/G13*100))</f>
        <v>86.900346938775485</v>
      </c>
      <c r="J13" s="13">
        <f>C13+G13</f>
        <v>1298949400</v>
      </c>
      <c r="K13" s="13">
        <f>E13+H13</f>
        <v>938219039.09000003</v>
      </c>
      <c r="L13" s="13">
        <f t="shared" ref="L13:L74" si="1">IF(J13=0,"",IF(K13/J13&gt;1.5, "зв.100",K13/J13*100))</f>
        <v>72.229067513330392</v>
      </c>
    </row>
    <row r="14" spans="1:12" s="8" customFormat="1" ht="31.5" x14ac:dyDescent="0.2">
      <c r="A14" s="10" t="s">
        <v>162</v>
      </c>
      <c r="B14" s="9">
        <v>11000000</v>
      </c>
      <c r="C14" s="13">
        <f>C15+C21</f>
        <v>779887200</v>
      </c>
      <c r="D14" s="13">
        <f>D15+D21</f>
        <v>552340900</v>
      </c>
      <c r="E14" s="13">
        <f>E15+E21</f>
        <v>557563787.66000009</v>
      </c>
      <c r="F14" s="29">
        <f t="shared" ref="F14:F81" si="2">IF(D14=0,"",IF(E14/D14&gt;1.5, "зв.100",E14/D14*100))</f>
        <v>100.94559132955754</v>
      </c>
      <c r="G14" s="13">
        <f>G15+G21</f>
        <v>0</v>
      </c>
      <c r="H14" s="13">
        <f>H15+H21</f>
        <v>0</v>
      </c>
      <c r="I14" s="14" t="str">
        <f t="shared" si="0"/>
        <v/>
      </c>
      <c r="J14" s="13">
        <f t="shared" ref="J14:J75" si="3">C14+G14</f>
        <v>779887200</v>
      </c>
      <c r="K14" s="13">
        <f t="shared" ref="K14:K75" si="4">E14+H14</f>
        <v>557563787.66000009</v>
      </c>
      <c r="L14" s="13">
        <f t="shared" si="1"/>
        <v>71.492875849225385</v>
      </c>
    </row>
    <row r="15" spans="1:12" s="8" customFormat="1" ht="15.75" x14ac:dyDescent="0.2">
      <c r="A15" s="10" t="s">
        <v>116</v>
      </c>
      <c r="B15" s="9">
        <v>11010000</v>
      </c>
      <c r="C15" s="13">
        <f>SUM(C16:C20)</f>
        <v>774409200</v>
      </c>
      <c r="D15" s="13">
        <f>SUM(D16:D20)</f>
        <v>547987100</v>
      </c>
      <c r="E15" s="13">
        <f>SUM(E16:E20)</f>
        <v>553065548.92000008</v>
      </c>
      <c r="F15" s="29">
        <f t="shared" si="2"/>
        <v>100.92674607121228</v>
      </c>
      <c r="G15" s="13">
        <f>SUM(G16:G20)</f>
        <v>0</v>
      </c>
      <c r="H15" s="13">
        <f>SUM(H16:H20)</f>
        <v>0</v>
      </c>
      <c r="I15" s="14" t="str">
        <f t="shared" si="0"/>
        <v/>
      </c>
      <c r="J15" s="13">
        <f t="shared" si="3"/>
        <v>774409200</v>
      </c>
      <c r="K15" s="13">
        <f t="shared" si="4"/>
        <v>553065548.92000008</v>
      </c>
      <c r="L15" s="13">
        <f t="shared" si="1"/>
        <v>71.417739990692269</v>
      </c>
    </row>
    <row r="16" spans="1:12" ht="47.25" x14ac:dyDescent="0.2">
      <c r="A16" s="11" t="s">
        <v>163</v>
      </c>
      <c r="B16" s="39">
        <v>11010100</v>
      </c>
      <c r="C16" s="106">
        <v>702500000</v>
      </c>
      <c r="D16" s="106">
        <v>494779900</v>
      </c>
      <c r="E16" s="106">
        <v>499525183.22000003</v>
      </c>
      <c r="F16" s="33">
        <f>IF(D16=0,"",IF(E16/D16&gt;1.5, "зв.100",E16/D16*100))</f>
        <v>100.95906952161961</v>
      </c>
      <c r="G16" s="30">
        <v>0</v>
      </c>
      <c r="H16" s="30">
        <v>0</v>
      </c>
      <c r="I16" s="14" t="str">
        <f t="shared" si="0"/>
        <v/>
      </c>
      <c r="J16" s="30">
        <f t="shared" si="3"/>
        <v>702500000</v>
      </c>
      <c r="K16" s="30">
        <f t="shared" si="4"/>
        <v>499525183.22000003</v>
      </c>
      <c r="L16" s="30">
        <f t="shared" si="1"/>
        <v>71.106787646975093</v>
      </c>
    </row>
    <row r="17" spans="1:12" ht="78.75" x14ac:dyDescent="0.2">
      <c r="A17" s="11" t="s">
        <v>117</v>
      </c>
      <c r="B17" s="39">
        <v>11010200</v>
      </c>
      <c r="C17" s="106">
        <v>53600000</v>
      </c>
      <c r="D17" s="106">
        <v>39217900</v>
      </c>
      <c r="E17" s="106">
        <v>38500378</v>
      </c>
      <c r="F17" s="33">
        <f>IF(D17=0,"",IF(E17/D17&gt;1.5, "зв.100",E17/D17*100))</f>
        <v>98.170422179667966</v>
      </c>
      <c r="G17" s="30">
        <v>0</v>
      </c>
      <c r="H17" s="30">
        <v>0</v>
      </c>
      <c r="I17" s="14" t="str">
        <f t="shared" si="0"/>
        <v/>
      </c>
      <c r="J17" s="30">
        <f t="shared" si="3"/>
        <v>53600000</v>
      </c>
      <c r="K17" s="30">
        <f t="shared" si="4"/>
        <v>38500378</v>
      </c>
      <c r="L17" s="30">
        <f t="shared" si="1"/>
        <v>71.82906343283581</v>
      </c>
    </row>
    <row r="18" spans="1:12" ht="47.25" x14ac:dyDescent="0.2">
      <c r="A18" s="11" t="s">
        <v>118</v>
      </c>
      <c r="B18" s="39">
        <v>11010400</v>
      </c>
      <c r="C18" s="106">
        <v>7700000</v>
      </c>
      <c r="D18" s="106">
        <v>5410000</v>
      </c>
      <c r="E18" s="106">
        <v>6597545.3200000003</v>
      </c>
      <c r="F18" s="33">
        <f t="shared" si="2"/>
        <v>121.95093012939002</v>
      </c>
      <c r="G18" s="30">
        <v>0</v>
      </c>
      <c r="H18" s="30">
        <v>0</v>
      </c>
      <c r="I18" s="14" t="str">
        <f t="shared" si="0"/>
        <v/>
      </c>
      <c r="J18" s="30">
        <f t="shared" si="3"/>
        <v>7700000</v>
      </c>
      <c r="K18" s="30">
        <f t="shared" si="4"/>
        <v>6597545.3200000003</v>
      </c>
      <c r="L18" s="30">
        <f t="shared" si="1"/>
        <v>85.682406753246752</v>
      </c>
    </row>
    <row r="19" spans="1:12" ht="47.25" x14ac:dyDescent="0.2">
      <c r="A19" s="11" t="s">
        <v>119</v>
      </c>
      <c r="B19" s="39">
        <v>11010500</v>
      </c>
      <c r="C19" s="106">
        <v>10460000</v>
      </c>
      <c r="D19" s="106">
        <v>8430100</v>
      </c>
      <c r="E19" s="106">
        <v>8293239.7800000003</v>
      </c>
      <c r="F19" s="33">
        <f t="shared" si="2"/>
        <v>98.37652910404384</v>
      </c>
      <c r="G19" s="30">
        <v>0</v>
      </c>
      <c r="H19" s="30">
        <v>0</v>
      </c>
      <c r="I19" s="14" t="str">
        <f t="shared" si="0"/>
        <v/>
      </c>
      <c r="J19" s="30">
        <f t="shared" si="3"/>
        <v>10460000</v>
      </c>
      <c r="K19" s="30">
        <f t="shared" si="4"/>
        <v>8293239.7800000003</v>
      </c>
      <c r="L19" s="30">
        <f t="shared" si="1"/>
        <v>79.285275143403439</v>
      </c>
    </row>
    <row r="20" spans="1:12" ht="66" customHeight="1" x14ac:dyDescent="0.2">
      <c r="A20" s="11" t="s">
        <v>120</v>
      </c>
      <c r="B20" s="39">
        <v>11010900</v>
      </c>
      <c r="C20" s="106">
        <v>149200</v>
      </c>
      <c r="D20" s="106">
        <v>149200</v>
      </c>
      <c r="E20" s="106">
        <v>149202.6</v>
      </c>
      <c r="F20" s="33">
        <f t="shared" si="2"/>
        <v>100.00174262734585</v>
      </c>
      <c r="G20" s="30">
        <v>0</v>
      </c>
      <c r="H20" s="30">
        <v>0</v>
      </c>
      <c r="I20" s="14" t="str">
        <f t="shared" si="0"/>
        <v/>
      </c>
      <c r="J20" s="30">
        <f t="shared" si="3"/>
        <v>149200</v>
      </c>
      <c r="K20" s="30">
        <f t="shared" si="4"/>
        <v>149202.6</v>
      </c>
      <c r="L20" s="30">
        <f t="shared" si="1"/>
        <v>100.00174262734585</v>
      </c>
    </row>
    <row r="21" spans="1:12" s="8" customFormat="1" ht="15.75" x14ac:dyDescent="0.2">
      <c r="A21" s="10" t="s">
        <v>121</v>
      </c>
      <c r="B21" s="9">
        <v>11020000</v>
      </c>
      <c r="C21" s="13">
        <f>SUM(C22:C23)</f>
        <v>5478000</v>
      </c>
      <c r="D21" s="13">
        <f>SUM(D22:D23)</f>
        <v>4353800</v>
      </c>
      <c r="E21" s="13">
        <f>SUM(E22:E23)</f>
        <v>4498238.74</v>
      </c>
      <c r="F21" s="29">
        <f t="shared" si="2"/>
        <v>103.31753273002894</v>
      </c>
      <c r="G21" s="13">
        <f>SUM(G22:G23)</f>
        <v>0</v>
      </c>
      <c r="H21" s="13">
        <f>SUM(H22:H23)</f>
        <v>0</v>
      </c>
      <c r="I21" s="14" t="str">
        <f t="shared" si="0"/>
        <v/>
      </c>
      <c r="J21" s="13">
        <f t="shared" si="3"/>
        <v>5478000</v>
      </c>
      <c r="K21" s="13">
        <f t="shared" si="4"/>
        <v>4498238.74</v>
      </c>
      <c r="L21" s="13">
        <f t="shared" si="1"/>
        <v>82.114617378605331</v>
      </c>
    </row>
    <row r="22" spans="1:12" ht="31.5" x14ac:dyDescent="0.2">
      <c r="A22" s="11" t="s">
        <v>103</v>
      </c>
      <c r="B22" s="39">
        <v>11020200</v>
      </c>
      <c r="C22" s="106">
        <v>5478000</v>
      </c>
      <c r="D22" s="106">
        <v>4353800</v>
      </c>
      <c r="E22" s="106">
        <v>4498238.74</v>
      </c>
      <c r="F22" s="33">
        <f t="shared" si="2"/>
        <v>103.31753273002894</v>
      </c>
      <c r="G22" s="30">
        <v>0</v>
      </c>
      <c r="H22" s="30">
        <v>0</v>
      </c>
      <c r="I22" s="14" t="str">
        <f t="shared" si="0"/>
        <v/>
      </c>
      <c r="J22" s="30">
        <f t="shared" si="3"/>
        <v>5478000</v>
      </c>
      <c r="K22" s="30">
        <f t="shared" si="4"/>
        <v>4498238.74</v>
      </c>
      <c r="L22" s="30">
        <f t="shared" si="1"/>
        <v>82.114617378605331</v>
      </c>
    </row>
    <row r="23" spans="1:12" ht="31.5" hidden="1" x14ac:dyDescent="0.2">
      <c r="A23" s="11" t="s">
        <v>104</v>
      </c>
      <c r="B23" s="39">
        <v>11023200</v>
      </c>
      <c r="C23" s="31"/>
      <c r="D23" s="31"/>
      <c r="E23" s="36"/>
      <c r="F23" s="33" t="str">
        <f t="shared" si="2"/>
        <v/>
      </c>
      <c r="G23" s="30">
        <v>0</v>
      </c>
      <c r="H23" s="30">
        <v>0</v>
      </c>
      <c r="I23" s="14" t="str">
        <f t="shared" si="0"/>
        <v/>
      </c>
      <c r="J23" s="30">
        <f t="shared" si="3"/>
        <v>0</v>
      </c>
      <c r="K23" s="30">
        <f t="shared" si="4"/>
        <v>0</v>
      </c>
      <c r="L23" s="30" t="str">
        <f t="shared" si="1"/>
        <v/>
      </c>
    </row>
    <row r="24" spans="1:12" s="23" customFormat="1" ht="15.75" x14ac:dyDescent="0.2">
      <c r="A24" s="71" t="s">
        <v>261</v>
      </c>
      <c r="B24" s="48">
        <v>12000000</v>
      </c>
      <c r="C24" s="108"/>
      <c r="D24" s="108"/>
      <c r="E24" s="109"/>
      <c r="F24" s="29" t="str">
        <f t="shared" si="2"/>
        <v/>
      </c>
      <c r="G24" s="13">
        <f>G25</f>
        <v>0</v>
      </c>
      <c r="H24" s="13">
        <f>H25</f>
        <v>-2126.0700000000002</v>
      </c>
      <c r="I24" s="14" t="str">
        <f t="shared" si="0"/>
        <v/>
      </c>
      <c r="J24" s="13">
        <f t="shared" si="3"/>
        <v>0</v>
      </c>
      <c r="K24" s="13">
        <f t="shared" si="4"/>
        <v>-2126.0700000000002</v>
      </c>
      <c r="L24" s="13" t="str">
        <f t="shared" si="1"/>
        <v/>
      </c>
    </row>
    <row r="25" spans="1:12" s="22" customFormat="1" ht="31.5" x14ac:dyDescent="0.2">
      <c r="A25" s="71" t="s">
        <v>262</v>
      </c>
      <c r="B25" s="48">
        <v>12020000</v>
      </c>
      <c r="C25" s="31"/>
      <c r="D25" s="31"/>
      <c r="E25" s="36"/>
      <c r="F25" s="33" t="str">
        <f t="shared" si="2"/>
        <v/>
      </c>
      <c r="G25" s="107">
        <v>0</v>
      </c>
      <c r="H25" s="107">
        <v>-2126.0700000000002</v>
      </c>
      <c r="I25" s="14" t="str">
        <f t="shared" si="0"/>
        <v/>
      </c>
      <c r="J25" s="13">
        <f t="shared" si="3"/>
        <v>0</v>
      </c>
      <c r="K25" s="13">
        <f t="shared" si="4"/>
        <v>-2126.0700000000002</v>
      </c>
      <c r="L25" s="13" t="str">
        <f t="shared" si="1"/>
        <v/>
      </c>
    </row>
    <row r="26" spans="1:12" s="8" customFormat="1" ht="31.5" x14ac:dyDescent="0.2">
      <c r="A26" s="10" t="s">
        <v>188</v>
      </c>
      <c r="B26" s="9">
        <v>13000000</v>
      </c>
      <c r="C26" s="13">
        <f>C27+C29</f>
        <v>80200</v>
      </c>
      <c r="D26" s="13">
        <f>D27+D29</f>
        <v>51300</v>
      </c>
      <c r="E26" s="13">
        <f>E27+E29</f>
        <v>117950.74</v>
      </c>
      <c r="F26" s="29" t="str">
        <f t="shared" si="2"/>
        <v>зв.100</v>
      </c>
      <c r="G26" s="13">
        <f>G27+G29</f>
        <v>0</v>
      </c>
      <c r="H26" s="13">
        <f>H27+H29</f>
        <v>0</v>
      </c>
      <c r="I26" s="14" t="str">
        <f t="shared" si="0"/>
        <v/>
      </c>
      <c r="J26" s="13">
        <f t="shared" si="3"/>
        <v>80200</v>
      </c>
      <c r="K26" s="13">
        <f t="shared" si="4"/>
        <v>117950.74</v>
      </c>
      <c r="L26" s="13">
        <f t="shared" si="1"/>
        <v>147.07074812967582</v>
      </c>
    </row>
    <row r="27" spans="1:12" s="8" customFormat="1" ht="31.5" x14ac:dyDescent="0.2">
      <c r="A27" s="10" t="s">
        <v>189</v>
      </c>
      <c r="B27" s="9">
        <v>13010000</v>
      </c>
      <c r="C27" s="13">
        <f>C28</f>
        <v>14800</v>
      </c>
      <c r="D27" s="13">
        <f>D28</f>
        <v>14800</v>
      </c>
      <c r="E27" s="13">
        <f>E28</f>
        <v>43488.39</v>
      </c>
      <c r="F27" s="29" t="str">
        <f t="shared" si="2"/>
        <v>зв.100</v>
      </c>
      <c r="G27" s="13">
        <f>G28</f>
        <v>0</v>
      </c>
      <c r="H27" s="13">
        <f>H28</f>
        <v>0</v>
      </c>
      <c r="I27" s="14" t="str">
        <f t="shared" si="0"/>
        <v/>
      </c>
      <c r="J27" s="13">
        <f t="shared" si="3"/>
        <v>14800</v>
      </c>
      <c r="K27" s="13">
        <f t="shared" si="4"/>
        <v>43488.39</v>
      </c>
      <c r="L27" s="13" t="str">
        <f t="shared" si="1"/>
        <v>зв.100</v>
      </c>
    </row>
    <row r="28" spans="1:12" ht="66" customHeight="1" x14ac:dyDescent="0.2">
      <c r="A28" s="11" t="s">
        <v>239</v>
      </c>
      <c r="B28" s="39">
        <v>13010200</v>
      </c>
      <c r="C28" s="106">
        <v>14800</v>
      </c>
      <c r="D28" s="106">
        <v>14800</v>
      </c>
      <c r="E28" s="106">
        <v>43488.39</v>
      </c>
      <c r="F28" s="33" t="str">
        <f t="shared" si="2"/>
        <v>зв.100</v>
      </c>
      <c r="G28" s="30">
        <v>0</v>
      </c>
      <c r="H28" s="30">
        <v>0</v>
      </c>
      <c r="I28" s="14" t="str">
        <f t="shared" si="0"/>
        <v/>
      </c>
      <c r="J28" s="30">
        <f t="shared" si="3"/>
        <v>14800</v>
      </c>
      <c r="K28" s="30">
        <f t="shared" si="4"/>
        <v>43488.39</v>
      </c>
      <c r="L28" s="30" t="str">
        <f t="shared" si="1"/>
        <v>зв.100</v>
      </c>
    </row>
    <row r="29" spans="1:12" s="8" customFormat="1" ht="15.75" x14ac:dyDescent="0.2">
      <c r="A29" s="10" t="s">
        <v>190</v>
      </c>
      <c r="B29" s="9">
        <v>13030000</v>
      </c>
      <c r="C29" s="13">
        <f>C30</f>
        <v>65400</v>
      </c>
      <c r="D29" s="13">
        <f>D30</f>
        <v>36500</v>
      </c>
      <c r="E29" s="13">
        <f>E30</f>
        <v>74462.350000000006</v>
      </c>
      <c r="F29" s="29" t="str">
        <f t="shared" si="2"/>
        <v>зв.100</v>
      </c>
      <c r="G29" s="13">
        <f>G30</f>
        <v>0</v>
      </c>
      <c r="H29" s="13">
        <f>H30</f>
        <v>0</v>
      </c>
      <c r="I29" s="14" t="str">
        <f t="shared" si="0"/>
        <v/>
      </c>
      <c r="J29" s="13">
        <f t="shared" si="3"/>
        <v>65400</v>
      </c>
      <c r="K29" s="13">
        <f t="shared" si="4"/>
        <v>74462.350000000006</v>
      </c>
      <c r="L29" s="13">
        <f t="shared" si="1"/>
        <v>113.85680428134557</v>
      </c>
    </row>
    <row r="30" spans="1:12" ht="31.5" x14ac:dyDescent="0.2">
      <c r="A30" s="11" t="s">
        <v>191</v>
      </c>
      <c r="B30" s="39">
        <v>13030200</v>
      </c>
      <c r="C30" s="106">
        <v>65400</v>
      </c>
      <c r="D30" s="106">
        <v>36500</v>
      </c>
      <c r="E30" s="106">
        <v>74462.350000000006</v>
      </c>
      <c r="F30" s="33" t="str">
        <f t="shared" si="2"/>
        <v>зв.100</v>
      </c>
      <c r="G30" s="30">
        <v>0</v>
      </c>
      <c r="H30" s="30">
        <v>0</v>
      </c>
      <c r="I30" s="14" t="str">
        <f t="shared" si="0"/>
        <v/>
      </c>
      <c r="J30" s="30">
        <f t="shared" si="3"/>
        <v>65400</v>
      </c>
      <c r="K30" s="30">
        <f t="shared" si="4"/>
        <v>74462.350000000006</v>
      </c>
      <c r="L30" s="30">
        <f t="shared" si="1"/>
        <v>113.85680428134557</v>
      </c>
    </row>
    <row r="31" spans="1:12" s="8" customFormat="1" ht="15.75" x14ac:dyDescent="0.2">
      <c r="A31" s="10" t="s">
        <v>192</v>
      </c>
      <c r="B31" s="9">
        <v>14000000</v>
      </c>
      <c r="C31" s="13">
        <f>C32+C34+C36</f>
        <v>153062000</v>
      </c>
      <c r="D31" s="13">
        <f>D32+D34+D36</f>
        <v>111988000</v>
      </c>
      <c r="E31" s="13">
        <f>E32+E34+E36</f>
        <v>110052336.64</v>
      </c>
      <c r="F31" s="29">
        <f t="shared" si="2"/>
        <v>98.271543951137616</v>
      </c>
      <c r="G31" s="13">
        <f>G32+G34+G36</f>
        <v>0</v>
      </c>
      <c r="H31" s="13">
        <f>H32+H34+H36</f>
        <v>0</v>
      </c>
      <c r="I31" s="14" t="str">
        <f t="shared" si="0"/>
        <v/>
      </c>
      <c r="J31" s="13">
        <f t="shared" si="3"/>
        <v>153062000</v>
      </c>
      <c r="K31" s="13">
        <f t="shared" si="4"/>
        <v>110052336.64</v>
      </c>
      <c r="L31" s="13">
        <f t="shared" si="1"/>
        <v>71.900495642288746</v>
      </c>
    </row>
    <row r="32" spans="1:12" s="23" customFormat="1" ht="31.5" x14ac:dyDescent="0.2">
      <c r="A32" s="10" t="s">
        <v>322</v>
      </c>
      <c r="B32" s="66">
        <v>14020000</v>
      </c>
      <c r="C32" s="13">
        <f>C33</f>
        <v>11544800</v>
      </c>
      <c r="D32" s="13">
        <f>D33</f>
        <v>8550000</v>
      </c>
      <c r="E32" s="13">
        <f>E33</f>
        <v>7876122.3099999996</v>
      </c>
      <c r="F32" s="29">
        <f t="shared" si="2"/>
        <v>92.118389590643261</v>
      </c>
      <c r="G32" s="13"/>
      <c r="H32" s="13"/>
      <c r="I32" s="14" t="str">
        <f>IF(G32=0,"",IF(H32/G32&gt;1.5, "зв.100",H32/G32*100))</f>
        <v/>
      </c>
      <c r="J32" s="13">
        <f t="shared" si="3"/>
        <v>11544800</v>
      </c>
      <c r="K32" s="13">
        <f t="shared" si="4"/>
        <v>7876122.3099999996</v>
      </c>
      <c r="L32" s="13">
        <f t="shared" si="1"/>
        <v>68.22224993070472</v>
      </c>
    </row>
    <row r="33" spans="1:12" s="23" customFormat="1" ht="15.75" x14ac:dyDescent="0.2">
      <c r="A33" s="11" t="s">
        <v>323</v>
      </c>
      <c r="B33" s="67">
        <v>14021900</v>
      </c>
      <c r="C33" s="106">
        <v>11544800</v>
      </c>
      <c r="D33" s="106">
        <v>8550000</v>
      </c>
      <c r="E33" s="106">
        <v>7876122.3099999996</v>
      </c>
      <c r="F33" s="33">
        <f t="shared" si="2"/>
        <v>92.118389590643261</v>
      </c>
      <c r="G33" s="13"/>
      <c r="H33" s="13"/>
      <c r="I33" s="14" t="str">
        <f>IF(G33=0,"",IF(H33/G33&gt;1.5, "зв.100",H33/G33*100))</f>
        <v/>
      </c>
      <c r="J33" s="30">
        <f t="shared" si="3"/>
        <v>11544800</v>
      </c>
      <c r="K33" s="30">
        <f t="shared" si="4"/>
        <v>7876122.3099999996</v>
      </c>
      <c r="L33" s="30">
        <f t="shared" si="1"/>
        <v>68.22224993070472</v>
      </c>
    </row>
    <row r="34" spans="1:12" s="23" customFormat="1" ht="31.5" x14ac:dyDescent="0.2">
      <c r="A34" s="10" t="s">
        <v>324</v>
      </c>
      <c r="B34" s="66">
        <v>14030000</v>
      </c>
      <c r="C34" s="13">
        <f>C35</f>
        <v>43879200</v>
      </c>
      <c r="D34" s="13">
        <f>D35</f>
        <v>32400000</v>
      </c>
      <c r="E34" s="13">
        <f>E35</f>
        <v>31318512.77</v>
      </c>
      <c r="F34" s="29">
        <f t="shared" si="2"/>
        <v>96.662076450617292</v>
      </c>
      <c r="G34" s="13"/>
      <c r="H34" s="13"/>
      <c r="I34" s="14" t="str">
        <f>IF(G34=0,"",IF(H34/G34&gt;1.5, "зв.100",H34/G34*100))</f>
        <v/>
      </c>
      <c r="J34" s="13">
        <f t="shared" si="3"/>
        <v>43879200</v>
      </c>
      <c r="K34" s="13">
        <f t="shared" si="4"/>
        <v>31318512.77</v>
      </c>
      <c r="L34" s="13">
        <f t="shared" si="1"/>
        <v>71.374393266057723</v>
      </c>
    </row>
    <row r="35" spans="1:12" s="23" customFormat="1" ht="15.75" x14ac:dyDescent="0.2">
      <c r="A35" s="11" t="s">
        <v>323</v>
      </c>
      <c r="B35" s="67">
        <v>14031900</v>
      </c>
      <c r="C35" s="106">
        <v>43879200</v>
      </c>
      <c r="D35" s="106">
        <v>32400000</v>
      </c>
      <c r="E35" s="106">
        <v>31318512.77</v>
      </c>
      <c r="F35" s="33">
        <f t="shared" si="2"/>
        <v>96.662076450617292</v>
      </c>
      <c r="G35" s="13"/>
      <c r="H35" s="13"/>
      <c r="I35" s="14" t="str">
        <f>IF(G35=0,"",IF(H35/G35&gt;1.5, "зв.100",H35/G35*100))</f>
        <v/>
      </c>
      <c r="J35" s="30">
        <f t="shared" si="3"/>
        <v>43879200</v>
      </c>
      <c r="K35" s="30">
        <f t="shared" si="4"/>
        <v>31318512.77</v>
      </c>
      <c r="L35" s="30">
        <f t="shared" si="1"/>
        <v>71.374393266057723</v>
      </c>
    </row>
    <row r="36" spans="1:12" s="8" customFormat="1" ht="47.25" x14ac:dyDescent="0.2">
      <c r="A36" s="10" t="s">
        <v>240</v>
      </c>
      <c r="B36" s="9">
        <v>14040000</v>
      </c>
      <c r="C36" s="107">
        <v>97638000</v>
      </c>
      <c r="D36" s="107">
        <v>71038000</v>
      </c>
      <c r="E36" s="107">
        <v>70857701.560000002</v>
      </c>
      <c r="F36" s="29">
        <f t="shared" si="2"/>
        <v>99.746194374841636</v>
      </c>
      <c r="G36" s="13">
        <v>0</v>
      </c>
      <c r="H36" s="13">
        <v>0</v>
      </c>
      <c r="I36" s="14" t="str">
        <f t="shared" si="0"/>
        <v/>
      </c>
      <c r="J36" s="13">
        <f t="shared" si="3"/>
        <v>97638000</v>
      </c>
      <c r="K36" s="13">
        <f t="shared" si="4"/>
        <v>70857701.560000002</v>
      </c>
      <c r="L36" s="13">
        <f t="shared" si="1"/>
        <v>72.571848624510949</v>
      </c>
    </row>
    <row r="37" spans="1:12" s="8" customFormat="1" ht="31.5" x14ac:dyDescent="0.2">
      <c r="A37" s="10" t="s">
        <v>122</v>
      </c>
      <c r="B37" s="9">
        <v>16000000</v>
      </c>
      <c r="C37" s="13">
        <f>C38</f>
        <v>0</v>
      </c>
      <c r="D37" s="13">
        <f>D38</f>
        <v>0</v>
      </c>
      <c r="E37" s="13">
        <f>E38</f>
        <v>1598.81</v>
      </c>
      <c r="F37" s="29" t="str">
        <f t="shared" si="2"/>
        <v/>
      </c>
      <c r="G37" s="13">
        <f>G38</f>
        <v>0</v>
      </c>
      <c r="H37" s="13">
        <f>H38</f>
        <v>0</v>
      </c>
      <c r="I37" s="14" t="str">
        <f t="shared" si="0"/>
        <v/>
      </c>
      <c r="J37" s="13">
        <f t="shared" si="3"/>
        <v>0</v>
      </c>
      <c r="K37" s="13">
        <f t="shared" si="4"/>
        <v>1598.81</v>
      </c>
      <c r="L37" s="13" t="str">
        <f t="shared" si="1"/>
        <v/>
      </c>
    </row>
    <row r="38" spans="1:12" s="8" customFormat="1" ht="31.5" x14ac:dyDescent="0.2">
      <c r="A38" s="10" t="s">
        <v>123</v>
      </c>
      <c r="B38" s="9">
        <v>16010000</v>
      </c>
      <c r="C38" s="13">
        <f>SUM(C39:C41)</f>
        <v>0</v>
      </c>
      <c r="D38" s="13">
        <f>SUM(D39:D41)</f>
        <v>0</v>
      </c>
      <c r="E38" s="13">
        <f>SUM(E39:E41)</f>
        <v>1598.81</v>
      </c>
      <c r="F38" s="29" t="str">
        <f t="shared" si="2"/>
        <v/>
      </c>
      <c r="G38" s="13">
        <f>SUM(G39:G41)</f>
        <v>0</v>
      </c>
      <c r="H38" s="13">
        <f>SUM(H39:H41)</f>
        <v>0</v>
      </c>
      <c r="I38" s="14" t="str">
        <f t="shared" si="0"/>
        <v/>
      </c>
      <c r="J38" s="13">
        <f t="shared" si="3"/>
        <v>0</v>
      </c>
      <c r="K38" s="13">
        <f t="shared" si="4"/>
        <v>1598.81</v>
      </c>
      <c r="L38" s="13" t="str">
        <f t="shared" si="1"/>
        <v/>
      </c>
    </row>
    <row r="39" spans="1:12" s="17" customFormat="1" ht="15.75" hidden="1" x14ac:dyDescent="0.2">
      <c r="A39" s="25" t="s">
        <v>223</v>
      </c>
      <c r="B39" s="40">
        <v>16010100</v>
      </c>
      <c r="C39" s="51">
        <v>0</v>
      </c>
      <c r="D39" s="51">
        <v>0</v>
      </c>
      <c r="E39" s="51"/>
      <c r="F39" s="29" t="str">
        <f t="shared" si="2"/>
        <v/>
      </c>
      <c r="G39" s="30"/>
      <c r="H39" s="30"/>
      <c r="I39" s="14" t="str">
        <f t="shared" si="0"/>
        <v/>
      </c>
      <c r="J39" s="30">
        <f t="shared" si="3"/>
        <v>0</v>
      </c>
      <c r="K39" s="30">
        <f t="shared" si="4"/>
        <v>0</v>
      </c>
      <c r="L39" s="30" t="str">
        <f t="shared" si="1"/>
        <v/>
      </c>
    </row>
    <row r="40" spans="1:12" s="8" customFormat="1" ht="15.75" x14ac:dyDescent="0.2">
      <c r="A40" s="25" t="s">
        <v>222</v>
      </c>
      <c r="B40" s="40">
        <v>16010200</v>
      </c>
      <c r="C40" s="13"/>
      <c r="D40" s="13"/>
      <c r="E40" s="106">
        <v>1598.81</v>
      </c>
      <c r="F40" s="29" t="str">
        <f t="shared" si="2"/>
        <v/>
      </c>
      <c r="G40" s="13"/>
      <c r="H40" s="13"/>
      <c r="I40" s="14" t="str">
        <f t="shared" si="0"/>
        <v/>
      </c>
      <c r="J40" s="30">
        <f t="shared" si="3"/>
        <v>0</v>
      </c>
      <c r="K40" s="30">
        <f t="shared" si="4"/>
        <v>1598.81</v>
      </c>
      <c r="L40" s="30" t="str">
        <f t="shared" si="1"/>
        <v/>
      </c>
    </row>
    <row r="41" spans="1:12" ht="15.75" hidden="1" x14ac:dyDescent="0.2">
      <c r="A41" s="11" t="s">
        <v>124</v>
      </c>
      <c r="B41" s="39">
        <v>16010600</v>
      </c>
      <c r="C41" s="30">
        <v>0</v>
      </c>
      <c r="D41" s="30">
        <v>0</v>
      </c>
      <c r="E41" s="36"/>
      <c r="F41" s="29" t="str">
        <f t="shared" si="2"/>
        <v/>
      </c>
      <c r="G41" s="30">
        <v>0</v>
      </c>
      <c r="H41" s="30">
        <v>0</v>
      </c>
      <c r="I41" s="14" t="str">
        <f t="shared" si="0"/>
        <v/>
      </c>
      <c r="J41" s="30">
        <f t="shared" si="3"/>
        <v>0</v>
      </c>
      <c r="K41" s="30">
        <f t="shared" si="4"/>
        <v>0</v>
      </c>
      <c r="L41" s="30" t="str">
        <f t="shared" si="1"/>
        <v/>
      </c>
    </row>
    <row r="42" spans="1:12" s="8" customFormat="1" ht="15.75" x14ac:dyDescent="0.2">
      <c r="A42" s="10" t="s">
        <v>125</v>
      </c>
      <c r="B42" s="9">
        <v>18000000</v>
      </c>
      <c r="C42" s="13">
        <f>C43+C54+C57+C60+C72</f>
        <v>365479000</v>
      </c>
      <c r="D42" s="13">
        <f>D43+D54+D57+D60+D72</f>
        <v>271617600</v>
      </c>
      <c r="E42" s="13">
        <f>E43+E54+E57+E60+E72</f>
        <v>270100134.70999998</v>
      </c>
      <c r="F42" s="29">
        <f t="shared" si="2"/>
        <v>99.44132291500992</v>
      </c>
      <c r="G42" s="13">
        <f>G43+G54+G57+G60+G72</f>
        <v>0</v>
      </c>
      <c r="H42" s="13">
        <f>H43+H54+H57+H60+H72</f>
        <v>0</v>
      </c>
      <c r="I42" s="14" t="str">
        <f t="shared" si="0"/>
        <v/>
      </c>
      <c r="J42" s="13">
        <f t="shared" si="3"/>
        <v>365479000</v>
      </c>
      <c r="K42" s="13">
        <f t="shared" si="4"/>
        <v>270100134.70999998</v>
      </c>
      <c r="L42" s="13">
        <f t="shared" si="1"/>
        <v>73.903051805986109</v>
      </c>
    </row>
    <row r="43" spans="1:12" s="8" customFormat="1" ht="15.75" x14ac:dyDescent="0.2">
      <c r="A43" s="10" t="s">
        <v>193</v>
      </c>
      <c r="B43" s="9">
        <v>18010000</v>
      </c>
      <c r="C43" s="13">
        <f>SUM(C44:C53)</f>
        <v>178360000</v>
      </c>
      <c r="D43" s="13">
        <f>SUM(D44:D53)</f>
        <v>135087300</v>
      </c>
      <c r="E43" s="13">
        <f>SUM(E44:E53)</f>
        <v>129765966.8</v>
      </c>
      <c r="F43" s="29">
        <f t="shared" si="2"/>
        <v>96.060819040724027</v>
      </c>
      <c r="G43" s="13">
        <f>SUM(G44:G53)</f>
        <v>0</v>
      </c>
      <c r="H43" s="13">
        <f>SUM(H44:H53)</f>
        <v>0</v>
      </c>
      <c r="I43" s="14" t="str">
        <f t="shared" si="0"/>
        <v/>
      </c>
      <c r="J43" s="13">
        <f t="shared" si="3"/>
        <v>178360000</v>
      </c>
      <c r="K43" s="13">
        <f t="shared" si="4"/>
        <v>129765966.8</v>
      </c>
      <c r="L43" s="13">
        <f t="shared" si="1"/>
        <v>72.755083426777304</v>
      </c>
    </row>
    <row r="44" spans="1:12" ht="47.25" x14ac:dyDescent="0.2">
      <c r="A44" s="11" t="s">
        <v>194</v>
      </c>
      <c r="B44" s="39">
        <v>18010100</v>
      </c>
      <c r="C44" s="106">
        <v>581200</v>
      </c>
      <c r="D44" s="106">
        <v>441700</v>
      </c>
      <c r="E44" s="106">
        <v>463625.63</v>
      </c>
      <c r="F44" s="33">
        <f t="shared" si="2"/>
        <v>104.96391894951324</v>
      </c>
      <c r="G44" s="30"/>
      <c r="H44" s="30"/>
      <c r="I44" s="14" t="str">
        <f t="shared" si="0"/>
        <v/>
      </c>
      <c r="J44" s="30">
        <f t="shared" si="3"/>
        <v>581200</v>
      </c>
      <c r="K44" s="30">
        <f t="shared" si="4"/>
        <v>463625.63</v>
      </c>
      <c r="L44" s="30">
        <f t="shared" si="1"/>
        <v>79.770411218169301</v>
      </c>
    </row>
    <row r="45" spans="1:12" ht="47.25" x14ac:dyDescent="0.2">
      <c r="A45" s="11" t="s">
        <v>195</v>
      </c>
      <c r="B45" s="39">
        <v>18010200</v>
      </c>
      <c r="C45" s="106">
        <v>4906300</v>
      </c>
      <c r="D45" s="106">
        <v>4785000</v>
      </c>
      <c r="E45" s="106">
        <v>3069363.42</v>
      </c>
      <c r="F45" s="33">
        <f t="shared" si="2"/>
        <v>64.145526018808781</v>
      </c>
      <c r="G45" s="30">
        <v>0</v>
      </c>
      <c r="H45" s="30"/>
      <c r="I45" s="14" t="str">
        <f t="shared" si="0"/>
        <v/>
      </c>
      <c r="J45" s="30">
        <f t="shared" si="3"/>
        <v>4906300</v>
      </c>
      <c r="K45" s="30">
        <f t="shared" si="4"/>
        <v>3069363.42</v>
      </c>
      <c r="L45" s="30">
        <f t="shared" si="1"/>
        <v>62.559635978232066</v>
      </c>
    </row>
    <row r="46" spans="1:12" ht="47.25" x14ac:dyDescent="0.2">
      <c r="A46" s="11" t="s">
        <v>201</v>
      </c>
      <c r="B46" s="39">
        <v>18010300</v>
      </c>
      <c r="C46" s="106">
        <v>2017500</v>
      </c>
      <c r="D46" s="106">
        <v>1837000</v>
      </c>
      <c r="E46" s="106">
        <v>1963737.83</v>
      </c>
      <c r="F46" s="33">
        <f t="shared" si="2"/>
        <v>106.89917419706043</v>
      </c>
      <c r="G46" s="30"/>
      <c r="H46" s="30"/>
      <c r="I46" s="14" t="str">
        <f t="shared" si="0"/>
        <v/>
      </c>
      <c r="J46" s="30">
        <f t="shared" si="3"/>
        <v>2017500</v>
      </c>
      <c r="K46" s="30">
        <f t="shared" si="4"/>
        <v>1963737.83</v>
      </c>
      <c r="L46" s="30">
        <f t="shared" si="1"/>
        <v>97.335208426270142</v>
      </c>
    </row>
    <row r="47" spans="1:12" ht="47.25" x14ac:dyDescent="0.2">
      <c r="A47" s="11" t="s">
        <v>202</v>
      </c>
      <c r="B47" s="39">
        <v>18010400</v>
      </c>
      <c r="C47" s="106">
        <v>10800000</v>
      </c>
      <c r="D47" s="106">
        <v>7980000</v>
      </c>
      <c r="E47" s="106">
        <v>8778570.5700000003</v>
      </c>
      <c r="F47" s="33">
        <f t="shared" si="2"/>
        <v>110.00715000000001</v>
      </c>
      <c r="G47" s="30"/>
      <c r="H47" s="30"/>
      <c r="I47" s="14" t="str">
        <f t="shared" si="0"/>
        <v/>
      </c>
      <c r="J47" s="30">
        <f t="shared" si="3"/>
        <v>10800000</v>
      </c>
      <c r="K47" s="30">
        <f t="shared" si="4"/>
        <v>8778570.5700000003</v>
      </c>
      <c r="L47" s="30">
        <f t="shared" si="1"/>
        <v>81.283060833333337</v>
      </c>
    </row>
    <row r="48" spans="1:12" ht="15.75" x14ac:dyDescent="0.2">
      <c r="A48" s="11" t="s">
        <v>196</v>
      </c>
      <c r="B48" s="39">
        <v>18010500</v>
      </c>
      <c r="C48" s="106">
        <v>54300000</v>
      </c>
      <c r="D48" s="106">
        <v>40555000</v>
      </c>
      <c r="E48" s="106">
        <v>38570284.390000001</v>
      </c>
      <c r="F48" s="33">
        <f t="shared" si="2"/>
        <v>95.106113648132165</v>
      </c>
      <c r="G48" s="30"/>
      <c r="H48" s="30"/>
      <c r="I48" s="14" t="str">
        <f t="shared" si="0"/>
        <v/>
      </c>
      <c r="J48" s="30">
        <f t="shared" si="3"/>
        <v>54300000</v>
      </c>
      <c r="K48" s="30">
        <f t="shared" si="4"/>
        <v>38570284.390000001</v>
      </c>
      <c r="L48" s="30">
        <f t="shared" si="1"/>
        <v>71.031831289134445</v>
      </c>
    </row>
    <row r="49" spans="1:12" ht="15.75" x14ac:dyDescent="0.2">
      <c r="A49" s="11" t="s">
        <v>197</v>
      </c>
      <c r="B49" s="39">
        <v>18010600</v>
      </c>
      <c r="C49" s="106">
        <v>77880000</v>
      </c>
      <c r="D49" s="106">
        <v>57838000</v>
      </c>
      <c r="E49" s="106">
        <v>56050535.399999999</v>
      </c>
      <c r="F49" s="33">
        <f t="shared" si="2"/>
        <v>96.909532487292097</v>
      </c>
      <c r="G49" s="30"/>
      <c r="H49" s="30"/>
      <c r="I49" s="14" t="str">
        <f t="shared" si="0"/>
        <v/>
      </c>
      <c r="J49" s="30">
        <f t="shared" si="3"/>
        <v>77880000</v>
      </c>
      <c r="K49" s="30">
        <f t="shared" si="4"/>
        <v>56050535.399999999</v>
      </c>
      <c r="L49" s="30">
        <f t="shared" si="1"/>
        <v>71.970384437596309</v>
      </c>
    </row>
    <row r="50" spans="1:12" s="22" customFormat="1" ht="15.75" x14ac:dyDescent="0.2">
      <c r="A50" s="72" t="s">
        <v>246</v>
      </c>
      <c r="B50" s="39">
        <v>18010700</v>
      </c>
      <c r="C50" s="106">
        <v>1550000</v>
      </c>
      <c r="D50" s="106">
        <v>1270000</v>
      </c>
      <c r="E50" s="106">
        <v>1134138.6599999999</v>
      </c>
      <c r="F50" s="33">
        <f t="shared" si="2"/>
        <v>89.302256692913389</v>
      </c>
      <c r="G50" s="30"/>
      <c r="H50" s="30"/>
      <c r="I50" s="14" t="str">
        <f t="shared" si="0"/>
        <v/>
      </c>
      <c r="J50" s="30">
        <f t="shared" si="3"/>
        <v>1550000</v>
      </c>
      <c r="K50" s="30">
        <f t="shared" si="4"/>
        <v>1134138.6599999999</v>
      </c>
      <c r="L50" s="30">
        <f t="shared" si="1"/>
        <v>73.170236129032247</v>
      </c>
    </row>
    <row r="51" spans="1:12" ht="15.75" x14ac:dyDescent="0.2">
      <c r="A51" s="11" t="s">
        <v>198</v>
      </c>
      <c r="B51" s="39">
        <v>18010900</v>
      </c>
      <c r="C51" s="106">
        <v>25500000</v>
      </c>
      <c r="D51" s="106">
        <v>19650000</v>
      </c>
      <c r="E51" s="106">
        <v>18929317.780000001</v>
      </c>
      <c r="F51" s="33">
        <f t="shared" si="2"/>
        <v>96.332406005089069</v>
      </c>
      <c r="G51" s="30"/>
      <c r="H51" s="30"/>
      <c r="I51" s="14" t="str">
        <f t="shared" si="0"/>
        <v/>
      </c>
      <c r="J51" s="30">
        <f t="shared" si="3"/>
        <v>25500000</v>
      </c>
      <c r="K51" s="30">
        <f t="shared" si="4"/>
        <v>18929317.780000001</v>
      </c>
      <c r="L51" s="30">
        <f t="shared" si="1"/>
        <v>74.232618745098051</v>
      </c>
    </row>
    <row r="52" spans="1:12" ht="15.75" x14ac:dyDescent="0.2">
      <c r="A52" s="11" t="s">
        <v>199</v>
      </c>
      <c r="B52" s="39">
        <v>18011000</v>
      </c>
      <c r="C52" s="106">
        <v>450000</v>
      </c>
      <c r="D52" s="106">
        <v>450000</v>
      </c>
      <c r="E52" s="106">
        <v>474141.66</v>
      </c>
      <c r="F52" s="33">
        <f t="shared" si="2"/>
        <v>105.36481333333332</v>
      </c>
      <c r="G52" s="30"/>
      <c r="H52" s="30"/>
      <c r="I52" s="14" t="str">
        <f t="shared" si="0"/>
        <v/>
      </c>
      <c r="J52" s="30">
        <f t="shared" si="3"/>
        <v>450000</v>
      </c>
      <c r="K52" s="30">
        <f t="shared" si="4"/>
        <v>474141.66</v>
      </c>
      <c r="L52" s="30">
        <f t="shared" si="1"/>
        <v>105.36481333333332</v>
      </c>
    </row>
    <row r="53" spans="1:12" ht="15.75" x14ac:dyDescent="0.2">
      <c r="A53" s="11" t="s">
        <v>200</v>
      </c>
      <c r="B53" s="39">
        <v>18011100</v>
      </c>
      <c r="C53" s="106">
        <v>375000</v>
      </c>
      <c r="D53" s="106">
        <v>280600</v>
      </c>
      <c r="E53" s="106">
        <v>332251.46000000002</v>
      </c>
      <c r="F53" s="33">
        <f t="shared" si="2"/>
        <v>118.40750534568782</v>
      </c>
      <c r="G53" s="30"/>
      <c r="H53" s="30"/>
      <c r="I53" s="14" t="str">
        <f t="shared" si="0"/>
        <v/>
      </c>
      <c r="J53" s="30">
        <f t="shared" si="3"/>
        <v>375000</v>
      </c>
      <c r="K53" s="30">
        <f t="shared" si="4"/>
        <v>332251.46000000002</v>
      </c>
      <c r="L53" s="30">
        <f t="shared" si="1"/>
        <v>88.600389333333339</v>
      </c>
    </row>
    <row r="54" spans="1:12" s="8" customFormat="1" ht="18" customHeight="1" x14ac:dyDescent="0.2">
      <c r="A54" s="10" t="s">
        <v>126</v>
      </c>
      <c r="B54" s="9">
        <v>18020000</v>
      </c>
      <c r="C54" s="13">
        <f>SUM(C55:C56)</f>
        <v>1027000</v>
      </c>
      <c r="D54" s="13">
        <f>SUM(D55:D56)</f>
        <v>842000</v>
      </c>
      <c r="E54" s="13">
        <f>SUM(E55:E56)</f>
        <v>757085.69</v>
      </c>
      <c r="F54" s="29">
        <f t="shared" si="2"/>
        <v>89.915165083135378</v>
      </c>
      <c r="G54" s="13">
        <f>SUM(G55:G56)</f>
        <v>0</v>
      </c>
      <c r="H54" s="13">
        <f>SUM(H55:H56)</f>
        <v>0</v>
      </c>
      <c r="I54" s="14" t="str">
        <f t="shared" si="0"/>
        <v/>
      </c>
      <c r="J54" s="13">
        <f t="shared" si="3"/>
        <v>1027000</v>
      </c>
      <c r="K54" s="13">
        <f t="shared" si="4"/>
        <v>757085.69</v>
      </c>
      <c r="L54" s="13">
        <f t="shared" si="1"/>
        <v>73.718178188899714</v>
      </c>
    </row>
    <row r="55" spans="1:12" ht="31.5" x14ac:dyDescent="0.2">
      <c r="A55" s="11" t="s">
        <v>127</v>
      </c>
      <c r="B55" s="39">
        <v>18020100</v>
      </c>
      <c r="C55" s="106">
        <v>576000</v>
      </c>
      <c r="D55" s="106">
        <v>466000</v>
      </c>
      <c r="E55" s="106">
        <v>466601.82</v>
      </c>
      <c r="F55" s="33">
        <f t="shared" si="2"/>
        <v>100.12914592274677</v>
      </c>
      <c r="G55" s="30">
        <v>0</v>
      </c>
      <c r="H55" s="30">
        <v>0</v>
      </c>
      <c r="I55" s="14" t="str">
        <f t="shared" si="0"/>
        <v/>
      </c>
      <c r="J55" s="30">
        <f t="shared" si="3"/>
        <v>576000</v>
      </c>
      <c r="K55" s="30">
        <f t="shared" si="4"/>
        <v>466601.82</v>
      </c>
      <c r="L55" s="30">
        <f t="shared" si="1"/>
        <v>81.007260416666668</v>
      </c>
    </row>
    <row r="56" spans="1:12" ht="31.5" x14ac:dyDescent="0.2">
      <c r="A56" s="11" t="s">
        <v>128</v>
      </c>
      <c r="B56" s="39">
        <v>18020200</v>
      </c>
      <c r="C56" s="106">
        <v>451000</v>
      </c>
      <c r="D56" s="106">
        <v>376000</v>
      </c>
      <c r="E56" s="106">
        <v>290483.87</v>
      </c>
      <c r="F56" s="33">
        <f t="shared" si="2"/>
        <v>77.25634840425532</v>
      </c>
      <c r="G56" s="30">
        <v>0</v>
      </c>
      <c r="H56" s="30">
        <v>0</v>
      </c>
      <c r="I56" s="14" t="str">
        <f t="shared" si="0"/>
        <v/>
      </c>
      <c r="J56" s="30">
        <f t="shared" si="3"/>
        <v>451000</v>
      </c>
      <c r="K56" s="30">
        <f t="shared" si="4"/>
        <v>290483.87</v>
      </c>
      <c r="L56" s="30">
        <f t="shared" si="1"/>
        <v>64.408840354767179</v>
      </c>
    </row>
    <row r="57" spans="1:12" s="8" customFormat="1" ht="15.75" x14ac:dyDescent="0.2">
      <c r="A57" s="10" t="s">
        <v>129</v>
      </c>
      <c r="B57" s="9">
        <v>18030000</v>
      </c>
      <c r="C57" s="13">
        <f>SUM(C58:C59)</f>
        <v>252000</v>
      </c>
      <c r="D57" s="13">
        <f>SUM(D58:D59)</f>
        <v>188300</v>
      </c>
      <c r="E57" s="13">
        <f>SUM(E58:E59)</f>
        <v>256554.34</v>
      </c>
      <c r="F57" s="29">
        <f t="shared" si="2"/>
        <v>136.24765799256505</v>
      </c>
      <c r="G57" s="13">
        <f>SUM(G58:G59)</f>
        <v>0</v>
      </c>
      <c r="H57" s="13">
        <f>SUM(H58:H59)</f>
        <v>0</v>
      </c>
      <c r="I57" s="14" t="str">
        <f t="shared" si="0"/>
        <v/>
      </c>
      <c r="J57" s="13">
        <f t="shared" si="3"/>
        <v>252000</v>
      </c>
      <c r="K57" s="13">
        <f t="shared" si="4"/>
        <v>256554.34</v>
      </c>
      <c r="L57" s="13">
        <f t="shared" si="1"/>
        <v>101.80727777777778</v>
      </c>
    </row>
    <row r="58" spans="1:12" ht="17.25" customHeight="1" x14ac:dyDescent="0.2">
      <c r="A58" s="11" t="s">
        <v>130</v>
      </c>
      <c r="B58" s="39">
        <v>18030100</v>
      </c>
      <c r="C58" s="106">
        <v>150000</v>
      </c>
      <c r="D58" s="106">
        <v>114300</v>
      </c>
      <c r="E58" s="106">
        <v>118291.07</v>
      </c>
      <c r="F58" s="33">
        <f t="shared" si="2"/>
        <v>103.49174978127735</v>
      </c>
      <c r="G58" s="30">
        <v>0</v>
      </c>
      <c r="H58" s="30">
        <v>0</v>
      </c>
      <c r="I58" s="14" t="str">
        <f t="shared" si="0"/>
        <v/>
      </c>
      <c r="J58" s="30">
        <f t="shared" si="3"/>
        <v>150000</v>
      </c>
      <c r="K58" s="30">
        <f t="shared" si="4"/>
        <v>118291.07</v>
      </c>
      <c r="L58" s="30">
        <f t="shared" si="1"/>
        <v>78.860713333333337</v>
      </c>
    </row>
    <row r="59" spans="1:12" ht="15.75" x14ac:dyDescent="0.2">
      <c r="A59" s="11" t="s">
        <v>131</v>
      </c>
      <c r="B59" s="39">
        <v>18030200</v>
      </c>
      <c r="C59" s="106">
        <v>102000</v>
      </c>
      <c r="D59" s="106">
        <v>74000</v>
      </c>
      <c r="E59" s="106">
        <v>138263.26999999999</v>
      </c>
      <c r="F59" s="33" t="str">
        <f t="shared" si="2"/>
        <v>зв.100</v>
      </c>
      <c r="G59" s="30">
        <v>0</v>
      </c>
      <c r="H59" s="30">
        <v>0</v>
      </c>
      <c r="I59" s="14" t="str">
        <f t="shared" si="0"/>
        <v/>
      </c>
      <c r="J59" s="30">
        <f t="shared" si="3"/>
        <v>102000</v>
      </c>
      <c r="K59" s="30">
        <f t="shared" si="4"/>
        <v>138263.26999999999</v>
      </c>
      <c r="L59" s="30">
        <f t="shared" si="1"/>
        <v>135.55222549019607</v>
      </c>
    </row>
    <row r="60" spans="1:12" s="8" customFormat="1" ht="33.75" customHeight="1" x14ac:dyDescent="0.2">
      <c r="A60" s="10" t="s">
        <v>204</v>
      </c>
      <c r="B60" s="9">
        <v>18040000</v>
      </c>
      <c r="C60" s="13">
        <f>SUM(C61:C71)</f>
        <v>0</v>
      </c>
      <c r="D60" s="13">
        <f>SUM(D61:D71)</f>
        <v>0</v>
      </c>
      <c r="E60" s="13">
        <f>SUM(E61:E71)</f>
        <v>-486.59000000000026</v>
      </c>
      <c r="F60" s="29" t="str">
        <f t="shared" si="2"/>
        <v/>
      </c>
      <c r="G60" s="13">
        <f>SUM(G61:G71)</f>
        <v>0</v>
      </c>
      <c r="H60" s="13">
        <f>SUM(H61:H71)</f>
        <v>0</v>
      </c>
      <c r="I60" s="14" t="str">
        <f t="shared" si="0"/>
        <v/>
      </c>
      <c r="J60" s="13">
        <f t="shared" si="3"/>
        <v>0</v>
      </c>
      <c r="K60" s="13">
        <f t="shared" si="4"/>
        <v>-486.59000000000026</v>
      </c>
      <c r="L60" s="13" t="str">
        <f t="shared" si="1"/>
        <v/>
      </c>
    </row>
    <row r="61" spans="1:12" ht="47.25" x14ac:dyDescent="0.2">
      <c r="A61" s="11" t="s">
        <v>205</v>
      </c>
      <c r="B61" s="39">
        <v>18040100</v>
      </c>
      <c r="C61" s="76">
        <v>0</v>
      </c>
      <c r="D61" s="76">
        <v>0</v>
      </c>
      <c r="E61" s="106">
        <v>3720.99</v>
      </c>
      <c r="F61" s="29" t="str">
        <f t="shared" si="2"/>
        <v/>
      </c>
      <c r="G61" s="30">
        <v>0</v>
      </c>
      <c r="H61" s="30">
        <v>0</v>
      </c>
      <c r="I61" s="14" t="str">
        <f t="shared" si="0"/>
        <v/>
      </c>
      <c r="J61" s="30">
        <f t="shared" si="3"/>
        <v>0</v>
      </c>
      <c r="K61" s="30">
        <f t="shared" si="4"/>
        <v>3720.99</v>
      </c>
      <c r="L61" s="30" t="str">
        <f t="shared" si="1"/>
        <v/>
      </c>
    </row>
    <row r="62" spans="1:12" ht="47.25" x14ac:dyDescent="0.2">
      <c r="A62" s="11" t="s">
        <v>206</v>
      </c>
      <c r="B62" s="39">
        <v>18040200</v>
      </c>
      <c r="C62" s="106">
        <v>0</v>
      </c>
      <c r="D62" s="106">
        <v>0</v>
      </c>
      <c r="E62" s="106">
        <v>-24.31</v>
      </c>
      <c r="F62" s="29" t="str">
        <f t="shared" si="2"/>
        <v/>
      </c>
      <c r="G62" s="30">
        <v>0</v>
      </c>
      <c r="H62" s="30">
        <v>0</v>
      </c>
      <c r="I62" s="14" t="str">
        <f t="shared" si="0"/>
        <v/>
      </c>
      <c r="J62" s="30">
        <f t="shared" si="3"/>
        <v>0</v>
      </c>
      <c r="K62" s="30">
        <f t="shared" si="4"/>
        <v>-24.31</v>
      </c>
      <c r="L62" s="30" t="str">
        <f t="shared" si="1"/>
        <v/>
      </c>
    </row>
    <row r="63" spans="1:12" ht="47.25" hidden="1" x14ac:dyDescent="0.2">
      <c r="A63" s="11" t="s">
        <v>207</v>
      </c>
      <c r="B63" s="39">
        <v>18040500</v>
      </c>
      <c r="C63" s="51">
        <v>0</v>
      </c>
      <c r="D63" s="51">
        <v>0</v>
      </c>
      <c r="E63" s="76"/>
      <c r="F63" s="29" t="str">
        <f t="shared" si="2"/>
        <v/>
      </c>
      <c r="G63" s="30">
        <v>0</v>
      </c>
      <c r="H63" s="30">
        <v>0</v>
      </c>
      <c r="I63" s="14" t="str">
        <f t="shared" si="0"/>
        <v/>
      </c>
      <c r="J63" s="30">
        <f t="shared" si="3"/>
        <v>0</v>
      </c>
      <c r="K63" s="30">
        <f t="shared" si="4"/>
        <v>0</v>
      </c>
      <c r="L63" s="30" t="str">
        <f t="shared" si="1"/>
        <v/>
      </c>
    </row>
    <row r="64" spans="1:12" ht="47.25" hidden="1" x14ac:dyDescent="0.2">
      <c r="A64" s="11" t="s">
        <v>208</v>
      </c>
      <c r="B64" s="39">
        <v>18040600</v>
      </c>
      <c r="C64" s="51">
        <v>0</v>
      </c>
      <c r="D64" s="51">
        <v>0</v>
      </c>
      <c r="E64" s="76"/>
      <c r="F64" s="29" t="str">
        <f t="shared" si="2"/>
        <v/>
      </c>
      <c r="G64" s="30">
        <v>0</v>
      </c>
      <c r="H64" s="30">
        <v>0</v>
      </c>
      <c r="I64" s="14" t="str">
        <f t="shared" si="0"/>
        <v/>
      </c>
      <c r="J64" s="30">
        <f t="shared" si="3"/>
        <v>0</v>
      </c>
      <c r="K64" s="30">
        <f t="shared" si="4"/>
        <v>0</v>
      </c>
      <c r="L64" s="30" t="str">
        <f t="shared" si="1"/>
        <v/>
      </c>
    </row>
    <row r="65" spans="1:12" ht="47.25" x14ac:dyDescent="0.2">
      <c r="A65" s="11" t="s">
        <v>209</v>
      </c>
      <c r="B65" s="39">
        <v>18040700</v>
      </c>
      <c r="C65" s="76">
        <v>0</v>
      </c>
      <c r="D65" s="76">
        <v>0</v>
      </c>
      <c r="E65" s="76">
        <v>-3608.59</v>
      </c>
      <c r="F65" s="29" t="str">
        <f t="shared" si="2"/>
        <v/>
      </c>
      <c r="G65" s="30">
        <v>0</v>
      </c>
      <c r="H65" s="30">
        <v>0</v>
      </c>
      <c r="I65" s="14" t="str">
        <f t="shared" si="0"/>
        <v/>
      </c>
      <c r="J65" s="30">
        <f t="shared" si="3"/>
        <v>0</v>
      </c>
      <c r="K65" s="30">
        <f t="shared" si="4"/>
        <v>-3608.59</v>
      </c>
      <c r="L65" s="30" t="str">
        <f t="shared" si="1"/>
        <v/>
      </c>
    </row>
    <row r="66" spans="1:12" ht="47.25" hidden="1" x14ac:dyDescent="0.2">
      <c r="A66" s="11" t="s">
        <v>210</v>
      </c>
      <c r="B66" s="39">
        <v>18040800</v>
      </c>
      <c r="C66" s="30"/>
      <c r="D66" s="30"/>
      <c r="E66" s="30"/>
      <c r="F66" s="29" t="str">
        <f t="shared" si="2"/>
        <v/>
      </c>
      <c r="G66" s="30">
        <v>0</v>
      </c>
      <c r="H66" s="30">
        <v>0</v>
      </c>
      <c r="I66" s="14" t="str">
        <f t="shared" si="0"/>
        <v/>
      </c>
      <c r="J66" s="30">
        <f t="shared" si="3"/>
        <v>0</v>
      </c>
      <c r="K66" s="30">
        <f t="shared" si="4"/>
        <v>0</v>
      </c>
      <c r="L66" s="30" t="str">
        <f t="shared" si="1"/>
        <v/>
      </c>
    </row>
    <row r="67" spans="1:12" ht="47.25" hidden="1" x14ac:dyDescent="0.2">
      <c r="A67" s="11" t="s">
        <v>211</v>
      </c>
      <c r="B67" s="39">
        <v>18041300</v>
      </c>
      <c r="C67" s="30"/>
      <c r="D67" s="30"/>
      <c r="E67" s="36"/>
      <c r="F67" s="29" t="str">
        <f t="shared" si="2"/>
        <v/>
      </c>
      <c r="G67" s="30">
        <v>0</v>
      </c>
      <c r="H67" s="30">
        <v>0</v>
      </c>
      <c r="I67" s="14" t="str">
        <f t="shared" si="0"/>
        <v/>
      </c>
      <c r="J67" s="30">
        <f t="shared" si="3"/>
        <v>0</v>
      </c>
      <c r="K67" s="30">
        <f t="shared" si="4"/>
        <v>0</v>
      </c>
      <c r="L67" s="30" t="str">
        <f t="shared" si="1"/>
        <v/>
      </c>
    </row>
    <row r="68" spans="1:12" ht="47.25" x14ac:dyDescent="0.2">
      <c r="A68" s="11" t="s">
        <v>212</v>
      </c>
      <c r="B68" s="39">
        <v>18041400</v>
      </c>
      <c r="C68" s="76">
        <v>0</v>
      </c>
      <c r="D68" s="76">
        <v>0</v>
      </c>
      <c r="E68" s="76">
        <v>-574.67999999999995</v>
      </c>
      <c r="F68" s="29" t="str">
        <f t="shared" si="2"/>
        <v/>
      </c>
      <c r="G68" s="30">
        <v>0</v>
      </c>
      <c r="H68" s="30">
        <v>0</v>
      </c>
      <c r="I68" s="14" t="str">
        <f t="shared" si="0"/>
        <v/>
      </c>
      <c r="J68" s="30">
        <f t="shared" si="3"/>
        <v>0</v>
      </c>
      <c r="K68" s="30">
        <f t="shared" si="4"/>
        <v>-574.67999999999995</v>
      </c>
      <c r="L68" s="30" t="str">
        <f t="shared" si="1"/>
        <v/>
      </c>
    </row>
    <row r="69" spans="1:12" ht="78.75" hidden="1" x14ac:dyDescent="0.2">
      <c r="A69" s="11" t="s">
        <v>203</v>
      </c>
      <c r="B69" s="39">
        <v>18041500</v>
      </c>
      <c r="C69" s="30"/>
      <c r="D69" s="30"/>
      <c r="E69" s="36">
        <v>0</v>
      </c>
      <c r="F69" s="29" t="str">
        <f t="shared" si="2"/>
        <v/>
      </c>
      <c r="G69" s="51">
        <v>0</v>
      </c>
      <c r="H69" s="51"/>
      <c r="I69" s="14" t="str">
        <f t="shared" si="0"/>
        <v/>
      </c>
      <c r="J69" s="30">
        <f t="shared" si="3"/>
        <v>0</v>
      </c>
      <c r="K69" s="30">
        <f t="shared" si="4"/>
        <v>0</v>
      </c>
      <c r="L69" s="30" t="str">
        <f t="shared" si="1"/>
        <v/>
      </c>
    </row>
    <row r="70" spans="1:12" ht="47.25" hidden="1" x14ac:dyDescent="0.2">
      <c r="A70" s="11" t="s">
        <v>254</v>
      </c>
      <c r="B70" s="39">
        <v>18041700</v>
      </c>
      <c r="C70" s="30"/>
      <c r="D70" s="30"/>
      <c r="E70" s="30"/>
      <c r="F70" s="29" t="str">
        <f t="shared" si="2"/>
        <v/>
      </c>
      <c r="G70" s="30"/>
      <c r="H70" s="32"/>
      <c r="I70" s="14" t="str">
        <f t="shared" si="0"/>
        <v/>
      </c>
      <c r="J70" s="30">
        <f t="shared" si="3"/>
        <v>0</v>
      </c>
      <c r="K70" s="30">
        <f t="shared" si="4"/>
        <v>0</v>
      </c>
      <c r="L70" s="30" t="str">
        <f t="shared" si="1"/>
        <v/>
      </c>
    </row>
    <row r="71" spans="1:12" ht="47.25" hidden="1" x14ac:dyDescent="0.2">
      <c r="A71" s="11" t="s">
        <v>336</v>
      </c>
      <c r="B71" s="39">
        <v>18041800</v>
      </c>
      <c r="C71" s="30"/>
      <c r="D71" s="30"/>
      <c r="E71" s="30"/>
      <c r="F71" s="29" t="str">
        <f t="shared" si="2"/>
        <v/>
      </c>
      <c r="G71" s="30"/>
      <c r="H71" s="32"/>
      <c r="I71" s="14" t="str">
        <f t="shared" si="0"/>
        <v/>
      </c>
      <c r="J71" s="30">
        <f t="shared" si="3"/>
        <v>0</v>
      </c>
      <c r="K71" s="30">
        <f t="shared" si="4"/>
        <v>0</v>
      </c>
      <c r="L71" s="30" t="str">
        <f t="shared" si="1"/>
        <v/>
      </c>
    </row>
    <row r="72" spans="1:12" s="8" customFormat="1" ht="15.75" x14ac:dyDescent="0.2">
      <c r="A72" s="10" t="s">
        <v>242</v>
      </c>
      <c r="B72" s="9">
        <v>18050000</v>
      </c>
      <c r="C72" s="13">
        <f>SUM(C73:C76)</f>
        <v>185840000</v>
      </c>
      <c r="D72" s="13">
        <f>SUM(D73:D76)</f>
        <v>135500000</v>
      </c>
      <c r="E72" s="13">
        <f>SUM(E73:E76)</f>
        <v>139321014.47</v>
      </c>
      <c r="F72" s="29">
        <f t="shared" si="2"/>
        <v>102.81993687822879</v>
      </c>
      <c r="G72" s="13">
        <f>SUM(G73:G76)</f>
        <v>0</v>
      </c>
      <c r="H72" s="13">
        <f>SUM(H73:H76)</f>
        <v>0</v>
      </c>
      <c r="I72" s="14" t="str">
        <f t="shared" si="0"/>
        <v/>
      </c>
      <c r="J72" s="13">
        <f t="shared" si="3"/>
        <v>185840000</v>
      </c>
      <c r="K72" s="13">
        <f t="shared" si="4"/>
        <v>139321014.47</v>
      </c>
      <c r="L72" s="13">
        <f t="shared" si="1"/>
        <v>74.96826004627637</v>
      </c>
    </row>
    <row r="73" spans="1:12" ht="31.5" x14ac:dyDescent="0.2">
      <c r="A73" s="11" t="s">
        <v>243</v>
      </c>
      <c r="B73" s="39">
        <v>18050200</v>
      </c>
      <c r="C73" s="106">
        <v>0</v>
      </c>
      <c r="D73" s="106">
        <v>0</v>
      </c>
      <c r="E73" s="106">
        <v>21.5</v>
      </c>
      <c r="F73" s="29" t="str">
        <f t="shared" si="2"/>
        <v/>
      </c>
      <c r="G73" s="30"/>
      <c r="H73" s="30"/>
      <c r="I73" s="14" t="str">
        <f t="shared" si="0"/>
        <v/>
      </c>
      <c r="J73" s="30">
        <f t="shared" si="3"/>
        <v>0</v>
      </c>
      <c r="K73" s="30">
        <f t="shared" si="4"/>
        <v>21.5</v>
      </c>
      <c r="L73" s="30" t="str">
        <f t="shared" si="1"/>
        <v/>
      </c>
    </row>
    <row r="74" spans="1:12" ht="15.75" x14ac:dyDescent="0.2">
      <c r="A74" s="11" t="s">
        <v>244</v>
      </c>
      <c r="B74" s="39">
        <v>18050300</v>
      </c>
      <c r="C74" s="106">
        <v>34400000</v>
      </c>
      <c r="D74" s="106">
        <v>25000000</v>
      </c>
      <c r="E74" s="106">
        <v>26889595.129999999</v>
      </c>
      <c r="F74" s="33">
        <f t="shared" si="2"/>
        <v>107.55838052</v>
      </c>
      <c r="G74" s="30"/>
      <c r="H74" s="30"/>
      <c r="I74" s="14" t="str">
        <f t="shared" si="0"/>
        <v/>
      </c>
      <c r="J74" s="30">
        <f t="shared" si="3"/>
        <v>34400000</v>
      </c>
      <c r="K74" s="30">
        <f t="shared" si="4"/>
        <v>26889595.129999999</v>
      </c>
      <c r="L74" s="30">
        <f t="shared" si="1"/>
        <v>78.167427703488372</v>
      </c>
    </row>
    <row r="75" spans="1:12" ht="15.75" x14ac:dyDescent="0.2">
      <c r="A75" s="11" t="s">
        <v>245</v>
      </c>
      <c r="B75" s="39">
        <v>18050400</v>
      </c>
      <c r="C75" s="106">
        <v>151440000</v>
      </c>
      <c r="D75" s="106">
        <v>110500000</v>
      </c>
      <c r="E75" s="106">
        <v>112431397.84</v>
      </c>
      <c r="F75" s="33">
        <f t="shared" si="2"/>
        <v>101.7478713484163</v>
      </c>
      <c r="G75" s="30"/>
      <c r="H75" s="30"/>
      <c r="I75" s="14" t="str">
        <f t="shared" si="0"/>
        <v/>
      </c>
      <c r="J75" s="30">
        <f t="shared" si="3"/>
        <v>151440000</v>
      </c>
      <c r="K75" s="30">
        <f t="shared" si="4"/>
        <v>112431397.84</v>
      </c>
      <c r="L75" s="30">
        <f t="shared" ref="L75:L138" si="5">IF(J75=0,"",IF(K75/J75&gt;1.5, "зв.100",K75/J75*100))</f>
        <v>74.241546381405172</v>
      </c>
    </row>
    <row r="76" spans="1:12" ht="78.75" hidden="1" x14ac:dyDescent="0.2">
      <c r="A76" s="11" t="s">
        <v>255</v>
      </c>
      <c r="B76" s="39">
        <v>18050500</v>
      </c>
      <c r="C76" s="106">
        <v>0</v>
      </c>
      <c r="D76" s="106">
        <v>0</v>
      </c>
      <c r="E76" s="106">
        <v>0</v>
      </c>
      <c r="F76" s="33" t="str">
        <f t="shared" si="2"/>
        <v/>
      </c>
      <c r="G76" s="30"/>
      <c r="H76" s="30"/>
      <c r="I76" s="14" t="str">
        <f t="shared" si="0"/>
        <v/>
      </c>
      <c r="J76" s="30">
        <f t="shared" ref="J76:J138" si="6">C76+G76</f>
        <v>0</v>
      </c>
      <c r="K76" s="30">
        <f t="shared" ref="K76:K142" si="7">E76+H76</f>
        <v>0</v>
      </c>
      <c r="L76" s="30" t="str">
        <f t="shared" si="5"/>
        <v/>
      </c>
    </row>
    <row r="77" spans="1:12" s="8" customFormat="1" ht="15.75" x14ac:dyDescent="0.2">
      <c r="A77" s="10" t="s">
        <v>187</v>
      </c>
      <c r="B77" s="9">
        <v>19000000</v>
      </c>
      <c r="C77" s="13">
        <f>C78+C82</f>
        <v>0</v>
      </c>
      <c r="D77" s="13">
        <f>D78+D82</f>
        <v>0</v>
      </c>
      <c r="E77" s="13">
        <f>E78+E82</f>
        <v>0</v>
      </c>
      <c r="F77" s="29" t="str">
        <f t="shared" si="2"/>
        <v/>
      </c>
      <c r="G77" s="13">
        <f>G78+G82</f>
        <v>441000</v>
      </c>
      <c r="H77" s="13">
        <f>H78+H82</f>
        <v>385356.59999999992</v>
      </c>
      <c r="I77" s="14">
        <f t="shared" si="0"/>
        <v>87.382448979591814</v>
      </c>
      <c r="J77" s="13">
        <f t="shared" si="6"/>
        <v>441000</v>
      </c>
      <c r="K77" s="13">
        <f t="shared" si="7"/>
        <v>385356.59999999992</v>
      </c>
      <c r="L77" s="13">
        <f t="shared" si="5"/>
        <v>87.382448979591814</v>
      </c>
    </row>
    <row r="78" spans="1:12" s="8" customFormat="1" ht="15.75" x14ac:dyDescent="0.2">
      <c r="A78" s="10" t="s">
        <v>132</v>
      </c>
      <c r="B78" s="9">
        <v>19010000</v>
      </c>
      <c r="C78" s="13">
        <f>SUM(C79:C81)</f>
        <v>0</v>
      </c>
      <c r="D78" s="13">
        <f>SUM(D79:D81)</f>
        <v>0</v>
      </c>
      <c r="E78" s="13">
        <f>SUM(E79:E81)</f>
        <v>0</v>
      </c>
      <c r="F78" s="29" t="str">
        <f t="shared" si="2"/>
        <v/>
      </c>
      <c r="G78" s="13">
        <f>SUM(G79:G81)</f>
        <v>441000</v>
      </c>
      <c r="H78" s="13">
        <f>SUM(H79:H81)</f>
        <v>385367.30999999994</v>
      </c>
      <c r="I78" s="14">
        <f t="shared" si="0"/>
        <v>87.384877551020395</v>
      </c>
      <c r="J78" s="13">
        <f t="shared" si="6"/>
        <v>441000</v>
      </c>
      <c r="K78" s="13">
        <f t="shared" si="7"/>
        <v>385367.30999999994</v>
      </c>
      <c r="L78" s="13">
        <f t="shared" si="5"/>
        <v>87.384877551020395</v>
      </c>
    </row>
    <row r="79" spans="1:12" ht="47.25" x14ac:dyDescent="0.2">
      <c r="A79" s="11" t="s">
        <v>133</v>
      </c>
      <c r="B79" s="39">
        <v>19010100</v>
      </c>
      <c r="C79" s="37"/>
      <c r="D79" s="37"/>
      <c r="E79" s="36"/>
      <c r="F79" s="29" t="str">
        <f t="shared" si="2"/>
        <v/>
      </c>
      <c r="G79" s="106">
        <v>410000</v>
      </c>
      <c r="H79" s="106">
        <v>344690.54</v>
      </c>
      <c r="I79" s="50">
        <f t="shared" si="0"/>
        <v>84.070863414634147</v>
      </c>
      <c r="J79" s="30">
        <f t="shared" si="6"/>
        <v>410000</v>
      </c>
      <c r="K79" s="30">
        <f t="shared" si="7"/>
        <v>344690.54</v>
      </c>
      <c r="L79" s="30">
        <f t="shared" si="5"/>
        <v>84.070863414634147</v>
      </c>
    </row>
    <row r="80" spans="1:12" ht="31.5" x14ac:dyDescent="0.2">
      <c r="A80" s="11" t="s">
        <v>181</v>
      </c>
      <c r="B80" s="39">
        <v>19010200</v>
      </c>
      <c r="C80" s="37"/>
      <c r="D80" s="37"/>
      <c r="E80" s="36"/>
      <c r="F80" s="29" t="str">
        <f t="shared" si="2"/>
        <v/>
      </c>
      <c r="G80" s="106">
        <v>18000</v>
      </c>
      <c r="H80" s="106">
        <v>13288.91</v>
      </c>
      <c r="I80" s="50">
        <f t="shared" si="0"/>
        <v>73.82727777777778</v>
      </c>
      <c r="J80" s="30">
        <f t="shared" si="6"/>
        <v>18000</v>
      </c>
      <c r="K80" s="30">
        <f t="shared" si="7"/>
        <v>13288.91</v>
      </c>
      <c r="L80" s="30">
        <f t="shared" si="5"/>
        <v>73.82727777777778</v>
      </c>
    </row>
    <row r="81" spans="1:12" ht="63" x14ac:dyDescent="0.2">
      <c r="A81" s="11" t="s">
        <v>182</v>
      </c>
      <c r="B81" s="39">
        <v>19010300</v>
      </c>
      <c r="C81" s="37"/>
      <c r="D81" s="37"/>
      <c r="E81" s="36"/>
      <c r="F81" s="29" t="str">
        <f t="shared" si="2"/>
        <v/>
      </c>
      <c r="G81" s="106">
        <v>13000</v>
      </c>
      <c r="H81" s="106">
        <v>27387.86</v>
      </c>
      <c r="I81" s="50" t="str">
        <f t="shared" ref="I81:I158" si="8">IF(G81=0,"",IF(H81/G81&gt;1.5, "зв.100",H81/G81*100))</f>
        <v>зв.100</v>
      </c>
      <c r="J81" s="30">
        <f t="shared" si="6"/>
        <v>13000</v>
      </c>
      <c r="K81" s="30">
        <f t="shared" si="7"/>
        <v>27387.86</v>
      </c>
      <c r="L81" s="30" t="str">
        <f t="shared" si="5"/>
        <v>зв.100</v>
      </c>
    </row>
    <row r="82" spans="1:12" ht="31.5" x14ac:dyDescent="0.2">
      <c r="A82" s="10" t="s">
        <v>257</v>
      </c>
      <c r="B82" s="9">
        <v>19050000</v>
      </c>
      <c r="C82" s="13">
        <f>C84</f>
        <v>0</v>
      </c>
      <c r="D82" s="13">
        <f>D84</f>
        <v>0</v>
      </c>
      <c r="E82" s="13">
        <f>E84</f>
        <v>0</v>
      </c>
      <c r="F82" s="29" t="str">
        <f t="shared" ref="F82:F160" si="9">IF(D82=0,"",IF(E82/D82&gt;1.5, "зв.100",E82/D82*100))</f>
        <v/>
      </c>
      <c r="G82" s="13">
        <f>SUM(G83:G84)</f>
        <v>0</v>
      </c>
      <c r="H82" s="13">
        <f>SUM(H83:H84)</f>
        <v>-10.71</v>
      </c>
      <c r="I82" s="14" t="str">
        <f t="shared" si="8"/>
        <v/>
      </c>
      <c r="J82" s="13">
        <f t="shared" si="6"/>
        <v>0</v>
      </c>
      <c r="K82" s="13">
        <f t="shared" si="7"/>
        <v>-10.71</v>
      </c>
      <c r="L82" s="13" t="str">
        <f t="shared" si="5"/>
        <v/>
      </c>
    </row>
    <row r="83" spans="1:12" s="22" customFormat="1" ht="47.25" x14ac:dyDescent="0.2">
      <c r="A83" s="11" t="s">
        <v>438</v>
      </c>
      <c r="B83" s="39">
        <v>19050200</v>
      </c>
      <c r="C83" s="37"/>
      <c r="D83" s="37"/>
      <c r="E83" s="36"/>
      <c r="F83" s="29" t="str">
        <f>IF(D83=0,"",IF(E83/D83&gt;1.5, "зв.100",E83/D83*100))</f>
        <v/>
      </c>
      <c r="G83" s="51">
        <v>0</v>
      </c>
      <c r="H83" s="51">
        <v>-10.71</v>
      </c>
      <c r="I83" s="14" t="str">
        <f>IF(G83=0,"",IF(H83/G83&gt;1.5, "зв.100",H83/G83*100))</f>
        <v/>
      </c>
      <c r="J83" s="13">
        <f>C83+G83</f>
        <v>0</v>
      </c>
      <c r="K83" s="30">
        <f>E83+H83</f>
        <v>-10.71</v>
      </c>
      <c r="L83" s="13" t="str">
        <f>IF(J83=0,"",IF(K83/J83&gt;1.5, "зв.100",K83/J83*100))</f>
        <v/>
      </c>
    </row>
    <row r="84" spans="1:12" ht="47.25" hidden="1" x14ac:dyDescent="0.2">
      <c r="A84" s="11" t="s">
        <v>258</v>
      </c>
      <c r="B84" s="39">
        <v>19050300</v>
      </c>
      <c r="C84" s="37"/>
      <c r="D84" s="37"/>
      <c r="E84" s="36"/>
      <c r="F84" s="29" t="str">
        <f t="shared" si="9"/>
        <v/>
      </c>
      <c r="G84" s="51">
        <v>0</v>
      </c>
      <c r="H84" s="51"/>
      <c r="I84" s="14" t="str">
        <f t="shared" si="8"/>
        <v/>
      </c>
      <c r="J84" s="13">
        <f t="shared" si="6"/>
        <v>0</v>
      </c>
      <c r="K84" s="13">
        <f t="shared" si="7"/>
        <v>0</v>
      </c>
      <c r="L84" s="13" t="str">
        <f t="shared" si="5"/>
        <v/>
      </c>
    </row>
    <row r="85" spans="1:12" s="8" customFormat="1" ht="15.75" x14ac:dyDescent="0.2">
      <c r="A85" s="10" t="s">
        <v>134</v>
      </c>
      <c r="B85" s="9">
        <v>20000000</v>
      </c>
      <c r="C85" s="13">
        <f>C86+C96+C109+C120</f>
        <v>94981600</v>
      </c>
      <c r="D85" s="13">
        <f>D86+D96+D109+D120</f>
        <v>77662700</v>
      </c>
      <c r="E85" s="13">
        <f>E86+E96+E109+E120</f>
        <v>81265991.200000003</v>
      </c>
      <c r="F85" s="29">
        <f t="shared" si="9"/>
        <v>104.63966769118251</v>
      </c>
      <c r="G85" s="13">
        <f>G86+G96+G109+G120+G95</f>
        <v>64278500</v>
      </c>
      <c r="H85" s="13">
        <f>H86+H96+H109+H120+H95</f>
        <v>64311708.530000001</v>
      </c>
      <c r="I85" s="14">
        <f t="shared" si="8"/>
        <v>100.05166351112736</v>
      </c>
      <c r="J85" s="13">
        <f t="shared" si="6"/>
        <v>159260100</v>
      </c>
      <c r="K85" s="13">
        <f t="shared" si="7"/>
        <v>145577699.73000002</v>
      </c>
      <c r="L85" s="13">
        <f t="shared" si="5"/>
        <v>91.408770765558984</v>
      </c>
    </row>
    <row r="86" spans="1:12" s="8" customFormat="1" ht="31.5" x14ac:dyDescent="0.2">
      <c r="A86" s="10" t="s">
        <v>105</v>
      </c>
      <c r="B86" s="9">
        <v>21000000</v>
      </c>
      <c r="C86" s="13">
        <f>C87+C90+C89</f>
        <v>29812300</v>
      </c>
      <c r="D86" s="13">
        <f>D87+D90+D89</f>
        <v>28228900</v>
      </c>
      <c r="E86" s="13">
        <f>E87+E90+E89</f>
        <v>29459880.210000001</v>
      </c>
      <c r="F86" s="29">
        <f t="shared" si="9"/>
        <v>104.36070909599738</v>
      </c>
      <c r="G86" s="13">
        <f>G87+G90+G89</f>
        <v>0</v>
      </c>
      <c r="H86" s="13">
        <f>H87+H90+H89</f>
        <v>0</v>
      </c>
      <c r="I86" s="14" t="str">
        <f t="shared" si="8"/>
        <v/>
      </c>
      <c r="J86" s="13">
        <f t="shared" si="6"/>
        <v>29812300</v>
      </c>
      <c r="K86" s="13">
        <f t="shared" si="7"/>
        <v>29459880.210000001</v>
      </c>
      <c r="L86" s="13">
        <f t="shared" si="5"/>
        <v>98.817871180687163</v>
      </c>
    </row>
    <row r="87" spans="1:12" s="8" customFormat="1" ht="94.5" x14ac:dyDescent="0.2">
      <c r="A87" s="10" t="s">
        <v>241</v>
      </c>
      <c r="B87" s="9">
        <v>21010000</v>
      </c>
      <c r="C87" s="13">
        <f>C88</f>
        <v>3892000</v>
      </c>
      <c r="D87" s="13">
        <f>D88</f>
        <v>2766600</v>
      </c>
      <c r="E87" s="13">
        <f>E88</f>
        <v>3224491.54</v>
      </c>
      <c r="F87" s="29">
        <f t="shared" si="9"/>
        <v>116.55069543844429</v>
      </c>
      <c r="G87" s="13">
        <f>G88</f>
        <v>0</v>
      </c>
      <c r="H87" s="13">
        <f>H88</f>
        <v>0</v>
      </c>
      <c r="I87" s="14" t="str">
        <f t="shared" si="8"/>
        <v/>
      </c>
      <c r="J87" s="13">
        <f t="shared" si="6"/>
        <v>3892000</v>
      </c>
      <c r="K87" s="13">
        <f t="shared" si="7"/>
        <v>3224491.54</v>
      </c>
      <c r="L87" s="13">
        <f t="shared" si="5"/>
        <v>82.849217368961973</v>
      </c>
    </row>
    <row r="88" spans="1:12" ht="47.25" x14ac:dyDescent="0.2">
      <c r="A88" s="11" t="s">
        <v>106</v>
      </c>
      <c r="B88" s="39">
        <v>21010300</v>
      </c>
      <c r="C88" s="106">
        <v>3892000</v>
      </c>
      <c r="D88" s="106">
        <v>2766600</v>
      </c>
      <c r="E88" s="106">
        <v>3224491.54</v>
      </c>
      <c r="F88" s="33">
        <f t="shared" si="9"/>
        <v>116.55069543844429</v>
      </c>
      <c r="G88" s="30">
        <v>0</v>
      </c>
      <c r="H88" s="30">
        <v>0</v>
      </c>
      <c r="I88" s="14" t="str">
        <f t="shared" si="8"/>
        <v/>
      </c>
      <c r="J88" s="30">
        <f t="shared" si="6"/>
        <v>3892000</v>
      </c>
      <c r="K88" s="30">
        <f t="shared" si="7"/>
        <v>3224491.54</v>
      </c>
      <c r="L88" s="30">
        <f t="shared" si="5"/>
        <v>82.849217368961973</v>
      </c>
    </row>
    <row r="89" spans="1:12" ht="31.5" x14ac:dyDescent="0.2">
      <c r="A89" s="10" t="s">
        <v>225</v>
      </c>
      <c r="B89" s="9">
        <v>21050000</v>
      </c>
      <c r="C89" s="107">
        <v>23870000</v>
      </c>
      <c r="D89" s="107">
        <v>23870000</v>
      </c>
      <c r="E89" s="107">
        <v>23930739.609999999</v>
      </c>
      <c r="F89" s="29">
        <f t="shared" si="9"/>
        <v>100.25446003351487</v>
      </c>
      <c r="G89" s="30"/>
      <c r="H89" s="30"/>
      <c r="I89" s="14" t="str">
        <f t="shared" si="8"/>
        <v/>
      </c>
      <c r="J89" s="13">
        <f t="shared" si="6"/>
        <v>23870000</v>
      </c>
      <c r="K89" s="13">
        <f t="shared" si="7"/>
        <v>23930739.609999999</v>
      </c>
      <c r="L89" s="13">
        <f t="shared" si="5"/>
        <v>100.25446003351487</v>
      </c>
    </row>
    <row r="90" spans="1:12" s="8" customFormat="1" ht="15.75" x14ac:dyDescent="0.2">
      <c r="A90" s="10" t="s">
        <v>135</v>
      </c>
      <c r="B90" s="9">
        <v>21080000</v>
      </c>
      <c r="C90" s="13">
        <f>SUM(C91:C94)</f>
        <v>2050300</v>
      </c>
      <c r="D90" s="13">
        <f>SUM(D91:D94)</f>
        <v>1592300</v>
      </c>
      <c r="E90" s="13">
        <f>SUM(E91:E94)</f>
        <v>2304649.06</v>
      </c>
      <c r="F90" s="29">
        <f t="shared" si="9"/>
        <v>144.73711360924449</v>
      </c>
      <c r="G90" s="13">
        <f>SUM(G91:G94)</f>
        <v>0</v>
      </c>
      <c r="H90" s="13">
        <f>SUM(H91:H94)</f>
        <v>0</v>
      </c>
      <c r="I90" s="14" t="str">
        <f t="shared" si="8"/>
        <v/>
      </c>
      <c r="J90" s="13">
        <f t="shared" si="6"/>
        <v>2050300</v>
      </c>
      <c r="K90" s="13">
        <f t="shared" si="7"/>
        <v>2304649.06</v>
      </c>
      <c r="L90" s="13">
        <f t="shared" si="5"/>
        <v>112.40545578695802</v>
      </c>
    </row>
    <row r="91" spans="1:12" ht="15.75" x14ac:dyDescent="0.2">
      <c r="A91" s="11" t="s">
        <v>136</v>
      </c>
      <c r="B91" s="39">
        <v>21080500</v>
      </c>
      <c r="C91" s="106">
        <v>20200</v>
      </c>
      <c r="D91" s="106">
        <v>20200</v>
      </c>
      <c r="E91" s="106">
        <v>20164.63</v>
      </c>
      <c r="F91" s="29">
        <f t="shared" si="9"/>
        <v>99.824900990099025</v>
      </c>
      <c r="G91" s="30">
        <v>0</v>
      </c>
      <c r="H91" s="30">
        <v>0</v>
      </c>
      <c r="I91" s="14" t="str">
        <f t="shared" si="8"/>
        <v/>
      </c>
      <c r="J91" s="30">
        <f t="shared" si="6"/>
        <v>20200</v>
      </c>
      <c r="K91" s="30">
        <f t="shared" si="7"/>
        <v>20164.63</v>
      </c>
      <c r="L91" s="30">
        <f t="shared" si="5"/>
        <v>99.824900990099025</v>
      </c>
    </row>
    <row r="92" spans="1:12" ht="78.75" x14ac:dyDescent="0.2">
      <c r="A92" s="11" t="s">
        <v>107</v>
      </c>
      <c r="B92" s="39">
        <v>21080900</v>
      </c>
      <c r="C92" s="106">
        <v>2300</v>
      </c>
      <c r="D92" s="106">
        <v>2300</v>
      </c>
      <c r="E92" s="106">
        <v>2372.84</v>
      </c>
      <c r="F92" s="33">
        <f t="shared" si="9"/>
        <v>103.16695652173912</v>
      </c>
      <c r="G92" s="30">
        <v>0</v>
      </c>
      <c r="H92" s="30">
        <v>0</v>
      </c>
      <c r="I92" s="14" t="str">
        <f t="shared" si="8"/>
        <v/>
      </c>
      <c r="J92" s="30">
        <f t="shared" si="6"/>
        <v>2300</v>
      </c>
      <c r="K92" s="30">
        <f t="shared" si="7"/>
        <v>2372.84</v>
      </c>
      <c r="L92" s="30">
        <f t="shared" si="5"/>
        <v>103.16695652173912</v>
      </c>
    </row>
    <row r="93" spans="1:12" ht="15.75" x14ac:dyDescent="0.2">
      <c r="A93" s="11" t="s">
        <v>165</v>
      </c>
      <c r="B93" s="39">
        <v>21081100</v>
      </c>
      <c r="C93" s="106">
        <v>1075000</v>
      </c>
      <c r="D93" s="106">
        <v>805000</v>
      </c>
      <c r="E93" s="106">
        <v>1373650.7</v>
      </c>
      <c r="F93" s="33" t="str">
        <f t="shared" si="9"/>
        <v>зв.100</v>
      </c>
      <c r="G93" s="30">
        <v>0</v>
      </c>
      <c r="H93" s="30">
        <v>0</v>
      </c>
      <c r="I93" s="14" t="str">
        <f t="shared" si="8"/>
        <v/>
      </c>
      <c r="J93" s="30">
        <f t="shared" si="6"/>
        <v>1075000</v>
      </c>
      <c r="K93" s="30">
        <f t="shared" si="7"/>
        <v>1373650.7</v>
      </c>
      <c r="L93" s="30">
        <f t="shared" si="5"/>
        <v>127.78146046511627</v>
      </c>
    </row>
    <row r="94" spans="1:12" ht="47.25" x14ac:dyDescent="0.2">
      <c r="A94" s="11" t="s">
        <v>213</v>
      </c>
      <c r="B94" s="39">
        <v>21081500</v>
      </c>
      <c r="C94" s="106">
        <v>952800</v>
      </c>
      <c r="D94" s="106">
        <v>764800</v>
      </c>
      <c r="E94" s="106">
        <v>908460.89</v>
      </c>
      <c r="F94" s="33">
        <f t="shared" si="9"/>
        <v>118.78411218619247</v>
      </c>
      <c r="G94" s="30"/>
      <c r="H94" s="30"/>
      <c r="I94" s="14" t="str">
        <f t="shared" si="8"/>
        <v/>
      </c>
      <c r="J94" s="30">
        <f t="shared" si="6"/>
        <v>952800</v>
      </c>
      <c r="K94" s="30">
        <f t="shared" si="7"/>
        <v>908460.89</v>
      </c>
      <c r="L94" s="30">
        <f t="shared" si="5"/>
        <v>95.34644101595299</v>
      </c>
    </row>
    <row r="95" spans="1:12" s="22" customFormat="1" ht="47.25" x14ac:dyDescent="0.2">
      <c r="A95" s="10" t="s">
        <v>259</v>
      </c>
      <c r="B95" s="9">
        <v>21110000</v>
      </c>
      <c r="C95" s="30"/>
      <c r="D95" s="49"/>
      <c r="E95" s="30"/>
      <c r="F95" s="29" t="str">
        <f>IF(D95=0,"",IF(E95/D95&gt;1.5, "зв.100",E95/D95*100))</f>
        <v/>
      </c>
      <c r="G95" s="30"/>
      <c r="H95" s="83">
        <v>70420.5</v>
      </c>
      <c r="I95" s="14" t="str">
        <f>IF(G95=0,"",IF(H95/G95&gt;1.5, "зв.100",H95/G95*100))</f>
        <v/>
      </c>
      <c r="J95" s="13">
        <f t="shared" si="6"/>
        <v>0</v>
      </c>
      <c r="K95" s="13">
        <f t="shared" si="7"/>
        <v>70420.5</v>
      </c>
      <c r="L95" s="13" t="str">
        <f t="shared" si="5"/>
        <v/>
      </c>
    </row>
    <row r="96" spans="1:12" s="8" customFormat="1" ht="31.5" x14ac:dyDescent="0.2">
      <c r="A96" s="10" t="s">
        <v>166</v>
      </c>
      <c r="B96" s="9">
        <v>22000000</v>
      </c>
      <c r="C96" s="13">
        <f>C102+C104+C97</f>
        <v>64372000</v>
      </c>
      <c r="D96" s="13">
        <f>D102+D104+D97</f>
        <v>48636500</v>
      </c>
      <c r="E96" s="13">
        <f>E102+E104+E97</f>
        <v>50878827.93</v>
      </c>
      <c r="F96" s="29">
        <f t="shared" si="9"/>
        <v>104.61038094846462</v>
      </c>
      <c r="G96" s="13">
        <f>G102+G104+G97</f>
        <v>0</v>
      </c>
      <c r="H96" s="13">
        <f>H102+H104+H97</f>
        <v>0</v>
      </c>
      <c r="I96" s="14" t="str">
        <f t="shared" si="8"/>
        <v/>
      </c>
      <c r="J96" s="13">
        <f t="shared" si="6"/>
        <v>64372000</v>
      </c>
      <c r="K96" s="13">
        <f t="shared" si="7"/>
        <v>50878827.93</v>
      </c>
      <c r="L96" s="13">
        <f t="shared" si="5"/>
        <v>79.038755872118315</v>
      </c>
    </row>
    <row r="97" spans="1:12" s="8" customFormat="1" ht="15.75" x14ac:dyDescent="0.2">
      <c r="A97" s="10" t="s">
        <v>214</v>
      </c>
      <c r="B97" s="9">
        <v>22010000</v>
      </c>
      <c r="C97" s="13">
        <f>SUM(C98:C101)</f>
        <v>34492000</v>
      </c>
      <c r="D97" s="13">
        <f>SUM(D98:D101)</f>
        <v>26043500</v>
      </c>
      <c r="E97" s="13">
        <f>SUM(E98:E101)</f>
        <v>27433270.259999998</v>
      </c>
      <c r="F97" s="29">
        <f t="shared" si="9"/>
        <v>105.33634211991476</v>
      </c>
      <c r="G97" s="13">
        <f>SUM(G98:G101)</f>
        <v>0</v>
      </c>
      <c r="H97" s="13">
        <f>SUM(H98:H101)</f>
        <v>0</v>
      </c>
      <c r="I97" s="14" t="str">
        <f t="shared" si="8"/>
        <v/>
      </c>
      <c r="J97" s="13">
        <f t="shared" si="6"/>
        <v>34492000</v>
      </c>
      <c r="K97" s="13">
        <f t="shared" si="7"/>
        <v>27433270.259999998</v>
      </c>
      <c r="L97" s="13">
        <f t="shared" si="5"/>
        <v>79.535168328887849</v>
      </c>
    </row>
    <row r="98" spans="1:12" s="24" customFormat="1" ht="47.25" x14ac:dyDescent="0.2">
      <c r="A98" s="11" t="s">
        <v>251</v>
      </c>
      <c r="B98" s="39">
        <v>22010300</v>
      </c>
      <c r="C98" s="106">
        <v>585000</v>
      </c>
      <c r="D98" s="106">
        <v>425100</v>
      </c>
      <c r="E98" s="106">
        <v>503780.46</v>
      </c>
      <c r="F98" s="33">
        <f t="shared" si="9"/>
        <v>118.50869442484122</v>
      </c>
      <c r="G98" s="30"/>
      <c r="H98" s="30"/>
      <c r="I98" s="14" t="str">
        <f t="shared" si="8"/>
        <v/>
      </c>
      <c r="J98" s="30">
        <f t="shared" si="6"/>
        <v>585000</v>
      </c>
      <c r="K98" s="30">
        <f t="shared" si="7"/>
        <v>503780.46</v>
      </c>
      <c r="L98" s="30">
        <f t="shared" si="5"/>
        <v>86.116317948717963</v>
      </c>
    </row>
    <row r="99" spans="1:12" s="8" customFormat="1" ht="15.75" x14ac:dyDescent="0.2">
      <c r="A99" s="11" t="s">
        <v>215</v>
      </c>
      <c r="B99" s="39">
        <v>22012500</v>
      </c>
      <c r="C99" s="106">
        <v>32600000</v>
      </c>
      <c r="D99" s="106">
        <v>24705400</v>
      </c>
      <c r="E99" s="106">
        <v>25774673.919999998</v>
      </c>
      <c r="F99" s="33">
        <f t="shared" si="9"/>
        <v>104.32809798667498</v>
      </c>
      <c r="G99" s="30"/>
      <c r="H99" s="30"/>
      <c r="I99" s="14" t="str">
        <f t="shared" si="8"/>
        <v/>
      </c>
      <c r="J99" s="30">
        <f t="shared" si="6"/>
        <v>32600000</v>
      </c>
      <c r="K99" s="30">
        <f t="shared" si="7"/>
        <v>25774673.919999998</v>
      </c>
      <c r="L99" s="30">
        <f t="shared" si="5"/>
        <v>79.063416932515324</v>
      </c>
    </row>
    <row r="100" spans="1:12" s="23" customFormat="1" ht="31.5" x14ac:dyDescent="0.2">
      <c r="A100" s="11" t="s">
        <v>252</v>
      </c>
      <c r="B100" s="39">
        <v>22012600</v>
      </c>
      <c r="C100" s="106">
        <v>1255000</v>
      </c>
      <c r="D100" s="106">
        <v>880000</v>
      </c>
      <c r="E100" s="106">
        <v>1085551.8799999999</v>
      </c>
      <c r="F100" s="33">
        <f t="shared" si="9"/>
        <v>123.35816818181817</v>
      </c>
      <c r="G100" s="30"/>
      <c r="H100" s="30"/>
      <c r="I100" s="14" t="str">
        <f t="shared" si="8"/>
        <v/>
      </c>
      <c r="J100" s="30">
        <f t="shared" si="6"/>
        <v>1255000</v>
      </c>
      <c r="K100" s="30">
        <f t="shared" si="7"/>
        <v>1085551.8799999999</v>
      </c>
      <c r="L100" s="30">
        <f t="shared" si="5"/>
        <v>86.498157768924287</v>
      </c>
    </row>
    <row r="101" spans="1:12" s="23" customFormat="1" ht="81.75" customHeight="1" x14ac:dyDescent="0.2">
      <c r="A101" s="11" t="s">
        <v>256</v>
      </c>
      <c r="B101" s="39">
        <v>22012900</v>
      </c>
      <c r="C101" s="106">
        <v>52000</v>
      </c>
      <c r="D101" s="106">
        <v>33000</v>
      </c>
      <c r="E101" s="106">
        <v>69264</v>
      </c>
      <c r="F101" s="33" t="str">
        <f t="shared" si="9"/>
        <v>зв.100</v>
      </c>
      <c r="G101" s="30"/>
      <c r="H101" s="30"/>
      <c r="I101" s="14" t="str">
        <f t="shared" si="8"/>
        <v/>
      </c>
      <c r="J101" s="30">
        <f t="shared" si="6"/>
        <v>52000</v>
      </c>
      <c r="K101" s="30">
        <f t="shared" si="7"/>
        <v>69264</v>
      </c>
      <c r="L101" s="30">
        <f t="shared" si="5"/>
        <v>133.20000000000002</v>
      </c>
    </row>
    <row r="102" spans="1:12" s="8" customFormat="1" ht="47.25" x14ac:dyDescent="0.2">
      <c r="A102" s="10" t="s">
        <v>167</v>
      </c>
      <c r="B102" s="9">
        <v>22080000</v>
      </c>
      <c r="C102" s="13">
        <f>C103</f>
        <v>29530000</v>
      </c>
      <c r="D102" s="13">
        <f>D103</f>
        <v>22330000</v>
      </c>
      <c r="E102" s="13">
        <f>E103</f>
        <v>23153330.940000001</v>
      </c>
      <c r="F102" s="29">
        <f t="shared" si="9"/>
        <v>103.68710676220331</v>
      </c>
      <c r="G102" s="13">
        <f>G103</f>
        <v>0</v>
      </c>
      <c r="H102" s="13">
        <f>H103</f>
        <v>0</v>
      </c>
      <c r="I102" s="14" t="str">
        <f t="shared" si="8"/>
        <v/>
      </c>
      <c r="J102" s="13">
        <f t="shared" si="6"/>
        <v>29530000</v>
      </c>
      <c r="K102" s="13">
        <f t="shared" si="7"/>
        <v>23153330.940000001</v>
      </c>
      <c r="L102" s="13">
        <f t="shared" si="5"/>
        <v>78.406132543176426</v>
      </c>
    </row>
    <row r="103" spans="1:12" ht="47.25" x14ac:dyDescent="0.2">
      <c r="A103" s="11" t="s">
        <v>183</v>
      </c>
      <c r="B103" s="39">
        <v>22080400</v>
      </c>
      <c r="C103" s="106">
        <v>29530000</v>
      </c>
      <c r="D103" s="106">
        <v>22330000</v>
      </c>
      <c r="E103" s="106">
        <v>23153330.940000001</v>
      </c>
      <c r="F103" s="33">
        <f t="shared" si="9"/>
        <v>103.68710676220331</v>
      </c>
      <c r="G103" s="30">
        <v>0</v>
      </c>
      <c r="H103" s="30">
        <v>0</v>
      </c>
      <c r="I103" s="14" t="str">
        <f t="shared" si="8"/>
        <v/>
      </c>
      <c r="J103" s="30">
        <f t="shared" si="6"/>
        <v>29530000</v>
      </c>
      <c r="K103" s="30">
        <f t="shared" si="7"/>
        <v>23153330.940000001</v>
      </c>
      <c r="L103" s="30">
        <f t="shared" si="5"/>
        <v>78.406132543176426</v>
      </c>
    </row>
    <row r="104" spans="1:12" s="8" customFormat="1" ht="15.75" x14ac:dyDescent="0.2">
      <c r="A104" s="10" t="s">
        <v>137</v>
      </c>
      <c r="B104" s="9">
        <v>22090000</v>
      </c>
      <c r="C104" s="13">
        <f>SUM(C105:C108)</f>
        <v>350000</v>
      </c>
      <c r="D104" s="13">
        <f>SUM(D105:D108)</f>
        <v>263000</v>
      </c>
      <c r="E104" s="13">
        <f>SUM(E105:E108)</f>
        <v>292226.73000000004</v>
      </c>
      <c r="F104" s="29">
        <f t="shared" si="9"/>
        <v>111.11282509505705</v>
      </c>
      <c r="G104" s="13">
        <f>SUM(G105:G108)</f>
        <v>0</v>
      </c>
      <c r="H104" s="13">
        <f>SUM(H105:H108)</f>
        <v>0</v>
      </c>
      <c r="I104" s="14" t="str">
        <f t="shared" si="8"/>
        <v/>
      </c>
      <c r="J104" s="13">
        <f t="shared" si="6"/>
        <v>350000</v>
      </c>
      <c r="K104" s="13">
        <f t="shared" si="7"/>
        <v>292226.73000000004</v>
      </c>
      <c r="L104" s="13">
        <f t="shared" si="5"/>
        <v>83.493351428571444</v>
      </c>
    </row>
    <row r="105" spans="1:12" ht="47.25" x14ac:dyDescent="0.2">
      <c r="A105" s="11" t="s">
        <v>102</v>
      </c>
      <c r="B105" s="39">
        <v>22090100</v>
      </c>
      <c r="C105" s="106">
        <v>205000</v>
      </c>
      <c r="D105" s="106">
        <v>162000</v>
      </c>
      <c r="E105" s="106">
        <v>172722.67</v>
      </c>
      <c r="F105" s="33">
        <f t="shared" si="9"/>
        <v>106.61893209876546</v>
      </c>
      <c r="G105" s="30">
        <v>0</v>
      </c>
      <c r="H105" s="30">
        <v>0</v>
      </c>
      <c r="I105" s="14" t="str">
        <f t="shared" si="8"/>
        <v/>
      </c>
      <c r="J105" s="30">
        <f t="shared" si="6"/>
        <v>205000</v>
      </c>
      <c r="K105" s="30">
        <f t="shared" si="7"/>
        <v>172722.67</v>
      </c>
      <c r="L105" s="30">
        <f t="shared" si="5"/>
        <v>84.254960975609762</v>
      </c>
    </row>
    <row r="106" spans="1:12" ht="15.75" x14ac:dyDescent="0.2">
      <c r="A106" s="11" t="s">
        <v>216</v>
      </c>
      <c r="B106" s="39">
        <v>22090200</v>
      </c>
      <c r="C106" s="106">
        <v>0</v>
      </c>
      <c r="D106" s="106">
        <v>0</v>
      </c>
      <c r="E106" s="106">
        <v>622.20000000000005</v>
      </c>
      <c r="F106" s="33" t="str">
        <f t="shared" si="9"/>
        <v/>
      </c>
      <c r="G106" s="30"/>
      <c r="H106" s="30"/>
      <c r="I106" s="14" t="str">
        <f t="shared" si="8"/>
        <v/>
      </c>
      <c r="J106" s="30">
        <f t="shared" si="6"/>
        <v>0</v>
      </c>
      <c r="K106" s="30">
        <f t="shared" si="7"/>
        <v>622.20000000000005</v>
      </c>
      <c r="L106" s="30" t="str">
        <f t="shared" si="5"/>
        <v/>
      </c>
    </row>
    <row r="107" spans="1:12" ht="63" hidden="1" x14ac:dyDescent="0.2">
      <c r="A107" s="11" t="s">
        <v>217</v>
      </c>
      <c r="B107" s="39">
        <v>22090300</v>
      </c>
      <c r="C107" s="30">
        <v>0</v>
      </c>
      <c r="D107" s="37"/>
      <c r="E107" s="30"/>
      <c r="F107" s="33" t="str">
        <f t="shared" si="9"/>
        <v/>
      </c>
      <c r="G107" s="30"/>
      <c r="H107" s="30"/>
      <c r="I107" s="14" t="str">
        <f t="shared" si="8"/>
        <v/>
      </c>
      <c r="J107" s="30">
        <f t="shared" si="6"/>
        <v>0</v>
      </c>
      <c r="K107" s="30">
        <f t="shared" si="7"/>
        <v>0</v>
      </c>
      <c r="L107" s="30" t="str">
        <f t="shared" si="5"/>
        <v/>
      </c>
    </row>
    <row r="108" spans="1:12" ht="47.25" x14ac:dyDescent="0.2">
      <c r="A108" s="11" t="s">
        <v>168</v>
      </c>
      <c r="B108" s="39">
        <v>22090400</v>
      </c>
      <c r="C108" s="106">
        <v>145000</v>
      </c>
      <c r="D108" s="106">
        <v>101000</v>
      </c>
      <c r="E108" s="106">
        <v>118881.86</v>
      </c>
      <c r="F108" s="33">
        <f t="shared" si="9"/>
        <v>117.70481188118811</v>
      </c>
      <c r="G108" s="30">
        <v>0</v>
      </c>
      <c r="H108" s="30">
        <v>0</v>
      </c>
      <c r="I108" s="14" t="str">
        <f t="shared" si="8"/>
        <v/>
      </c>
      <c r="J108" s="30">
        <f t="shared" si="6"/>
        <v>145000</v>
      </c>
      <c r="K108" s="30">
        <f t="shared" si="7"/>
        <v>118881.86</v>
      </c>
      <c r="L108" s="30">
        <f t="shared" si="5"/>
        <v>81.987489655172425</v>
      </c>
    </row>
    <row r="109" spans="1:12" s="8" customFormat="1" ht="15.75" x14ac:dyDescent="0.2">
      <c r="A109" s="10" t="s">
        <v>328</v>
      </c>
      <c r="B109" s="9">
        <v>24000000</v>
      </c>
      <c r="C109" s="13">
        <f>C110+C116+C119</f>
        <v>797300</v>
      </c>
      <c r="D109" s="13">
        <f>D110+D116+D119</f>
        <v>797300</v>
      </c>
      <c r="E109" s="13">
        <f>E110+E116+E119</f>
        <v>927283.06</v>
      </c>
      <c r="F109" s="29">
        <f t="shared" si="9"/>
        <v>116.30290480371252</v>
      </c>
      <c r="G109" s="13">
        <f>G110+G116+G119</f>
        <v>13150500</v>
      </c>
      <c r="H109" s="13">
        <f>H110+H116+H119</f>
        <v>17003040.490000002</v>
      </c>
      <c r="I109" s="14">
        <f t="shared" si="8"/>
        <v>129.29577194783471</v>
      </c>
      <c r="J109" s="13">
        <f t="shared" si="6"/>
        <v>13947800</v>
      </c>
      <c r="K109" s="13">
        <f t="shared" si="7"/>
        <v>17930323.550000001</v>
      </c>
      <c r="L109" s="13">
        <f t="shared" si="5"/>
        <v>128.55305890534709</v>
      </c>
    </row>
    <row r="110" spans="1:12" s="8" customFormat="1" ht="15.75" x14ac:dyDescent="0.2">
      <c r="A110" s="10" t="s">
        <v>327</v>
      </c>
      <c r="B110" s="9">
        <v>24060000</v>
      </c>
      <c r="C110" s="13">
        <f>SUM(C111:C115)</f>
        <v>797300</v>
      </c>
      <c r="D110" s="13">
        <f>SUM(D111:D115)</f>
        <v>797300</v>
      </c>
      <c r="E110" s="13">
        <f>SUM(E111:E115)</f>
        <v>927283.06</v>
      </c>
      <c r="F110" s="29">
        <f t="shared" si="9"/>
        <v>116.30290480371252</v>
      </c>
      <c r="G110" s="13">
        <f>SUM(G111:G115)</f>
        <v>690000</v>
      </c>
      <c r="H110" s="13">
        <f>SUM(H111:H115)</f>
        <v>1118287.8500000001</v>
      </c>
      <c r="I110" s="14" t="str">
        <f t="shared" si="8"/>
        <v>зв.100</v>
      </c>
      <c r="J110" s="13">
        <f t="shared" si="6"/>
        <v>1487300</v>
      </c>
      <c r="K110" s="13">
        <f t="shared" si="7"/>
        <v>2045570.9100000001</v>
      </c>
      <c r="L110" s="13">
        <f t="shared" si="5"/>
        <v>137.53586431789148</v>
      </c>
    </row>
    <row r="111" spans="1:12" ht="15.75" x14ac:dyDescent="0.2">
      <c r="A111" s="11" t="s">
        <v>138</v>
      </c>
      <c r="B111" s="39">
        <v>24060300</v>
      </c>
      <c r="C111" s="106">
        <v>745700</v>
      </c>
      <c r="D111" s="106">
        <v>745700</v>
      </c>
      <c r="E111" s="106">
        <v>873172.64</v>
      </c>
      <c r="F111" s="29">
        <f t="shared" si="9"/>
        <v>117.0943596620625</v>
      </c>
      <c r="G111" s="30">
        <v>0</v>
      </c>
      <c r="H111" s="30">
        <v>0</v>
      </c>
      <c r="I111" s="14" t="str">
        <f t="shared" si="8"/>
        <v/>
      </c>
      <c r="J111" s="30">
        <f t="shared" si="6"/>
        <v>745700</v>
      </c>
      <c r="K111" s="30">
        <f t="shared" si="7"/>
        <v>873172.64</v>
      </c>
      <c r="L111" s="30">
        <f t="shared" si="5"/>
        <v>117.0943596620625</v>
      </c>
    </row>
    <row r="112" spans="1:12" ht="15.75" x14ac:dyDescent="0.2">
      <c r="A112" s="11" t="s">
        <v>224</v>
      </c>
      <c r="B112" s="39">
        <v>24060600</v>
      </c>
      <c r="C112" s="30"/>
      <c r="D112" s="49"/>
      <c r="E112" s="30"/>
      <c r="F112" s="33" t="str">
        <f t="shared" si="9"/>
        <v/>
      </c>
      <c r="G112" s="30">
        <v>0</v>
      </c>
      <c r="H112" s="30">
        <v>0</v>
      </c>
      <c r="I112" s="14" t="str">
        <f t="shared" si="8"/>
        <v/>
      </c>
      <c r="J112" s="30">
        <f t="shared" si="6"/>
        <v>0</v>
      </c>
      <c r="K112" s="30">
        <f t="shared" si="7"/>
        <v>0</v>
      </c>
      <c r="L112" s="30" t="str">
        <f t="shared" si="5"/>
        <v/>
      </c>
    </row>
    <row r="113" spans="1:12" ht="63" x14ac:dyDescent="0.2">
      <c r="A113" s="11" t="s">
        <v>169</v>
      </c>
      <c r="B113" s="39">
        <v>24062100</v>
      </c>
      <c r="C113" s="30">
        <v>0</v>
      </c>
      <c r="D113" s="30">
        <v>0</v>
      </c>
      <c r="E113" s="30">
        <v>0</v>
      </c>
      <c r="F113" s="29" t="str">
        <f t="shared" si="9"/>
        <v/>
      </c>
      <c r="G113" s="106">
        <v>690000</v>
      </c>
      <c r="H113" s="106">
        <v>1118287.8500000001</v>
      </c>
      <c r="I113" s="50" t="str">
        <f t="shared" si="8"/>
        <v>зв.100</v>
      </c>
      <c r="J113" s="30">
        <f t="shared" si="6"/>
        <v>690000</v>
      </c>
      <c r="K113" s="30">
        <f t="shared" si="7"/>
        <v>1118287.8500000001</v>
      </c>
      <c r="L113" s="30" t="str">
        <f t="shared" si="5"/>
        <v>зв.100</v>
      </c>
    </row>
    <row r="114" spans="1:12" s="22" customFormat="1" ht="63.75" hidden="1" customHeight="1" x14ac:dyDescent="0.2">
      <c r="A114" s="11" t="s">
        <v>325</v>
      </c>
      <c r="B114" s="68" t="s">
        <v>326</v>
      </c>
      <c r="C114" s="76"/>
      <c r="D114" s="76"/>
      <c r="E114" s="76"/>
      <c r="F114" s="33" t="str">
        <f t="shared" si="9"/>
        <v/>
      </c>
      <c r="G114" s="69"/>
      <c r="H114" s="32"/>
      <c r="I114" s="14" t="str">
        <f t="shared" si="8"/>
        <v/>
      </c>
      <c r="J114" s="30">
        <f t="shared" si="6"/>
        <v>0</v>
      </c>
      <c r="K114" s="30">
        <f t="shared" si="7"/>
        <v>0</v>
      </c>
      <c r="L114" s="30" t="str">
        <f t="shared" si="5"/>
        <v/>
      </c>
    </row>
    <row r="115" spans="1:12" s="22" customFormat="1" ht="78.75" x14ac:dyDescent="0.2">
      <c r="A115" s="11" t="s">
        <v>333</v>
      </c>
      <c r="B115" s="68" t="s">
        <v>329</v>
      </c>
      <c r="C115" s="106">
        <v>51600</v>
      </c>
      <c r="D115" s="106">
        <v>51600</v>
      </c>
      <c r="E115" s="106">
        <v>54110.42</v>
      </c>
      <c r="F115" s="33">
        <f>IF(D115=0,"",IF(E115/D115&gt;1.5, "зв.100",E115/D115*100))</f>
        <v>104.86515503875968</v>
      </c>
      <c r="G115" s="69"/>
      <c r="H115" s="32"/>
      <c r="I115" s="14" t="str">
        <f>IF(G115=0,"",IF(H115/G115&gt;1.5, "зв.100",H115/G115*100))</f>
        <v/>
      </c>
      <c r="J115" s="30">
        <f t="shared" si="6"/>
        <v>51600</v>
      </c>
      <c r="K115" s="30">
        <f t="shared" si="7"/>
        <v>54110.42</v>
      </c>
      <c r="L115" s="30">
        <f t="shared" si="5"/>
        <v>104.86515503875968</v>
      </c>
    </row>
    <row r="116" spans="1:12" s="8" customFormat="1" ht="31.5" x14ac:dyDescent="0.2">
      <c r="A116" s="10" t="s">
        <v>139</v>
      </c>
      <c r="B116" s="9">
        <v>24110000</v>
      </c>
      <c r="C116" s="13">
        <f>C117+C118</f>
        <v>0</v>
      </c>
      <c r="D116" s="13">
        <f>D117+D118</f>
        <v>0</v>
      </c>
      <c r="E116" s="13">
        <f>E117+E118</f>
        <v>0</v>
      </c>
      <c r="F116" s="29" t="str">
        <f t="shared" si="9"/>
        <v/>
      </c>
      <c r="G116" s="13">
        <f>G118+G117</f>
        <v>14400</v>
      </c>
      <c r="H116" s="13">
        <f>H118+H117</f>
        <v>3869.59</v>
      </c>
      <c r="I116" s="14">
        <f t="shared" si="8"/>
        <v>26.872152777777782</v>
      </c>
      <c r="J116" s="13">
        <f t="shared" si="6"/>
        <v>14400</v>
      </c>
      <c r="K116" s="13">
        <f t="shared" si="7"/>
        <v>3869.59</v>
      </c>
      <c r="L116" s="13">
        <f t="shared" si="5"/>
        <v>26.872152777777782</v>
      </c>
    </row>
    <row r="117" spans="1:12" s="23" customFormat="1" ht="31.5" x14ac:dyDescent="0.2">
      <c r="A117" s="11" t="s">
        <v>334</v>
      </c>
      <c r="B117" s="39">
        <v>24110700</v>
      </c>
      <c r="C117" s="13"/>
      <c r="D117" s="13"/>
      <c r="E117" s="13"/>
      <c r="F117" s="29" t="str">
        <f>IF(D117=0,"",IF(E117/D117&gt;1.5, "зв.100",E117/D117*100))</f>
        <v/>
      </c>
      <c r="G117" s="106">
        <v>0</v>
      </c>
      <c r="H117" s="106">
        <v>14.36</v>
      </c>
      <c r="I117" s="50" t="str">
        <f>IF(G117=0,"",IF(H117/G117&gt;1.5, "зв.100",H117/G117*100))</f>
        <v/>
      </c>
      <c r="J117" s="13">
        <f t="shared" si="6"/>
        <v>0</v>
      </c>
      <c r="K117" s="30">
        <f t="shared" si="7"/>
        <v>14.36</v>
      </c>
      <c r="L117" s="13" t="str">
        <f t="shared" si="5"/>
        <v/>
      </c>
    </row>
    <row r="118" spans="1:12" ht="63" x14ac:dyDescent="0.2">
      <c r="A118" s="11" t="s">
        <v>184</v>
      </c>
      <c r="B118" s="39">
        <v>24110900</v>
      </c>
      <c r="C118" s="30">
        <v>0</v>
      </c>
      <c r="D118" s="30">
        <v>0</v>
      </c>
      <c r="E118" s="30">
        <v>0</v>
      </c>
      <c r="F118" s="29" t="str">
        <f t="shared" si="9"/>
        <v/>
      </c>
      <c r="G118" s="106">
        <v>14400</v>
      </c>
      <c r="H118" s="106">
        <v>3855.23</v>
      </c>
      <c r="I118" s="50">
        <f t="shared" si="8"/>
        <v>26.772430555555555</v>
      </c>
      <c r="J118" s="30">
        <f t="shared" si="6"/>
        <v>14400</v>
      </c>
      <c r="K118" s="30">
        <f t="shared" si="7"/>
        <v>3855.23</v>
      </c>
      <c r="L118" s="30">
        <f t="shared" si="5"/>
        <v>26.772430555555555</v>
      </c>
    </row>
    <row r="119" spans="1:12" s="8" customFormat="1" ht="31.5" x14ac:dyDescent="0.2">
      <c r="A119" s="10" t="s">
        <v>164</v>
      </c>
      <c r="B119" s="9">
        <v>24170000</v>
      </c>
      <c r="C119" s="13">
        <v>0</v>
      </c>
      <c r="D119" s="13">
        <v>0</v>
      </c>
      <c r="E119" s="13">
        <v>0</v>
      </c>
      <c r="F119" s="29" t="str">
        <f t="shared" si="9"/>
        <v/>
      </c>
      <c r="G119" s="107">
        <v>12446100</v>
      </c>
      <c r="H119" s="107">
        <v>15880883.050000001</v>
      </c>
      <c r="I119" s="14">
        <f t="shared" si="8"/>
        <v>127.59726380151213</v>
      </c>
      <c r="J119" s="13">
        <f t="shared" si="6"/>
        <v>12446100</v>
      </c>
      <c r="K119" s="13">
        <f t="shared" si="7"/>
        <v>15880883.050000001</v>
      </c>
      <c r="L119" s="13">
        <f t="shared" si="5"/>
        <v>127.59726380151213</v>
      </c>
    </row>
    <row r="120" spans="1:12" s="8" customFormat="1" ht="15.75" x14ac:dyDescent="0.2">
      <c r="A120" s="10" t="s">
        <v>140</v>
      </c>
      <c r="B120" s="9">
        <v>25000000</v>
      </c>
      <c r="C120" s="13">
        <f>SUM(C121:C122)</f>
        <v>0</v>
      </c>
      <c r="D120" s="13">
        <f>SUM(D121:D122)</f>
        <v>0</v>
      </c>
      <c r="E120" s="13">
        <f>SUM(E121:E122)</f>
        <v>0</v>
      </c>
      <c r="F120" s="29" t="str">
        <f t="shared" si="9"/>
        <v/>
      </c>
      <c r="G120" s="13">
        <f>SUM(G121:G122)</f>
        <v>51128000</v>
      </c>
      <c r="H120" s="13">
        <f>SUM(H121:H122)</f>
        <v>47238247.539999999</v>
      </c>
      <c r="I120" s="14">
        <f t="shared" si="8"/>
        <v>92.392128657487092</v>
      </c>
      <c r="J120" s="13">
        <f t="shared" si="6"/>
        <v>51128000</v>
      </c>
      <c r="K120" s="13">
        <f t="shared" si="7"/>
        <v>47238247.539999999</v>
      </c>
      <c r="L120" s="13">
        <f t="shared" si="5"/>
        <v>92.392128657487092</v>
      </c>
    </row>
    <row r="121" spans="1:12" s="8" customFormat="1" ht="34.5" customHeight="1" x14ac:dyDescent="0.2">
      <c r="A121" s="10" t="s">
        <v>141</v>
      </c>
      <c r="B121" s="9">
        <v>25010000</v>
      </c>
      <c r="C121" s="13">
        <v>0</v>
      </c>
      <c r="D121" s="13">
        <v>0</v>
      </c>
      <c r="E121" s="13">
        <v>0</v>
      </c>
      <c r="F121" s="29" t="str">
        <f t="shared" si="9"/>
        <v/>
      </c>
      <c r="G121" s="107">
        <v>51128000</v>
      </c>
      <c r="H121" s="107">
        <v>33968926.07</v>
      </c>
      <c r="I121" s="14">
        <f t="shared" si="8"/>
        <v>66.438988558128614</v>
      </c>
      <c r="J121" s="13">
        <f t="shared" si="6"/>
        <v>51128000</v>
      </c>
      <c r="K121" s="13">
        <f t="shared" si="7"/>
        <v>33968926.07</v>
      </c>
      <c r="L121" s="13">
        <f t="shared" si="5"/>
        <v>66.438988558128614</v>
      </c>
    </row>
    <row r="122" spans="1:12" s="8" customFormat="1" ht="31.5" x14ac:dyDescent="0.2">
      <c r="A122" s="10" t="s">
        <v>186</v>
      </c>
      <c r="B122" s="9">
        <v>25020000</v>
      </c>
      <c r="C122" s="13">
        <v>0</v>
      </c>
      <c r="D122" s="13">
        <v>0</v>
      </c>
      <c r="E122" s="13">
        <v>0</v>
      </c>
      <c r="F122" s="29" t="str">
        <f t="shared" si="9"/>
        <v/>
      </c>
      <c r="G122" s="107">
        <v>0</v>
      </c>
      <c r="H122" s="107">
        <v>13269321.470000001</v>
      </c>
      <c r="I122" s="14" t="str">
        <f t="shared" si="8"/>
        <v/>
      </c>
      <c r="J122" s="13">
        <f t="shared" si="6"/>
        <v>0</v>
      </c>
      <c r="K122" s="13">
        <f t="shared" si="7"/>
        <v>13269321.470000001</v>
      </c>
      <c r="L122" s="13" t="str">
        <f t="shared" si="5"/>
        <v/>
      </c>
    </row>
    <row r="123" spans="1:12" s="8" customFormat="1" ht="15.75" x14ac:dyDescent="0.2">
      <c r="A123" s="10" t="s">
        <v>142</v>
      </c>
      <c r="B123" s="9">
        <v>30000000</v>
      </c>
      <c r="C123" s="13">
        <f>C124+C129</f>
        <v>10000</v>
      </c>
      <c r="D123" s="13">
        <f>D124+D129</f>
        <v>8000</v>
      </c>
      <c r="E123" s="13">
        <f>E124+E129</f>
        <v>1315.96</v>
      </c>
      <c r="F123" s="29">
        <f t="shared" si="9"/>
        <v>16.4495</v>
      </c>
      <c r="G123" s="13">
        <f>G124+G129</f>
        <v>23230000</v>
      </c>
      <c r="H123" s="13">
        <f>H124+H129</f>
        <v>28360966.159999996</v>
      </c>
      <c r="I123" s="14">
        <f t="shared" si="8"/>
        <v>122.08767180370211</v>
      </c>
      <c r="J123" s="13">
        <f t="shared" si="6"/>
        <v>23240000</v>
      </c>
      <c r="K123" s="13">
        <f t="shared" si="7"/>
        <v>28362282.119999997</v>
      </c>
      <c r="L123" s="13">
        <f t="shared" si="5"/>
        <v>122.04080086058519</v>
      </c>
    </row>
    <row r="124" spans="1:12" s="8" customFormat="1" ht="15.75" x14ac:dyDescent="0.2">
      <c r="A124" s="10" t="s">
        <v>143</v>
      </c>
      <c r="B124" s="9">
        <v>31000000</v>
      </c>
      <c r="C124" s="13">
        <f>C125+C127+C128</f>
        <v>10000</v>
      </c>
      <c r="D124" s="13">
        <f>D125+D127+D128</f>
        <v>8000</v>
      </c>
      <c r="E124" s="13">
        <f>E125+E127+E128</f>
        <v>1315.96</v>
      </c>
      <c r="F124" s="29">
        <f t="shared" si="9"/>
        <v>16.4495</v>
      </c>
      <c r="G124" s="13">
        <f>G125+G127+G128</f>
        <v>6404000</v>
      </c>
      <c r="H124" s="13">
        <f>H125+H127+H128</f>
        <v>6766837.2599999998</v>
      </c>
      <c r="I124" s="14">
        <f t="shared" si="8"/>
        <v>105.66579106808246</v>
      </c>
      <c r="J124" s="13">
        <f t="shared" si="6"/>
        <v>6414000</v>
      </c>
      <c r="K124" s="13">
        <f t="shared" si="7"/>
        <v>6768153.2199999997</v>
      </c>
      <c r="L124" s="13">
        <f t="shared" si="5"/>
        <v>105.52156563766759</v>
      </c>
    </row>
    <row r="125" spans="1:12" s="8" customFormat="1" ht="78.75" x14ac:dyDescent="0.2">
      <c r="A125" s="10" t="s">
        <v>170</v>
      </c>
      <c r="B125" s="9">
        <v>31010000</v>
      </c>
      <c r="C125" s="13">
        <f>C126</f>
        <v>10000</v>
      </c>
      <c r="D125" s="13">
        <f>D126</f>
        <v>8000</v>
      </c>
      <c r="E125" s="13">
        <f>E126</f>
        <v>0</v>
      </c>
      <c r="F125" s="29">
        <f t="shared" si="9"/>
        <v>0</v>
      </c>
      <c r="G125" s="13">
        <f>G126</f>
        <v>0</v>
      </c>
      <c r="H125" s="13">
        <f>H126</f>
        <v>0</v>
      </c>
      <c r="I125" s="14" t="str">
        <f t="shared" si="8"/>
        <v/>
      </c>
      <c r="J125" s="13">
        <f t="shared" si="6"/>
        <v>10000</v>
      </c>
      <c r="K125" s="13">
        <f t="shared" si="7"/>
        <v>0</v>
      </c>
      <c r="L125" s="13">
        <f t="shared" si="5"/>
        <v>0</v>
      </c>
    </row>
    <row r="126" spans="1:12" ht="78.75" x14ac:dyDescent="0.2">
      <c r="A126" s="11" t="s">
        <v>171</v>
      </c>
      <c r="B126" s="39">
        <v>31010200</v>
      </c>
      <c r="C126" s="106">
        <v>10000</v>
      </c>
      <c r="D126" s="106">
        <v>8000</v>
      </c>
      <c r="E126" s="76">
        <v>0</v>
      </c>
      <c r="F126" s="33">
        <f t="shared" si="9"/>
        <v>0</v>
      </c>
      <c r="G126" s="30">
        <v>0</v>
      </c>
      <c r="H126" s="30">
        <v>0</v>
      </c>
      <c r="I126" s="14" t="str">
        <f t="shared" si="8"/>
        <v/>
      </c>
      <c r="J126" s="30">
        <f t="shared" si="6"/>
        <v>10000</v>
      </c>
      <c r="K126" s="30">
        <f t="shared" si="7"/>
        <v>0</v>
      </c>
      <c r="L126" s="30">
        <f t="shared" si="5"/>
        <v>0</v>
      </c>
    </row>
    <row r="127" spans="1:12" s="8" customFormat="1" ht="31.5" x14ac:dyDescent="0.2">
      <c r="A127" s="10" t="s">
        <v>144</v>
      </c>
      <c r="B127" s="9">
        <v>31020000</v>
      </c>
      <c r="C127" s="107">
        <v>0</v>
      </c>
      <c r="D127" s="107">
        <v>0</v>
      </c>
      <c r="E127" s="107">
        <v>1315.96</v>
      </c>
      <c r="F127" s="29" t="str">
        <f t="shared" si="9"/>
        <v/>
      </c>
      <c r="G127" s="13">
        <v>0</v>
      </c>
      <c r="H127" s="13">
        <v>0</v>
      </c>
      <c r="I127" s="14" t="str">
        <f t="shared" si="8"/>
        <v/>
      </c>
      <c r="J127" s="13">
        <f t="shared" si="6"/>
        <v>0</v>
      </c>
      <c r="K127" s="13">
        <f t="shared" si="7"/>
        <v>1315.96</v>
      </c>
      <c r="L127" s="13" t="str">
        <f t="shared" si="5"/>
        <v/>
      </c>
    </row>
    <row r="128" spans="1:12" s="8" customFormat="1" ht="47.25" x14ac:dyDescent="0.2">
      <c r="A128" s="10" t="s">
        <v>145</v>
      </c>
      <c r="B128" s="9">
        <v>31030000</v>
      </c>
      <c r="C128" s="13">
        <v>0</v>
      </c>
      <c r="D128" s="13">
        <v>0</v>
      </c>
      <c r="E128" s="13">
        <v>0</v>
      </c>
      <c r="F128" s="29" t="str">
        <f t="shared" si="9"/>
        <v/>
      </c>
      <c r="G128" s="107">
        <v>6404000</v>
      </c>
      <c r="H128" s="107">
        <v>6766837.2599999998</v>
      </c>
      <c r="I128" s="14">
        <f t="shared" si="8"/>
        <v>105.66579106808246</v>
      </c>
      <c r="J128" s="13">
        <f t="shared" si="6"/>
        <v>6404000</v>
      </c>
      <c r="K128" s="13">
        <f t="shared" si="7"/>
        <v>6766837.2599999998</v>
      </c>
      <c r="L128" s="13">
        <f t="shared" si="5"/>
        <v>105.66579106808246</v>
      </c>
    </row>
    <row r="129" spans="1:12" s="8" customFormat="1" ht="18" customHeight="1" x14ac:dyDescent="0.2">
      <c r="A129" s="10" t="s">
        <v>146</v>
      </c>
      <c r="B129" s="9">
        <v>33000000</v>
      </c>
      <c r="C129" s="13">
        <f>C130</f>
        <v>0</v>
      </c>
      <c r="D129" s="13">
        <f>D130</f>
        <v>0</v>
      </c>
      <c r="E129" s="13">
        <f>E130</f>
        <v>0</v>
      </c>
      <c r="F129" s="29" t="str">
        <f t="shared" si="9"/>
        <v/>
      </c>
      <c r="G129" s="13">
        <f>G130</f>
        <v>16826000</v>
      </c>
      <c r="H129" s="13">
        <f>H130</f>
        <v>21594128.899999999</v>
      </c>
      <c r="I129" s="14">
        <f t="shared" si="8"/>
        <v>128.33786342565077</v>
      </c>
      <c r="J129" s="13">
        <f t="shared" si="6"/>
        <v>16826000</v>
      </c>
      <c r="K129" s="13">
        <f t="shared" si="7"/>
        <v>21594128.899999999</v>
      </c>
      <c r="L129" s="13">
        <f t="shared" si="5"/>
        <v>128.33786342565077</v>
      </c>
    </row>
    <row r="130" spans="1:12" s="8" customFormat="1" ht="15.75" x14ac:dyDescent="0.2">
      <c r="A130" s="10" t="s">
        <v>147</v>
      </c>
      <c r="B130" s="9">
        <v>33010000</v>
      </c>
      <c r="C130" s="13">
        <f>SUM(C131:C132)</f>
        <v>0</v>
      </c>
      <c r="D130" s="13">
        <f>SUM(D131:D132)</f>
        <v>0</v>
      </c>
      <c r="E130" s="13">
        <f>SUM(E131:E132)</f>
        <v>0</v>
      </c>
      <c r="F130" s="29" t="str">
        <f t="shared" si="9"/>
        <v/>
      </c>
      <c r="G130" s="13">
        <f>SUM(G131:G132)</f>
        <v>16826000</v>
      </c>
      <c r="H130" s="13">
        <f>SUM(H131:H132)</f>
        <v>21594128.899999999</v>
      </c>
      <c r="I130" s="14">
        <f t="shared" si="8"/>
        <v>128.33786342565077</v>
      </c>
      <c r="J130" s="13">
        <f t="shared" si="6"/>
        <v>16826000</v>
      </c>
      <c r="K130" s="13">
        <f t="shared" si="7"/>
        <v>21594128.899999999</v>
      </c>
      <c r="L130" s="13">
        <f t="shared" si="5"/>
        <v>128.33786342565077</v>
      </c>
    </row>
    <row r="131" spans="1:12" ht="78.75" x14ac:dyDescent="0.2">
      <c r="A131" s="11" t="s">
        <v>172</v>
      </c>
      <c r="B131" s="39">
        <v>33010100</v>
      </c>
      <c r="C131" s="30">
        <v>0</v>
      </c>
      <c r="D131" s="30">
        <v>0</v>
      </c>
      <c r="E131" s="30">
        <v>0</v>
      </c>
      <c r="F131" s="29" t="str">
        <f t="shared" si="9"/>
        <v/>
      </c>
      <c r="G131" s="106">
        <v>16826000</v>
      </c>
      <c r="H131" s="106">
        <v>21594128.899999999</v>
      </c>
      <c r="I131" s="50">
        <f t="shared" si="8"/>
        <v>128.33786342565077</v>
      </c>
      <c r="J131" s="30">
        <f t="shared" si="6"/>
        <v>16826000</v>
      </c>
      <c r="K131" s="30">
        <f t="shared" si="7"/>
        <v>21594128.899999999</v>
      </c>
      <c r="L131" s="30">
        <f t="shared" si="5"/>
        <v>128.33786342565077</v>
      </c>
    </row>
    <row r="132" spans="1:12" ht="63" hidden="1" x14ac:dyDescent="0.2">
      <c r="A132" s="11" t="s">
        <v>173</v>
      </c>
      <c r="B132" s="39">
        <v>33010400</v>
      </c>
      <c r="C132" s="30">
        <v>0</v>
      </c>
      <c r="D132" s="30">
        <v>0</v>
      </c>
      <c r="E132" s="30">
        <v>0</v>
      </c>
      <c r="F132" s="29" t="str">
        <f t="shared" si="9"/>
        <v/>
      </c>
      <c r="G132" s="77"/>
      <c r="H132" s="77">
        <v>0</v>
      </c>
      <c r="I132" s="50" t="str">
        <f t="shared" si="8"/>
        <v/>
      </c>
      <c r="J132" s="30">
        <f t="shared" si="6"/>
        <v>0</v>
      </c>
      <c r="K132" s="30">
        <f t="shared" si="7"/>
        <v>0</v>
      </c>
      <c r="L132" s="30" t="str">
        <f t="shared" si="5"/>
        <v/>
      </c>
    </row>
    <row r="133" spans="1:12" s="8" customFormat="1" ht="15.75" x14ac:dyDescent="0.2">
      <c r="A133" s="10" t="s">
        <v>148</v>
      </c>
      <c r="B133" s="9">
        <v>50000000</v>
      </c>
      <c r="C133" s="13">
        <f>C134</f>
        <v>0</v>
      </c>
      <c r="D133" s="13">
        <f>D134</f>
        <v>0</v>
      </c>
      <c r="E133" s="13">
        <f>E134</f>
        <v>0</v>
      </c>
      <c r="F133" s="29" t="str">
        <f t="shared" si="9"/>
        <v/>
      </c>
      <c r="G133" s="13">
        <f>G134</f>
        <v>8200000</v>
      </c>
      <c r="H133" s="13">
        <f>H134</f>
        <v>9159522.6300000008</v>
      </c>
      <c r="I133" s="14">
        <f t="shared" si="8"/>
        <v>111.70149548780488</v>
      </c>
      <c r="J133" s="13">
        <f t="shared" si="6"/>
        <v>8200000</v>
      </c>
      <c r="K133" s="13">
        <f t="shared" si="7"/>
        <v>9159522.6300000008</v>
      </c>
      <c r="L133" s="13">
        <f t="shared" si="5"/>
        <v>111.70149548780488</v>
      </c>
    </row>
    <row r="134" spans="1:12" ht="63" x14ac:dyDescent="0.2">
      <c r="A134" s="11" t="s">
        <v>174</v>
      </c>
      <c r="B134" s="39">
        <v>50110000</v>
      </c>
      <c r="C134" s="30">
        <v>0</v>
      </c>
      <c r="D134" s="30">
        <v>0</v>
      </c>
      <c r="E134" s="30">
        <v>0</v>
      </c>
      <c r="F134" s="29" t="str">
        <f t="shared" si="9"/>
        <v/>
      </c>
      <c r="G134" s="106">
        <v>8200000</v>
      </c>
      <c r="H134" s="106">
        <v>9159522.6300000008</v>
      </c>
      <c r="I134" s="50">
        <f t="shared" si="8"/>
        <v>111.70149548780488</v>
      </c>
      <c r="J134" s="30">
        <f t="shared" si="6"/>
        <v>8200000</v>
      </c>
      <c r="K134" s="30">
        <f t="shared" si="7"/>
        <v>9159522.6300000008</v>
      </c>
      <c r="L134" s="30">
        <f t="shared" si="5"/>
        <v>111.70149548780488</v>
      </c>
    </row>
    <row r="135" spans="1:12" s="8" customFormat="1" ht="15.75" x14ac:dyDescent="0.2">
      <c r="A135" s="10" t="s">
        <v>149</v>
      </c>
      <c r="B135" s="9">
        <v>90010100</v>
      </c>
      <c r="C135" s="13">
        <f>C13+C85+C123+C133</f>
        <v>1393500000</v>
      </c>
      <c r="D135" s="13">
        <f>D13+D85+D123+D133</f>
        <v>1013668500</v>
      </c>
      <c r="E135" s="13">
        <f>E13+E85+E123+E133</f>
        <v>1019103115.7200001</v>
      </c>
      <c r="F135" s="29">
        <f t="shared" si="9"/>
        <v>100.53613343218224</v>
      </c>
      <c r="G135" s="13">
        <f>G13+G85+G123+G133</f>
        <v>96149500</v>
      </c>
      <c r="H135" s="13">
        <f>H13+H85+H123+H133</f>
        <v>102215427.84999999</v>
      </c>
      <c r="I135" s="14">
        <f t="shared" si="8"/>
        <v>106.3088501240256</v>
      </c>
      <c r="J135" s="13">
        <f t="shared" si="6"/>
        <v>1489649500</v>
      </c>
      <c r="K135" s="13">
        <f t="shared" si="7"/>
        <v>1121318543.5700002</v>
      </c>
      <c r="L135" s="13">
        <f t="shared" si="5"/>
        <v>75.273985160267571</v>
      </c>
    </row>
    <row r="136" spans="1:12" s="8" customFormat="1" ht="15.75" x14ac:dyDescent="0.2">
      <c r="A136" s="10" t="s">
        <v>150</v>
      </c>
      <c r="B136" s="9">
        <v>40000000</v>
      </c>
      <c r="C136" s="13">
        <f t="shared" ref="C136:E137" si="10">C137</f>
        <v>487674922</v>
      </c>
      <c r="D136" s="13">
        <f t="shared" si="10"/>
        <v>382492900</v>
      </c>
      <c r="E136" s="13">
        <f t="shared" si="10"/>
        <v>382492900</v>
      </c>
      <c r="F136" s="29">
        <f t="shared" si="9"/>
        <v>100</v>
      </c>
      <c r="G136" s="13">
        <f>G137</f>
        <v>0</v>
      </c>
      <c r="H136" s="13">
        <f>H137</f>
        <v>0</v>
      </c>
      <c r="I136" s="14" t="str">
        <f t="shared" si="8"/>
        <v/>
      </c>
      <c r="J136" s="13">
        <f t="shared" si="6"/>
        <v>487674922</v>
      </c>
      <c r="K136" s="13">
        <f t="shared" si="7"/>
        <v>382492900</v>
      </c>
      <c r="L136" s="13">
        <f t="shared" si="5"/>
        <v>78.431939545171034</v>
      </c>
    </row>
    <row r="137" spans="1:12" s="8" customFormat="1" ht="15.75" x14ac:dyDescent="0.2">
      <c r="A137" s="10" t="s">
        <v>151</v>
      </c>
      <c r="B137" s="9">
        <v>41000000</v>
      </c>
      <c r="C137" s="13">
        <f t="shared" si="10"/>
        <v>487674922</v>
      </c>
      <c r="D137" s="13">
        <f t="shared" si="10"/>
        <v>382492900</v>
      </c>
      <c r="E137" s="13">
        <f t="shared" si="10"/>
        <v>382492900</v>
      </c>
      <c r="F137" s="29">
        <f t="shared" si="9"/>
        <v>100</v>
      </c>
      <c r="G137" s="13">
        <f>G138</f>
        <v>0</v>
      </c>
      <c r="H137" s="13">
        <f>H138</f>
        <v>0</v>
      </c>
      <c r="I137" s="14" t="str">
        <f t="shared" si="8"/>
        <v/>
      </c>
      <c r="J137" s="13">
        <f t="shared" si="6"/>
        <v>487674922</v>
      </c>
      <c r="K137" s="13">
        <f t="shared" si="7"/>
        <v>382492900</v>
      </c>
      <c r="L137" s="13">
        <f t="shared" si="5"/>
        <v>78.431939545171034</v>
      </c>
    </row>
    <row r="138" spans="1:12" s="8" customFormat="1" ht="31.5" x14ac:dyDescent="0.2">
      <c r="A138" s="10" t="s">
        <v>391</v>
      </c>
      <c r="B138" s="9">
        <v>41030000</v>
      </c>
      <c r="C138" s="13">
        <f>SUM(C139:C142)</f>
        <v>487674922</v>
      </c>
      <c r="D138" s="13">
        <f>SUM(D139:D142)</f>
        <v>382492900</v>
      </c>
      <c r="E138" s="13">
        <f>SUM(E139:E142)</f>
        <v>382492900</v>
      </c>
      <c r="F138" s="29">
        <f t="shared" si="9"/>
        <v>100</v>
      </c>
      <c r="G138" s="13">
        <f>SUM(G139:G142)</f>
        <v>0</v>
      </c>
      <c r="H138" s="13">
        <f>SUM(H139:H142)</f>
        <v>0</v>
      </c>
      <c r="I138" s="14" t="str">
        <f t="shared" si="8"/>
        <v/>
      </c>
      <c r="J138" s="13">
        <f t="shared" si="6"/>
        <v>487674922</v>
      </c>
      <c r="K138" s="13">
        <f t="shared" si="7"/>
        <v>382492900</v>
      </c>
      <c r="L138" s="13">
        <f t="shared" si="5"/>
        <v>78.431939545171034</v>
      </c>
    </row>
    <row r="139" spans="1:12" ht="48.75" customHeight="1" x14ac:dyDescent="0.2">
      <c r="A139" s="11" t="s">
        <v>413</v>
      </c>
      <c r="B139" s="39">
        <v>41033800</v>
      </c>
      <c r="C139" s="106">
        <v>2300000</v>
      </c>
      <c r="D139" s="106">
        <v>2300000</v>
      </c>
      <c r="E139" s="106">
        <v>2300000</v>
      </c>
      <c r="F139" s="33">
        <f t="shared" si="9"/>
        <v>100</v>
      </c>
      <c r="G139" s="30"/>
      <c r="H139" s="30"/>
      <c r="I139" s="14" t="str">
        <f t="shared" si="8"/>
        <v/>
      </c>
      <c r="J139" s="30">
        <f t="shared" ref="J139:J197" si="11">C139+G139</f>
        <v>2300000</v>
      </c>
      <c r="K139" s="30">
        <f t="shared" si="7"/>
        <v>2300000</v>
      </c>
      <c r="L139" s="30">
        <f t="shared" ref="L139:L196" si="12">IF(J139=0,"",IF(K139/J139&gt;1.5, "зв.100",K139/J139*100))</f>
        <v>100</v>
      </c>
    </row>
    <row r="140" spans="1:12" ht="31.5" x14ac:dyDescent="0.2">
      <c r="A140" s="11" t="s">
        <v>218</v>
      </c>
      <c r="B140" s="39">
        <v>41033900</v>
      </c>
      <c r="C140" s="106">
        <v>257509900</v>
      </c>
      <c r="D140" s="106">
        <v>196995000</v>
      </c>
      <c r="E140" s="106">
        <v>196995000</v>
      </c>
      <c r="F140" s="33">
        <f>IF(D140=0,"",IF(E140/D140&gt;1.5, "зв.100",E140/D140*100))</f>
        <v>100</v>
      </c>
      <c r="G140" s="30"/>
      <c r="H140" s="30"/>
      <c r="I140" s="14" t="str">
        <f>IF(G140=0,"",IF(H140/G140&gt;1.5, "зв.100",H140/G140*100))</f>
        <v/>
      </c>
      <c r="J140" s="30">
        <f>C140+G140</f>
        <v>257509900</v>
      </c>
      <c r="K140" s="30">
        <f>E140+H140</f>
        <v>196995000</v>
      </c>
      <c r="L140" s="30">
        <f>IF(J140=0,"",IF(K140/J140&gt;1.5, "зв.100",K140/J140*100))</f>
        <v>76.499971457408051</v>
      </c>
    </row>
    <row r="141" spans="1:12" ht="31.5" x14ac:dyDescent="0.2">
      <c r="A141" s="11" t="s">
        <v>219</v>
      </c>
      <c r="B141" s="39">
        <v>41034200</v>
      </c>
      <c r="C141" s="106">
        <v>224906600</v>
      </c>
      <c r="D141" s="106">
        <v>181703900</v>
      </c>
      <c r="E141" s="106">
        <v>181703900</v>
      </c>
      <c r="F141" s="33">
        <f>IF(D141=0,"",IF(E141/D141&gt;1.5, "зв.100",E141/D141*100))</f>
        <v>100</v>
      </c>
      <c r="G141" s="30"/>
      <c r="H141" s="30"/>
      <c r="I141" s="14" t="str">
        <f>IF(G141=0,"",IF(H141/G141&gt;1.5, "зв.100",H141/G141*100))</f>
        <v/>
      </c>
      <c r="J141" s="30">
        <f>C141+G141</f>
        <v>224906600</v>
      </c>
      <c r="K141" s="30">
        <f>E141+H141</f>
        <v>181703900</v>
      </c>
      <c r="L141" s="30">
        <f>IF(J141=0,"",IF(K141/J141&gt;1.5, "зв.100",K141/J141*100))</f>
        <v>80.790826058461604</v>
      </c>
    </row>
    <row r="142" spans="1:12" s="22" customFormat="1" ht="47.25" x14ac:dyDescent="0.2">
      <c r="A142" s="11" t="s">
        <v>441</v>
      </c>
      <c r="B142" s="39">
        <v>41034500</v>
      </c>
      <c r="C142" s="51">
        <v>2958422</v>
      </c>
      <c r="D142" s="51">
        <v>1494000</v>
      </c>
      <c r="E142" s="51">
        <v>1494000</v>
      </c>
      <c r="F142" s="33">
        <f t="shared" si="9"/>
        <v>100</v>
      </c>
      <c r="G142" s="30"/>
      <c r="H142" s="30"/>
      <c r="I142" s="14" t="str">
        <f t="shared" si="8"/>
        <v/>
      </c>
      <c r="J142" s="30">
        <f t="shared" si="11"/>
        <v>2958422</v>
      </c>
      <c r="K142" s="30">
        <f t="shared" si="7"/>
        <v>1494000</v>
      </c>
      <c r="L142" s="30">
        <f t="shared" si="12"/>
        <v>50.499894876390186</v>
      </c>
    </row>
    <row r="143" spans="1:12" s="23" customFormat="1" ht="31.5" x14ac:dyDescent="0.2">
      <c r="A143" s="10" t="s">
        <v>152</v>
      </c>
      <c r="B143" s="9">
        <v>90010200</v>
      </c>
      <c r="C143" s="13">
        <f>C135+C136</f>
        <v>1881174922</v>
      </c>
      <c r="D143" s="13">
        <f>D135+D136</f>
        <v>1396161400</v>
      </c>
      <c r="E143" s="13">
        <f>E135+E136</f>
        <v>1401596015.7200003</v>
      </c>
      <c r="F143" s="29">
        <f t="shared" si="9"/>
        <v>100.38925411632209</v>
      </c>
      <c r="G143" s="13">
        <f>G135+G136</f>
        <v>96149500</v>
      </c>
      <c r="H143" s="13">
        <f>H135+H136</f>
        <v>102215427.84999999</v>
      </c>
      <c r="I143" s="14">
        <f t="shared" si="8"/>
        <v>106.3088501240256</v>
      </c>
      <c r="J143" s="13">
        <f t="shared" si="11"/>
        <v>1977324422</v>
      </c>
      <c r="K143" s="13">
        <f t="shared" ref="K143:K216" si="13">E143+H143</f>
        <v>1503811443.5700002</v>
      </c>
      <c r="L143" s="13">
        <f t="shared" si="12"/>
        <v>76.05284326832637</v>
      </c>
    </row>
    <row r="144" spans="1:12" s="23" customFormat="1" ht="31.5" x14ac:dyDescent="0.2">
      <c r="A144" s="94" t="s">
        <v>392</v>
      </c>
      <c r="B144" s="41">
        <v>41050000</v>
      </c>
      <c r="C144" s="80">
        <f>SUM(C145:C157)</f>
        <v>699655554.75999999</v>
      </c>
      <c r="D144" s="80">
        <f>SUM(D145:D157)</f>
        <v>517168161.25</v>
      </c>
      <c r="E144" s="80">
        <f>SUM(E145:E157)</f>
        <v>496301431.42000002</v>
      </c>
      <c r="F144" s="29">
        <f t="shared" ref="F144:F157" si="14">IF(D144=0,"",IF(E144/D144&gt;1.5, "зв.100",E144/D144*100))</f>
        <v>95.965194419632311</v>
      </c>
      <c r="G144" s="13">
        <f>SUM(G145:G157)</f>
        <v>738801</v>
      </c>
      <c r="H144" s="13">
        <f>SUM(H145:H157)</f>
        <v>738801</v>
      </c>
      <c r="I144" s="50">
        <f t="shared" ref="I144:I157" si="15">IF(G144=0,"",IF(H144/G144&gt;1.5, "зв.100",H144/G144*100))</f>
        <v>100</v>
      </c>
      <c r="J144" s="13">
        <f t="shared" si="11"/>
        <v>700394355.75999999</v>
      </c>
      <c r="K144" s="13">
        <f t="shared" si="13"/>
        <v>497040232.42000002</v>
      </c>
      <c r="L144" s="13">
        <f t="shared" si="12"/>
        <v>70.965767832417797</v>
      </c>
    </row>
    <row r="145" spans="1:12" s="22" customFormat="1" ht="128.25" customHeight="1" x14ac:dyDescent="0.2">
      <c r="A145" s="81" t="s">
        <v>405</v>
      </c>
      <c r="B145" s="82">
        <v>41050100</v>
      </c>
      <c r="C145" s="106">
        <v>380994400</v>
      </c>
      <c r="D145" s="106">
        <v>281556776.25999999</v>
      </c>
      <c r="E145" s="106">
        <v>280257246.43000001</v>
      </c>
      <c r="F145" s="33">
        <f t="shared" si="14"/>
        <v>99.53844839138236</v>
      </c>
      <c r="G145" s="30"/>
      <c r="H145" s="30"/>
      <c r="I145" s="14" t="str">
        <f t="shared" si="15"/>
        <v/>
      </c>
      <c r="J145" s="30">
        <f t="shared" si="11"/>
        <v>380994400</v>
      </c>
      <c r="K145" s="30">
        <f t="shared" si="13"/>
        <v>280257246.43000001</v>
      </c>
      <c r="L145" s="30">
        <f t="shared" si="12"/>
        <v>73.559413584556623</v>
      </c>
    </row>
    <row r="146" spans="1:12" s="22" customFormat="1" ht="78.75" x14ac:dyDescent="0.2">
      <c r="A146" s="81" t="s">
        <v>393</v>
      </c>
      <c r="B146" s="82">
        <v>41050200</v>
      </c>
      <c r="C146" s="106">
        <v>437550</v>
      </c>
      <c r="D146" s="106">
        <v>386730.42</v>
      </c>
      <c r="E146" s="106">
        <v>386730.42</v>
      </c>
      <c r="F146" s="33">
        <f t="shared" si="14"/>
        <v>100</v>
      </c>
      <c r="G146" s="30"/>
      <c r="H146" s="30"/>
      <c r="I146" s="14" t="str">
        <f t="shared" si="15"/>
        <v/>
      </c>
      <c r="J146" s="30">
        <f t="shared" si="11"/>
        <v>437550</v>
      </c>
      <c r="K146" s="30">
        <f t="shared" si="13"/>
        <v>386730.42</v>
      </c>
      <c r="L146" s="30">
        <f t="shared" si="12"/>
        <v>88.385423380185117</v>
      </c>
    </row>
    <row r="147" spans="1:12" s="22" customFormat="1" ht="210" customHeight="1" x14ac:dyDescent="0.2">
      <c r="A147" s="81" t="s">
        <v>406</v>
      </c>
      <c r="B147" s="82">
        <v>41050300</v>
      </c>
      <c r="C147" s="106">
        <v>286833000</v>
      </c>
      <c r="D147" s="106">
        <v>209122200</v>
      </c>
      <c r="E147" s="106">
        <v>189611716.63999999</v>
      </c>
      <c r="F147" s="33">
        <f t="shared" si="14"/>
        <v>90.670295473173084</v>
      </c>
      <c r="G147" s="30"/>
      <c r="H147" s="30"/>
      <c r="I147" s="14" t="str">
        <f t="shared" si="15"/>
        <v/>
      </c>
      <c r="J147" s="30">
        <f t="shared" si="11"/>
        <v>286833000</v>
      </c>
      <c r="K147" s="30">
        <f t="shared" si="13"/>
        <v>189611716.63999999</v>
      </c>
      <c r="L147" s="30">
        <f t="shared" si="12"/>
        <v>66.105265656322672</v>
      </c>
    </row>
    <row r="148" spans="1:12" s="22" customFormat="1" ht="96.75" customHeight="1" x14ac:dyDescent="0.2">
      <c r="A148" s="81" t="s">
        <v>414</v>
      </c>
      <c r="B148" s="82">
        <v>41050400</v>
      </c>
      <c r="C148" s="106">
        <v>4550858.76</v>
      </c>
      <c r="D148" s="106">
        <v>3753601.76</v>
      </c>
      <c r="E148" s="106">
        <v>3753601.76</v>
      </c>
      <c r="F148" s="33">
        <f>IF(D148=0,"",IF(E148/D148&gt;1.5, "зв.100",E148/D148*100))</f>
        <v>100</v>
      </c>
      <c r="G148" s="30"/>
      <c r="H148" s="30"/>
      <c r="I148" s="14" t="str">
        <f>IF(G148=0,"",IF(H148/G148&gt;1.5, "зв.100",H148/G148*100))</f>
        <v/>
      </c>
      <c r="J148" s="30">
        <f>C148+G148</f>
        <v>4550858.76</v>
      </c>
      <c r="K148" s="30">
        <f>E148+H148</f>
        <v>3753601.76</v>
      </c>
      <c r="L148" s="30">
        <f>IF(J148=0,"",IF(K148/J148&gt;1.5, "зв.100",K148/J148*100))</f>
        <v>82.481174608020567</v>
      </c>
    </row>
    <row r="149" spans="1:12" s="22" customFormat="1" ht="117" customHeight="1" x14ac:dyDescent="0.2">
      <c r="A149" s="111" t="s">
        <v>442</v>
      </c>
      <c r="B149" s="112">
        <v>41050500</v>
      </c>
      <c r="C149" s="51">
        <v>5512065</v>
      </c>
      <c r="D149" s="51">
        <v>5512065</v>
      </c>
      <c r="E149" s="51">
        <v>5512065</v>
      </c>
      <c r="F149" s="33">
        <f>IF(D149=0,"",IF(E149/D149&gt;1.5, "зв.100",E149/D149*100))</f>
        <v>100</v>
      </c>
      <c r="G149" s="30"/>
      <c r="H149" s="30"/>
      <c r="I149" s="14" t="str">
        <f>IF(G149=0,"",IF(H149/G149&gt;1.5, "зв.100",H149/G149*100))</f>
        <v/>
      </c>
      <c r="J149" s="30">
        <f>C149+G149</f>
        <v>5512065</v>
      </c>
      <c r="K149" s="30">
        <f>E149+H149</f>
        <v>5512065</v>
      </c>
      <c r="L149" s="30">
        <f>IF(J149=0,"",IF(K149/J149&gt;1.5, "зв.100",K149/J149*100))</f>
        <v>100</v>
      </c>
    </row>
    <row r="150" spans="1:12" s="22" customFormat="1" ht="176.25" customHeight="1" x14ac:dyDescent="0.2">
      <c r="A150" s="81" t="s">
        <v>0</v>
      </c>
      <c r="B150" s="82">
        <v>41050700</v>
      </c>
      <c r="C150" s="106">
        <v>1180200</v>
      </c>
      <c r="D150" s="106">
        <v>842849.81</v>
      </c>
      <c r="E150" s="106">
        <v>786133.17</v>
      </c>
      <c r="F150" s="33">
        <f t="shared" si="14"/>
        <v>93.270848575026662</v>
      </c>
      <c r="G150" s="30"/>
      <c r="H150" s="30"/>
      <c r="I150" s="14" t="str">
        <f t="shared" si="15"/>
        <v/>
      </c>
      <c r="J150" s="30">
        <f t="shared" si="11"/>
        <v>1180200</v>
      </c>
      <c r="K150" s="30">
        <f t="shared" si="13"/>
        <v>786133.17</v>
      </c>
      <c r="L150" s="30">
        <f t="shared" si="12"/>
        <v>66.610165226232837</v>
      </c>
    </row>
    <row r="151" spans="1:12" s="22" customFormat="1" ht="47.25" x14ac:dyDescent="0.2">
      <c r="A151" s="81" t="s">
        <v>415</v>
      </c>
      <c r="B151" s="82">
        <v>41051100</v>
      </c>
      <c r="C151" s="106">
        <v>1791810</v>
      </c>
      <c r="D151" s="106">
        <v>1791810</v>
      </c>
      <c r="E151" s="106">
        <v>1791810</v>
      </c>
      <c r="F151" s="33">
        <f>IF(D151=0,"",IF(E151/D151&gt;1.5, "зв.100",E151/D151*100))</f>
        <v>100</v>
      </c>
      <c r="G151" s="30"/>
      <c r="H151" s="30"/>
      <c r="I151" s="14" t="str">
        <f>IF(G151=0,"",IF(H151/G151&gt;1.5, "зв.100",H151/G151*100))</f>
        <v/>
      </c>
      <c r="J151" s="30">
        <f>C151+G151</f>
        <v>1791810</v>
      </c>
      <c r="K151" s="30">
        <f>E151+H151</f>
        <v>1791810</v>
      </c>
      <c r="L151" s="30">
        <f>IF(J151=0,"",IF(K151/J151&gt;1.5, "зв.100",K151/J151*100))</f>
        <v>100</v>
      </c>
    </row>
    <row r="152" spans="1:12" s="22" customFormat="1" ht="63" x14ac:dyDescent="0.2">
      <c r="A152" s="81" t="s">
        <v>416</v>
      </c>
      <c r="B152" s="82">
        <v>41051200</v>
      </c>
      <c r="C152" s="106">
        <v>1828700</v>
      </c>
      <c r="D152" s="106">
        <v>1464300</v>
      </c>
      <c r="E152" s="106">
        <v>1464300</v>
      </c>
      <c r="F152" s="33">
        <f>IF(D152=0,"",IF(E152/D152&gt;1.5, "зв.100",E152/D152*100))</f>
        <v>100</v>
      </c>
      <c r="G152" s="30"/>
      <c r="H152" s="30"/>
      <c r="I152" s="14" t="str">
        <f>IF(G152=0,"",IF(H152/G152&gt;1.5, "зв.100",H152/G152*100))</f>
        <v/>
      </c>
      <c r="J152" s="30">
        <f>C152+G152</f>
        <v>1828700</v>
      </c>
      <c r="K152" s="30">
        <f>E152+H152</f>
        <v>1464300</v>
      </c>
      <c r="L152" s="30">
        <f>IF(J152=0,"",IF(K152/J152&gt;1.5, "зв.100",K152/J152*100))</f>
        <v>80.073276097774368</v>
      </c>
    </row>
    <row r="153" spans="1:12" s="22" customFormat="1" ht="63" x14ac:dyDescent="0.2">
      <c r="A153" s="81" t="s">
        <v>417</v>
      </c>
      <c r="B153" s="82">
        <v>41051400</v>
      </c>
      <c r="C153" s="106">
        <v>3874871</v>
      </c>
      <c r="D153" s="106">
        <v>3383308</v>
      </c>
      <c r="E153" s="106">
        <v>3383308</v>
      </c>
      <c r="F153" s="33">
        <f>IF(D153=0,"",IF(E153/D153&gt;1.5, "зв.100",E153/D153*100))</f>
        <v>100</v>
      </c>
      <c r="G153" s="30"/>
      <c r="H153" s="30"/>
      <c r="I153" s="14" t="str">
        <f>IF(G153=0,"",IF(H153/G153&gt;1.5, "зв.100",H153/G153*100))</f>
        <v/>
      </c>
      <c r="J153" s="30">
        <f>C153+G153</f>
        <v>3874871</v>
      </c>
      <c r="K153" s="30">
        <f>E153+H153</f>
        <v>3383308</v>
      </c>
      <c r="L153" s="30">
        <f>IF(J153=0,"",IF(K153/J153&gt;1.5, "зв.100",K153/J153*100))</f>
        <v>87.314080907467627</v>
      </c>
    </row>
    <row r="154" spans="1:12" s="22" customFormat="1" ht="47.25" x14ac:dyDescent="0.2">
      <c r="A154" s="81" t="s">
        <v>394</v>
      </c>
      <c r="B154" s="82">
        <v>41051500</v>
      </c>
      <c r="C154" s="106">
        <v>6035000</v>
      </c>
      <c r="D154" s="106">
        <v>4388600</v>
      </c>
      <c r="E154" s="106">
        <v>4388600</v>
      </c>
      <c r="F154" s="33">
        <f t="shared" si="14"/>
        <v>100</v>
      </c>
      <c r="G154" s="30"/>
      <c r="H154" s="30"/>
      <c r="I154" s="14" t="str">
        <f t="shared" si="15"/>
        <v/>
      </c>
      <c r="J154" s="30">
        <f t="shared" si="11"/>
        <v>6035000</v>
      </c>
      <c r="K154" s="30">
        <f t="shared" si="13"/>
        <v>4388600</v>
      </c>
      <c r="L154" s="30">
        <f t="shared" si="12"/>
        <v>72.719138359569186</v>
      </c>
    </row>
    <row r="155" spans="1:12" s="22" customFormat="1" ht="63" x14ac:dyDescent="0.2">
      <c r="A155" s="81" t="s">
        <v>395</v>
      </c>
      <c r="B155" s="82">
        <v>41052000</v>
      </c>
      <c r="C155" s="106">
        <v>6604600</v>
      </c>
      <c r="D155" s="106">
        <v>4953420</v>
      </c>
      <c r="E155" s="106">
        <v>4953420</v>
      </c>
      <c r="F155" s="33">
        <f>IF(D155=0,"",IF(E155/D155&gt;1.5, "зв.100",E155/D155*100))</f>
        <v>100</v>
      </c>
      <c r="G155" s="30"/>
      <c r="H155" s="30"/>
      <c r="I155" s="14" t="str">
        <f>IF(G155=0,"",IF(H155/G155&gt;1.5, "зв.100",H155/G155*100))</f>
        <v/>
      </c>
      <c r="J155" s="30">
        <f>C155+G155</f>
        <v>6604600</v>
      </c>
      <c r="K155" s="30">
        <f>E155+H155</f>
        <v>4953420</v>
      </c>
      <c r="L155" s="30">
        <f>IF(J155=0,"",IF(K155/J155&gt;1.5, "зв.100",K155/J155*100))</f>
        <v>74.99954577112922</v>
      </c>
    </row>
    <row r="156" spans="1:12" s="22" customFormat="1" ht="15.75" x14ac:dyDescent="0.2">
      <c r="A156" s="81" t="s">
        <v>94</v>
      </c>
      <c r="B156" s="82">
        <v>41053900</v>
      </c>
      <c r="C156" s="106">
        <v>12500</v>
      </c>
      <c r="D156" s="106">
        <v>12500</v>
      </c>
      <c r="E156" s="106">
        <v>12500</v>
      </c>
      <c r="F156" s="33">
        <f>IF(D156=0,"",IF(E156/D156&gt;1.5, "зв.100",E156/D156*100))</f>
        <v>100</v>
      </c>
      <c r="G156" s="30"/>
      <c r="H156" s="30"/>
      <c r="I156" s="14" t="str">
        <f>IF(G156=0,"",IF(H156/G156&gt;1.5, "зв.100",H156/G156*100))</f>
        <v/>
      </c>
      <c r="J156" s="30">
        <f>C156+G156</f>
        <v>12500</v>
      </c>
      <c r="K156" s="30">
        <f>E156+H156</f>
        <v>12500</v>
      </c>
      <c r="L156" s="30">
        <f>IF(J156=0,"",IF(K156/J156&gt;1.5, "зв.100",K156/J156*100))</f>
        <v>100</v>
      </c>
    </row>
    <row r="157" spans="1:12" s="22" customFormat="1" ht="78.75" x14ac:dyDescent="0.2">
      <c r="A157" s="81" t="s">
        <v>418</v>
      </c>
      <c r="B157" s="82">
        <v>41054100</v>
      </c>
      <c r="C157" s="76"/>
      <c r="D157" s="76">
        <v>0</v>
      </c>
      <c r="E157" s="76">
        <v>0</v>
      </c>
      <c r="F157" s="33" t="str">
        <f t="shared" si="14"/>
        <v/>
      </c>
      <c r="G157" s="76">
        <v>738801</v>
      </c>
      <c r="H157" s="76">
        <v>738801</v>
      </c>
      <c r="I157" s="50">
        <f t="shared" si="15"/>
        <v>100</v>
      </c>
      <c r="J157" s="30">
        <f t="shared" si="11"/>
        <v>738801</v>
      </c>
      <c r="K157" s="30">
        <f t="shared" si="13"/>
        <v>738801</v>
      </c>
      <c r="L157" s="30">
        <f t="shared" si="12"/>
        <v>100</v>
      </c>
    </row>
    <row r="158" spans="1:12" s="38" customFormat="1" ht="23.25" customHeight="1" x14ac:dyDescent="0.2">
      <c r="A158" s="95" t="s">
        <v>108</v>
      </c>
      <c r="B158" s="9">
        <v>90010300</v>
      </c>
      <c r="C158" s="15">
        <f>C143+C144</f>
        <v>2580830476.7600002</v>
      </c>
      <c r="D158" s="15">
        <f>D143+D144</f>
        <v>1913329561.25</v>
      </c>
      <c r="E158" s="15">
        <f>E143+E144</f>
        <v>1897897447.1400003</v>
      </c>
      <c r="F158" s="15">
        <f t="shared" si="9"/>
        <v>99.193441923307887</v>
      </c>
      <c r="G158" s="15">
        <f>G143+G144</f>
        <v>96888301</v>
      </c>
      <c r="H158" s="15">
        <f>H143+H144</f>
        <v>102954228.84999999</v>
      </c>
      <c r="I158" s="15">
        <f t="shared" si="8"/>
        <v>106.26074333783599</v>
      </c>
      <c r="J158" s="15">
        <f t="shared" si="11"/>
        <v>2677718777.7600002</v>
      </c>
      <c r="K158" s="15">
        <f t="shared" si="13"/>
        <v>2000851675.9900002</v>
      </c>
      <c r="L158" s="15">
        <f t="shared" si="12"/>
        <v>74.722248378292306</v>
      </c>
    </row>
    <row r="159" spans="1:12" s="8" customFormat="1" ht="15.75" x14ac:dyDescent="0.2">
      <c r="A159" s="10" t="s">
        <v>153</v>
      </c>
      <c r="B159" s="78" t="s">
        <v>263</v>
      </c>
      <c r="C159" s="13">
        <f>SUM(C160:C161)</f>
        <v>135489860</v>
      </c>
      <c r="D159" s="13">
        <f>SUM(D160:D161)</f>
        <v>107938917</v>
      </c>
      <c r="E159" s="13">
        <f>SUM(E160:E161)</f>
        <v>101372798.88</v>
      </c>
      <c r="F159" s="13">
        <f t="shared" si="9"/>
        <v>93.91682045503569</v>
      </c>
      <c r="G159" s="13">
        <f>SUM(G160:G161)</f>
        <v>5464400</v>
      </c>
      <c r="H159" s="13">
        <f>SUM(H160:H161)</f>
        <v>4686398.91</v>
      </c>
      <c r="I159" s="13">
        <f>IF(G159=0,"",IF(H159/G159&gt;1.5, "зв.100",H159/G159*100))</f>
        <v>85.762369336066186</v>
      </c>
      <c r="J159" s="13">
        <f t="shared" si="11"/>
        <v>140954260</v>
      </c>
      <c r="K159" s="13">
        <f t="shared" si="13"/>
        <v>106059197.78999999</v>
      </c>
      <c r="L159" s="13">
        <f t="shared" si="12"/>
        <v>75.243698054957676</v>
      </c>
    </row>
    <row r="160" spans="1:12" s="17" customFormat="1" ht="47.25" x14ac:dyDescent="0.2">
      <c r="A160" s="11" t="s">
        <v>337</v>
      </c>
      <c r="B160" s="79" t="s">
        <v>339</v>
      </c>
      <c r="C160" s="52">
        <v>121058460</v>
      </c>
      <c r="D160" s="52">
        <v>96356517</v>
      </c>
      <c r="E160" s="52">
        <v>91547515.00999999</v>
      </c>
      <c r="F160" s="52">
        <f t="shared" si="9"/>
        <v>95.009157512407796</v>
      </c>
      <c r="G160" s="102">
        <v>4553400</v>
      </c>
      <c r="H160" s="102">
        <v>1356890.55</v>
      </c>
      <c r="I160" s="30">
        <f t="shared" ref="I160:I223" si="16">IF(G160=0,"",IF(H160/G160&gt;1.5, "зв.100",H160/G160*100))</f>
        <v>29.799502569508501</v>
      </c>
      <c r="J160" s="52">
        <f t="shared" si="11"/>
        <v>125611860</v>
      </c>
      <c r="K160" s="52">
        <f t="shared" si="13"/>
        <v>92904405.559999987</v>
      </c>
      <c r="L160" s="52">
        <f t="shared" si="12"/>
        <v>73.961491820915626</v>
      </c>
    </row>
    <row r="161" spans="1:12" ht="15.75" x14ac:dyDescent="0.2">
      <c r="A161" s="11" t="s">
        <v>338</v>
      </c>
      <c r="B161" s="79" t="s">
        <v>264</v>
      </c>
      <c r="C161" s="52">
        <v>14431400</v>
      </c>
      <c r="D161" s="52">
        <v>11582400</v>
      </c>
      <c r="E161" s="52">
        <v>9825283.8699999992</v>
      </c>
      <c r="F161" s="52">
        <f t="shared" ref="F161:F224" si="17">IF(D161=0,"",IF(E161/D161&gt;1.5, "зв.100",E161/D161*100))</f>
        <v>84.82942973822351</v>
      </c>
      <c r="G161" s="102">
        <v>911000</v>
      </c>
      <c r="H161" s="102">
        <v>3329508.36</v>
      </c>
      <c r="I161" s="69" t="str">
        <f t="shared" si="16"/>
        <v>зв.100</v>
      </c>
      <c r="J161" s="52">
        <f t="shared" si="11"/>
        <v>15342400</v>
      </c>
      <c r="K161" s="52">
        <f t="shared" si="13"/>
        <v>13154792.229999999</v>
      </c>
      <c r="L161" s="52">
        <f t="shared" si="12"/>
        <v>85.741423962352698</v>
      </c>
    </row>
    <row r="162" spans="1:12" s="8" customFormat="1" ht="15.75" x14ac:dyDescent="0.2">
      <c r="A162" s="10" t="s">
        <v>154</v>
      </c>
      <c r="B162" s="78" t="s">
        <v>265</v>
      </c>
      <c r="C162" s="13">
        <f>SUM(C163:C171)</f>
        <v>864125743</v>
      </c>
      <c r="D162" s="13">
        <f>SUM(D163:D171)</f>
        <v>649258290</v>
      </c>
      <c r="E162" s="13">
        <f>SUM(E163:E171)</f>
        <v>594956435.20000005</v>
      </c>
      <c r="F162" s="13">
        <f t="shared" si="17"/>
        <v>91.636324766835102</v>
      </c>
      <c r="G162" s="13">
        <f>SUM(G163:G171)</f>
        <v>162249477</v>
      </c>
      <c r="H162" s="13">
        <f>SUM(H163:H171)</f>
        <v>47446543.799999997</v>
      </c>
      <c r="I162" s="13">
        <f t="shared" si="16"/>
        <v>29.242956388697632</v>
      </c>
      <c r="J162" s="13">
        <f t="shared" si="11"/>
        <v>1026375220</v>
      </c>
      <c r="K162" s="13">
        <f t="shared" si="13"/>
        <v>642402979</v>
      </c>
      <c r="L162" s="13">
        <f t="shared" si="12"/>
        <v>62.589486425831673</v>
      </c>
    </row>
    <row r="163" spans="1:12" ht="15.75" x14ac:dyDescent="0.2">
      <c r="A163" s="11" t="s">
        <v>340</v>
      </c>
      <c r="B163" s="79" t="s">
        <v>266</v>
      </c>
      <c r="C163" s="52">
        <v>250543713</v>
      </c>
      <c r="D163" s="52">
        <v>187416313</v>
      </c>
      <c r="E163" s="52">
        <v>171262463.31999993</v>
      </c>
      <c r="F163" s="52">
        <f t="shared" si="17"/>
        <v>91.380766475754939</v>
      </c>
      <c r="G163" s="102">
        <v>73329166</v>
      </c>
      <c r="H163" s="102">
        <v>20619203.640000001</v>
      </c>
      <c r="I163" s="69">
        <f t="shared" si="16"/>
        <v>28.118693781407522</v>
      </c>
      <c r="J163" s="52">
        <f t="shared" si="11"/>
        <v>323872879</v>
      </c>
      <c r="K163" s="52">
        <f t="shared" si="13"/>
        <v>191881666.95999992</v>
      </c>
      <c r="L163" s="52">
        <f t="shared" si="12"/>
        <v>59.245981803866918</v>
      </c>
    </row>
    <row r="164" spans="1:12" ht="66" customHeight="1" x14ac:dyDescent="0.2">
      <c r="A164" s="11" t="s">
        <v>341</v>
      </c>
      <c r="B164" s="79" t="s">
        <v>267</v>
      </c>
      <c r="C164" s="52">
        <v>399848830</v>
      </c>
      <c r="D164" s="52">
        <v>304327367</v>
      </c>
      <c r="E164" s="52">
        <v>282601428.69</v>
      </c>
      <c r="F164" s="52">
        <f t="shared" si="17"/>
        <v>92.860997509303857</v>
      </c>
      <c r="G164" s="102">
        <v>76434373</v>
      </c>
      <c r="H164" s="102">
        <v>16165939.300000001</v>
      </c>
      <c r="I164" s="69">
        <f t="shared" si="16"/>
        <v>21.15009081058335</v>
      </c>
      <c r="J164" s="52">
        <f t="shared" si="11"/>
        <v>476283203</v>
      </c>
      <c r="K164" s="52">
        <f t="shared" si="13"/>
        <v>298767367.99000001</v>
      </c>
      <c r="L164" s="52">
        <f t="shared" si="12"/>
        <v>62.728932305009302</v>
      </c>
    </row>
    <row r="165" spans="1:12" ht="97.5" customHeight="1" x14ac:dyDescent="0.2">
      <c r="A165" s="11" t="s">
        <v>268</v>
      </c>
      <c r="B165" s="79" t="s">
        <v>269</v>
      </c>
      <c r="C165" s="52">
        <v>10612000</v>
      </c>
      <c r="D165" s="52">
        <v>7735600</v>
      </c>
      <c r="E165" s="52">
        <v>6900708.1100000003</v>
      </c>
      <c r="F165" s="52">
        <f t="shared" si="17"/>
        <v>89.207147603288689</v>
      </c>
      <c r="G165" s="102">
        <v>55799</v>
      </c>
      <c r="H165" s="102">
        <v>136268</v>
      </c>
      <c r="I165" s="69" t="str">
        <f t="shared" si="16"/>
        <v>зв.100</v>
      </c>
      <c r="J165" s="52">
        <f t="shared" si="11"/>
        <v>10667799</v>
      </c>
      <c r="K165" s="52">
        <f t="shared" si="13"/>
        <v>7036976.1100000003</v>
      </c>
      <c r="L165" s="52">
        <f t="shared" si="12"/>
        <v>65.964648471535696</v>
      </c>
    </row>
    <row r="166" spans="1:12" ht="47.25" x14ac:dyDescent="0.2">
      <c r="A166" s="11" t="s">
        <v>270</v>
      </c>
      <c r="B166" s="79" t="s">
        <v>271</v>
      </c>
      <c r="C166" s="52">
        <v>18694000</v>
      </c>
      <c r="D166" s="52">
        <v>13118600</v>
      </c>
      <c r="E166" s="52">
        <v>11665956.6</v>
      </c>
      <c r="F166" s="52">
        <f t="shared" si="17"/>
        <v>88.926841278794981</v>
      </c>
      <c r="G166" s="102">
        <v>176000</v>
      </c>
      <c r="H166" s="102">
        <v>164953.35999999999</v>
      </c>
      <c r="I166" s="69">
        <f t="shared" si="16"/>
        <v>93.723499999999987</v>
      </c>
      <c r="J166" s="52">
        <f t="shared" si="11"/>
        <v>18870000</v>
      </c>
      <c r="K166" s="52">
        <f t="shared" si="13"/>
        <v>11830909.959999999</v>
      </c>
      <c r="L166" s="52">
        <f t="shared" si="12"/>
        <v>62.696926126126115</v>
      </c>
    </row>
    <row r="167" spans="1:12" s="22" customFormat="1" ht="50.25" customHeight="1" x14ac:dyDescent="0.2">
      <c r="A167" s="11" t="s">
        <v>342</v>
      </c>
      <c r="B167" s="79" t="s">
        <v>272</v>
      </c>
      <c r="C167" s="52">
        <v>30581800</v>
      </c>
      <c r="D167" s="52">
        <v>23089700</v>
      </c>
      <c r="E167" s="52">
        <v>21872167.990000002</v>
      </c>
      <c r="F167" s="52">
        <f t="shared" si="17"/>
        <v>94.72694747008407</v>
      </c>
      <c r="G167" s="102">
        <v>1744339</v>
      </c>
      <c r="H167" s="102">
        <v>1332132.28</v>
      </c>
      <c r="I167" s="69">
        <f t="shared" si="16"/>
        <v>76.368887011068381</v>
      </c>
      <c r="J167" s="52">
        <f t="shared" si="11"/>
        <v>32326139</v>
      </c>
      <c r="K167" s="52">
        <f t="shared" si="13"/>
        <v>23204300.270000003</v>
      </c>
      <c r="L167" s="52">
        <f t="shared" si="12"/>
        <v>71.781848955113389</v>
      </c>
    </row>
    <row r="168" spans="1:12" s="22" customFormat="1" ht="31.5" x14ac:dyDescent="0.2">
      <c r="A168" s="11" t="s">
        <v>343</v>
      </c>
      <c r="B168" s="79" t="s">
        <v>344</v>
      </c>
      <c r="C168" s="52">
        <v>140566800</v>
      </c>
      <c r="D168" s="52">
        <v>103626600</v>
      </c>
      <c r="E168" s="52">
        <v>91620603.830000013</v>
      </c>
      <c r="F168" s="52">
        <f t="shared" si="17"/>
        <v>88.414175346870422</v>
      </c>
      <c r="G168" s="102">
        <v>10048700</v>
      </c>
      <c r="H168" s="102">
        <v>8713966.4199999999</v>
      </c>
      <c r="I168" s="69">
        <f t="shared" si="16"/>
        <v>86.717350702080864</v>
      </c>
      <c r="J168" s="52">
        <f t="shared" si="11"/>
        <v>150615500</v>
      </c>
      <c r="K168" s="52">
        <f t="shared" si="13"/>
        <v>100334570.25000001</v>
      </c>
      <c r="L168" s="52">
        <f t="shared" si="12"/>
        <v>66.616364351610571</v>
      </c>
    </row>
    <row r="169" spans="1:12" ht="31.5" x14ac:dyDescent="0.2">
      <c r="A169" s="11" t="s">
        <v>345</v>
      </c>
      <c r="B169" s="79" t="s">
        <v>346</v>
      </c>
      <c r="C169" s="52">
        <v>3149500</v>
      </c>
      <c r="D169" s="52">
        <v>2295200</v>
      </c>
      <c r="E169" s="52">
        <v>1963108.47</v>
      </c>
      <c r="F169" s="52">
        <f t="shared" si="17"/>
        <v>85.531041739281974</v>
      </c>
      <c r="G169" s="69">
        <v>0</v>
      </c>
      <c r="H169" s="69"/>
      <c r="I169" s="69" t="str">
        <f t="shared" si="16"/>
        <v/>
      </c>
      <c r="J169" s="52">
        <f t="shared" si="11"/>
        <v>3149500</v>
      </c>
      <c r="K169" s="52">
        <f t="shared" si="13"/>
        <v>1963108.47</v>
      </c>
      <c r="L169" s="52">
        <f t="shared" si="12"/>
        <v>62.330797586918564</v>
      </c>
    </row>
    <row r="170" spans="1:12" ht="19.5" customHeight="1" x14ac:dyDescent="0.2">
      <c r="A170" s="11" t="s">
        <v>347</v>
      </c>
      <c r="B170" s="79" t="s">
        <v>348</v>
      </c>
      <c r="C170" s="52">
        <v>10078400</v>
      </c>
      <c r="D170" s="52">
        <v>7610900</v>
      </c>
      <c r="E170" s="52">
        <v>7035608.1900000004</v>
      </c>
      <c r="F170" s="52">
        <f t="shared" si="17"/>
        <v>92.441211814634286</v>
      </c>
      <c r="G170" s="102">
        <v>461100</v>
      </c>
      <c r="H170" s="102">
        <v>314080.8</v>
      </c>
      <c r="I170" s="30">
        <f t="shared" si="16"/>
        <v>68.115549772283671</v>
      </c>
      <c r="J170" s="52">
        <f t="shared" si="11"/>
        <v>10539500</v>
      </c>
      <c r="K170" s="52">
        <f t="shared" si="13"/>
        <v>7349688.9900000002</v>
      </c>
      <c r="L170" s="52">
        <f t="shared" si="12"/>
        <v>69.734702689880919</v>
      </c>
    </row>
    <row r="171" spans="1:12" ht="15.75" x14ac:dyDescent="0.2">
      <c r="A171" s="11" t="s">
        <v>349</v>
      </c>
      <c r="B171" s="79" t="s">
        <v>350</v>
      </c>
      <c r="C171" s="52">
        <v>50700</v>
      </c>
      <c r="D171" s="52">
        <v>38010</v>
      </c>
      <c r="E171" s="52">
        <v>34390</v>
      </c>
      <c r="F171" s="52">
        <f t="shared" si="17"/>
        <v>90.476190476190482</v>
      </c>
      <c r="G171" s="69">
        <v>0</v>
      </c>
      <c r="H171" s="69"/>
      <c r="I171" s="69" t="str">
        <f t="shared" si="16"/>
        <v/>
      </c>
      <c r="J171" s="52">
        <f t="shared" si="11"/>
        <v>50700</v>
      </c>
      <c r="K171" s="52">
        <f t="shared" si="13"/>
        <v>34390</v>
      </c>
      <c r="L171" s="52">
        <f t="shared" si="12"/>
        <v>67.830374753451679</v>
      </c>
    </row>
    <row r="172" spans="1:12" s="8" customFormat="1" ht="15.75" x14ac:dyDescent="0.2">
      <c r="A172" s="10" t="s">
        <v>273</v>
      </c>
      <c r="B172" s="78" t="s">
        <v>274</v>
      </c>
      <c r="C172" s="13">
        <f>SUM(C173:C182)</f>
        <v>316098297</v>
      </c>
      <c r="D172" s="13">
        <f>SUM(D173:D182)</f>
        <v>250763517</v>
      </c>
      <c r="E172" s="13">
        <f>SUM(E173:E182)</f>
        <v>236412773.98999998</v>
      </c>
      <c r="F172" s="13">
        <f t="shared" si="17"/>
        <v>94.277180675369138</v>
      </c>
      <c r="G172" s="13">
        <f>SUM(G173:G182)</f>
        <v>55036188</v>
      </c>
      <c r="H172" s="13">
        <f>SUM(H173:H182)</f>
        <v>39713361.500000007</v>
      </c>
      <c r="I172" s="13">
        <f t="shared" si="16"/>
        <v>72.158634060920079</v>
      </c>
      <c r="J172" s="13">
        <f t="shared" si="11"/>
        <v>371134485</v>
      </c>
      <c r="K172" s="13">
        <f t="shared" si="13"/>
        <v>276126135.49000001</v>
      </c>
      <c r="L172" s="13">
        <f t="shared" si="12"/>
        <v>74.400560079993653</v>
      </c>
    </row>
    <row r="173" spans="1:12" ht="31.5" x14ac:dyDescent="0.2">
      <c r="A173" s="11" t="s">
        <v>275</v>
      </c>
      <c r="B173" s="79" t="s">
        <v>276</v>
      </c>
      <c r="C173" s="52">
        <v>94774300</v>
      </c>
      <c r="D173" s="52">
        <v>71244400</v>
      </c>
      <c r="E173" s="52">
        <v>66977788.93</v>
      </c>
      <c r="F173" s="52">
        <f t="shared" si="17"/>
        <v>94.01130324629024</v>
      </c>
      <c r="G173" s="102">
        <v>38425406</v>
      </c>
      <c r="H173" s="102">
        <v>27191414.23</v>
      </c>
      <c r="I173" s="69">
        <f t="shared" si="16"/>
        <v>70.76415595973144</v>
      </c>
      <c r="J173" s="52">
        <f t="shared" si="11"/>
        <v>133199706</v>
      </c>
      <c r="K173" s="52">
        <f t="shared" si="13"/>
        <v>94169203.159999996</v>
      </c>
      <c r="L173" s="52">
        <f t="shared" si="12"/>
        <v>70.697756014566565</v>
      </c>
    </row>
    <row r="174" spans="1:12" ht="31.5" x14ac:dyDescent="0.2">
      <c r="A174" s="11" t="s">
        <v>351</v>
      </c>
      <c r="B174" s="79" t="s">
        <v>352</v>
      </c>
      <c r="C174" s="52">
        <v>72796500</v>
      </c>
      <c r="D174" s="52">
        <v>54556600</v>
      </c>
      <c r="E174" s="52">
        <v>51907001.659999996</v>
      </c>
      <c r="F174" s="52">
        <f t="shared" si="17"/>
        <v>95.143395409537973</v>
      </c>
      <c r="G174" s="102">
        <v>2904900</v>
      </c>
      <c r="H174" s="102">
        <v>4623292.7699999996</v>
      </c>
      <c r="I174" s="69" t="str">
        <f t="shared" si="16"/>
        <v>зв.100</v>
      </c>
      <c r="J174" s="52">
        <f t="shared" si="11"/>
        <v>75701400</v>
      </c>
      <c r="K174" s="52">
        <f t="shared" si="13"/>
        <v>56530294.429999992</v>
      </c>
      <c r="L174" s="52">
        <f t="shared" si="12"/>
        <v>74.675361921972367</v>
      </c>
    </row>
    <row r="175" spans="1:12" ht="31.5" x14ac:dyDescent="0.2">
      <c r="A175" s="11" t="s">
        <v>353</v>
      </c>
      <c r="B175" s="79" t="s">
        <v>354</v>
      </c>
      <c r="C175" s="52">
        <v>65991600</v>
      </c>
      <c r="D175" s="52">
        <v>49964500</v>
      </c>
      <c r="E175" s="52">
        <v>48254178.680000007</v>
      </c>
      <c r="F175" s="52">
        <f t="shared" si="17"/>
        <v>96.576926978154503</v>
      </c>
      <c r="G175" s="102">
        <v>5957862</v>
      </c>
      <c r="H175" s="102">
        <v>1571678.51</v>
      </c>
      <c r="I175" s="69">
        <f t="shared" si="16"/>
        <v>26.379907926702568</v>
      </c>
      <c r="J175" s="52">
        <f t="shared" si="11"/>
        <v>71949462</v>
      </c>
      <c r="K175" s="52">
        <f t="shared" si="13"/>
        <v>49825857.190000005</v>
      </c>
      <c r="L175" s="52">
        <f t="shared" si="12"/>
        <v>69.251187993594726</v>
      </c>
    </row>
    <row r="176" spans="1:12" ht="15.75" x14ac:dyDescent="0.2">
      <c r="A176" s="11" t="s">
        <v>355</v>
      </c>
      <c r="B176" s="79" t="s">
        <v>356</v>
      </c>
      <c r="C176" s="52">
        <v>13159900</v>
      </c>
      <c r="D176" s="52">
        <v>10054800</v>
      </c>
      <c r="E176" s="52">
        <v>9962429.5099999998</v>
      </c>
      <c r="F176" s="52">
        <f t="shared" si="17"/>
        <v>99.081329414806845</v>
      </c>
      <c r="G176" s="102">
        <v>4055000</v>
      </c>
      <c r="H176" s="102">
        <v>3574581.18</v>
      </c>
      <c r="I176" s="69">
        <f t="shared" si="16"/>
        <v>88.152433538840953</v>
      </c>
      <c r="J176" s="52">
        <f t="shared" si="11"/>
        <v>17214900</v>
      </c>
      <c r="K176" s="52">
        <f t="shared" si="13"/>
        <v>13537010.689999999</v>
      </c>
      <c r="L176" s="52">
        <f t="shared" si="12"/>
        <v>78.635430295848366</v>
      </c>
    </row>
    <row r="177" spans="1:12" ht="47.25" x14ac:dyDescent="0.2">
      <c r="A177" s="11" t="s">
        <v>357</v>
      </c>
      <c r="B177" s="79" t="s">
        <v>358</v>
      </c>
      <c r="C177" s="52">
        <v>15333600</v>
      </c>
      <c r="D177" s="52">
        <v>15073900</v>
      </c>
      <c r="E177" s="52">
        <v>13906745.899999999</v>
      </c>
      <c r="F177" s="52">
        <f t="shared" si="17"/>
        <v>92.257119259116735</v>
      </c>
      <c r="G177" s="102">
        <v>1021120</v>
      </c>
      <c r="H177" s="102">
        <v>469488.81</v>
      </c>
      <c r="I177" s="69">
        <f t="shared" si="16"/>
        <v>45.977829246317768</v>
      </c>
      <c r="J177" s="52">
        <f t="shared" si="11"/>
        <v>16354720</v>
      </c>
      <c r="K177" s="52">
        <f t="shared" si="13"/>
        <v>14376234.709999999</v>
      </c>
      <c r="L177" s="52">
        <f t="shared" si="12"/>
        <v>87.902664857606851</v>
      </c>
    </row>
    <row r="178" spans="1:12" ht="35.25" customHeight="1" x14ac:dyDescent="0.2">
      <c r="A178" s="11" t="s">
        <v>359</v>
      </c>
      <c r="B178" s="79" t="s">
        <v>360</v>
      </c>
      <c r="C178" s="52">
        <v>37514900</v>
      </c>
      <c r="D178" s="52">
        <v>37514900</v>
      </c>
      <c r="E178" s="52">
        <v>33930509.510000005</v>
      </c>
      <c r="F178" s="52">
        <f t="shared" si="17"/>
        <v>90.445421712439597</v>
      </c>
      <c r="G178" s="102">
        <v>2671900</v>
      </c>
      <c r="H178" s="102">
        <v>2282906</v>
      </c>
      <c r="I178" s="69">
        <f t="shared" si="16"/>
        <v>85.441296455705668</v>
      </c>
      <c r="J178" s="52">
        <f t="shared" si="11"/>
        <v>40186800</v>
      </c>
      <c r="K178" s="52">
        <f t="shared" si="13"/>
        <v>36213415.510000005</v>
      </c>
      <c r="L178" s="52">
        <f t="shared" si="12"/>
        <v>90.112712408054392</v>
      </c>
    </row>
    <row r="179" spans="1:12" ht="31.5" x14ac:dyDescent="0.2">
      <c r="A179" s="11" t="s">
        <v>361</v>
      </c>
      <c r="B179" s="79" t="s">
        <v>362</v>
      </c>
      <c r="C179" s="52">
        <v>6035000</v>
      </c>
      <c r="D179" s="52">
        <v>4388600</v>
      </c>
      <c r="E179" s="52">
        <v>4375004.8899999997</v>
      </c>
      <c r="F179" s="52">
        <f t="shared" si="17"/>
        <v>99.690217609260344</v>
      </c>
      <c r="G179" s="69"/>
      <c r="H179" s="69"/>
      <c r="I179" s="69" t="str">
        <f t="shared" si="16"/>
        <v/>
      </c>
      <c r="J179" s="52">
        <f t="shared" si="11"/>
        <v>6035000</v>
      </c>
      <c r="K179" s="52">
        <f t="shared" si="13"/>
        <v>4375004.8899999997</v>
      </c>
      <c r="L179" s="52">
        <f t="shared" si="12"/>
        <v>72.493867274233637</v>
      </c>
    </row>
    <row r="180" spans="1:12" ht="31.5" x14ac:dyDescent="0.2">
      <c r="A180" s="11" t="s">
        <v>363</v>
      </c>
      <c r="B180" s="79" t="s">
        <v>364</v>
      </c>
      <c r="C180" s="52">
        <v>6604600</v>
      </c>
      <c r="D180" s="52">
        <v>4953420</v>
      </c>
      <c r="E180" s="52">
        <v>4305407.63</v>
      </c>
      <c r="F180" s="52">
        <f t="shared" si="17"/>
        <v>86.9178795660372</v>
      </c>
      <c r="G180" s="69"/>
      <c r="H180" s="69"/>
      <c r="I180" s="69" t="str">
        <f t="shared" si="16"/>
        <v/>
      </c>
      <c r="J180" s="52">
        <f t="shared" si="11"/>
        <v>6604600</v>
      </c>
      <c r="K180" s="52">
        <f t="shared" si="13"/>
        <v>4305407.63</v>
      </c>
      <c r="L180" s="52">
        <f t="shared" si="12"/>
        <v>65.188014868425043</v>
      </c>
    </row>
    <row r="181" spans="1:12" ht="31.5" x14ac:dyDescent="0.2">
      <c r="A181" s="11" t="s">
        <v>365</v>
      </c>
      <c r="B181" s="79" t="s">
        <v>366</v>
      </c>
      <c r="C181" s="52">
        <v>2746800</v>
      </c>
      <c r="D181" s="52">
        <v>2081300</v>
      </c>
      <c r="E181" s="52">
        <v>1881202.23</v>
      </c>
      <c r="F181" s="52">
        <f t="shared" si="17"/>
        <v>90.385923701532704</v>
      </c>
      <c r="G181" s="69"/>
      <c r="H181" s="69"/>
      <c r="I181" s="69" t="str">
        <f t="shared" si="16"/>
        <v/>
      </c>
      <c r="J181" s="52">
        <f t="shared" si="11"/>
        <v>2746800</v>
      </c>
      <c r="K181" s="52">
        <f t="shared" si="13"/>
        <v>1881202.23</v>
      </c>
      <c r="L181" s="52">
        <f t="shared" si="12"/>
        <v>68.487047837483615</v>
      </c>
    </row>
    <row r="182" spans="1:12" ht="15.75" x14ac:dyDescent="0.2">
      <c r="A182" s="11" t="s">
        <v>367</v>
      </c>
      <c r="B182" s="79" t="s">
        <v>368</v>
      </c>
      <c r="C182" s="52">
        <v>1141097</v>
      </c>
      <c r="D182" s="52">
        <v>931097</v>
      </c>
      <c r="E182" s="52">
        <v>912505.05</v>
      </c>
      <c r="F182" s="52">
        <f t="shared" si="17"/>
        <v>98.00322093186854</v>
      </c>
      <c r="G182" s="30"/>
      <c r="H182" s="30"/>
      <c r="I182" s="30" t="str">
        <f t="shared" si="16"/>
        <v/>
      </c>
      <c r="J182" s="52">
        <f t="shared" si="11"/>
        <v>1141097</v>
      </c>
      <c r="K182" s="52">
        <f t="shared" si="13"/>
        <v>912505.05</v>
      </c>
      <c r="L182" s="52">
        <f t="shared" si="12"/>
        <v>79.967351592371202</v>
      </c>
    </row>
    <row r="183" spans="1:12" s="8" customFormat="1" ht="31.5" x14ac:dyDescent="0.2">
      <c r="A183" s="10" t="s">
        <v>238</v>
      </c>
      <c r="B183" s="41">
        <v>3000</v>
      </c>
      <c r="C183" s="13">
        <f>SUM(C184:C215)</f>
        <v>771194450</v>
      </c>
      <c r="D183" s="13">
        <f>SUM(D184:D215)</f>
        <v>567327975.48999989</v>
      </c>
      <c r="E183" s="13">
        <f>SUM(E184:E215)</f>
        <v>543174764.75000012</v>
      </c>
      <c r="F183" s="13">
        <f t="shared" si="17"/>
        <v>95.742637101733138</v>
      </c>
      <c r="G183" s="13">
        <f>SUM(G184:G215)</f>
        <v>30511698.759999998</v>
      </c>
      <c r="H183" s="13">
        <f>SUM(H184:H215)</f>
        <v>14624642.65</v>
      </c>
      <c r="I183" s="13">
        <f t="shared" si="16"/>
        <v>47.931263234587604</v>
      </c>
      <c r="J183" s="13">
        <f t="shared" si="11"/>
        <v>801706148.75999999</v>
      </c>
      <c r="K183" s="13">
        <f t="shared" si="13"/>
        <v>557799407.4000001</v>
      </c>
      <c r="L183" s="13">
        <f t="shared" si="12"/>
        <v>69.576541013530857</v>
      </c>
    </row>
    <row r="184" spans="1:12" s="23" customFormat="1" ht="47.25" x14ac:dyDescent="0.2">
      <c r="A184" s="11" t="s">
        <v>369</v>
      </c>
      <c r="B184" s="79" t="s">
        <v>284</v>
      </c>
      <c r="C184" s="52">
        <v>46000000</v>
      </c>
      <c r="D184" s="52">
        <v>35787288.030000001</v>
      </c>
      <c r="E184" s="52">
        <v>35787288.030000001</v>
      </c>
      <c r="F184" s="52">
        <f t="shared" si="17"/>
        <v>100</v>
      </c>
      <c r="G184" s="13"/>
      <c r="H184" s="13"/>
      <c r="I184" s="13" t="str">
        <f t="shared" si="16"/>
        <v/>
      </c>
      <c r="J184" s="52">
        <f t="shared" si="11"/>
        <v>46000000</v>
      </c>
      <c r="K184" s="52">
        <f t="shared" si="13"/>
        <v>35787288.030000001</v>
      </c>
      <c r="L184" s="52">
        <f t="shared" si="12"/>
        <v>77.798452239130427</v>
      </c>
    </row>
    <row r="185" spans="1:12" s="23" customFormat="1" ht="31.5" x14ac:dyDescent="0.2">
      <c r="A185" s="11" t="s">
        <v>277</v>
      </c>
      <c r="B185" s="79" t="s">
        <v>285</v>
      </c>
      <c r="C185" s="52">
        <v>334994400</v>
      </c>
      <c r="D185" s="52">
        <v>245769488.22999999</v>
      </c>
      <c r="E185" s="52">
        <v>244469958.40000001</v>
      </c>
      <c r="F185" s="52">
        <f t="shared" si="17"/>
        <v>99.471240372692705</v>
      </c>
      <c r="G185" s="13"/>
      <c r="H185" s="13"/>
      <c r="I185" s="13" t="str">
        <f t="shared" si="16"/>
        <v/>
      </c>
      <c r="J185" s="52">
        <f t="shared" si="11"/>
        <v>334994400</v>
      </c>
      <c r="K185" s="52">
        <f t="shared" si="13"/>
        <v>244469958.40000001</v>
      </c>
      <c r="L185" s="52">
        <f t="shared" si="12"/>
        <v>72.977326904569153</v>
      </c>
    </row>
    <row r="186" spans="1:12" s="23" customFormat="1" ht="63" x14ac:dyDescent="0.2">
      <c r="A186" s="11" t="s">
        <v>370</v>
      </c>
      <c r="B186" s="79" t="s">
        <v>286</v>
      </c>
      <c r="C186" s="52">
        <v>52000</v>
      </c>
      <c r="D186" s="52">
        <v>41857.019999999997</v>
      </c>
      <c r="E186" s="52">
        <v>41857.019999999997</v>
      </c>
      <c r="F186" s="52">
        <f t="shared" si="17"/>
        <v>100</v>
      </c>
      <c r="G186" s="13"/>
      <c r="H186" s="13"/>
      <c r="I186" s="13" t="str">
        <f t="shared" si="16"/>
        <v/>
      </c>
      <c r="J186" s="52">
        <f t="shared" si="11"/>
        <v>52000</v>
      </c>
      <c r="K186" s="52">
        <f t="shared" si="13"/>
        <v>41857.019999999997</v>
      </c>
      <c r="L186" s="52">
        <f t="shared" si="12"/>
        <v>80.49426923076922</v>
      </c>
    </row>
    <row r="187" spans="1:12" s="23" customFormat="1" ht="47.25" x14ac:dyDescent="0.2">
      <c r="A187" s="11" t="s">
        <v>278</v>
      </c>
      <c r="B187" s="79" t="s">
        <v>287</v>
      </c>
      <c r="C187" s="52">
        <v>385550</v>
      </c>
      <c r="D187" s="52">
        <v>344873.4</v>
      </c>
      <c r="E187" s="52">
        <v>344873.4</v>
      </c>
      <c r="F187" s="52">
        <f t="shared" si="17"/>
        <v>100</v>
      </c>
      <c r="G187" s="13"/>
      <c r="H187" s="13"/>
      <c r="I187" s="13" t="str">
        <f t="shared" si="16"/>
        <v/>
      </c>
      <c r="J187" s="52">
        <f t="shared" si="11"/>
        <v>385550</v>
      </c>
      <c r="K187" s="52">
        <f t="shared" si="13"/>
        <v>344873.4</v>
      </c>
      <c r="L187" s="52">
        <f t="shared" si="12"/>
        <v>89.449721177538592</v>
      </c>
    </row>
    <row r="188" spans="1:12" s="23" customFormat="1" ht="31.5" x14ac:dyDescent="0.2">
      <c r="A188" s="11" t="s">
        <v>371</v>
      </c>
      <c r="B188" s="79" t="s">
        <v>330</v>
      </c>
      <c r="C188" s="52">
        <v>248000</v>
      </c>
      <c r="D188" s="52">
        <v>158000</v>
      </c>
      <c r="E188" s="52">
        <v>129740.85</v>
      </c>
      <c r="F188" s="52">
        <f t="shared" si="17"/>
        <v>82.114462025316456</v>
      </c>
      <c r="G188" s="13"/>
      <c r="H188" s="13"/>
      <c r="I188" s="13" t="str">
        <f t="shared" si="16"/>
        <v/>
      </c>
      <c r="J188" s="52">
        <f t="shared" si="11"/>
        <v>248000</v>
      </c>
      <c r="K188" s="52">
        <f t="shared" si="13"/>
        <v>129740.85</v>
      </c>
      <c r="L188" s="52">
        <f t="shared" si="12"/>
        <v>52.31485887096774</v>
      </c>
    </row>
    <row r="189" spans="1:12" s="23" customFormat="1" ht="31.5" x14ac:dyDescent="0.2">
      <c r="A189" s="11" t="s">
        <v>372</v>
      </c>
      <c r="B189" s="79" t="s">
        <v>373</v>
      </c>
      <c r="C189" s="52">
        <v>1200000</v>
      </c>
      <c r="D189" s="52">
        <v>833000</v>
      </c>
      <c r="E189" s="52">
        <v>775855.88</v>
      </c>
      <c r="F189" s="52">
        <f t="shared" si="17"/>
        <v>93.139961584633852</v>
      </c>
      <c r="G189" s="13"/>
      <c r="H189" s="13"/>
      <c r="I189" s="13" t="str">
        <f t="shared" si="16"/>
        <v/>
      </c>
      <c r="J189" s="52">
        <f t="shared" si="11"/>
        <v>1200000</v>
      </c>
      <c r="K189" s="52">
        <f t="shared" si="13"/>
        <v>775855.88</v>
      </c>
      <c r="L189" s="52">
        <f t="shared" si="12"/>
        <v>64.654656666666668</v>
      </c>
    </row>
    <row r="190" spans="1:12" s="23" customFormat="1" ht="47.25" x14ac:dyDescent="0.2">
      <c r="A190" s="11" t="s">
        <v>175</v>
      </c>
      <c r="B190" s="79" t="s">
        <v>331</v>
      </c>
      <c r="C190" s="52">
        <v>17575000</v>
      </c>
      <c r="D190" s="52">
        <v>12240000</v>
      </c>
      <c r="E190" s="52">
        <v>12177401.66</v>
      </c>
      <c r="F190" s="52">
        <f t="shared" si="17"/>
        <v>99.488575653594765</v>
      </c>
      <c r="G190" s="13"/>
      <c r="H190" s="13"/>
      <c r="I190" s="13" t="str">
        <f t="shared" si="16"/>
        <v/>
      </c>
      <c r="J190" s="52">
        <f t="shared" si="11"/>
        <v>17575000</v>
      </c>
      <c r="K190" s="52">
        <f t="shared" si="13"/>
        <v>12177401.66</v>
      </c>
      <c r="L190" s="52">
        <f t="shared" si="12"/>
        <v>69.288202901849218</v>
      </c>
    </row>
    <row r="191" spans="1:12" s="23" customFormat="1" ht="31.5" x14ac:dyDescent="0.2">
      <c r="A191" s="11" t="s">
        <v>176</v>
      </c>
      <c r="B191" s="79" t="s">
        <v>374</v>
      </c>
      <c r="C191" s="52">
        <v>36396000</v>
      </c>
      <c r="D191" s="52">
        <v>27911899</v>
      </c>
      <c r="E191" s="52">
        <v>27578608</v>
      </c>
      <c r="F191" s="52">
        <f t="shared" si="17"/>
        <v>98.805917863202353</v>
      </c>
      <c r="G191" s="13"/>
      <c r="H191" s="13"/>
      <c r="I191" s="13" t="str">
        <f t="shared" si="16"/>
        <v/>
      </c>
      <c r="J191" s="52">
        <f t="shared" si="11"/>
        <v>36396000</v>
      </c>
      <c r="K191" s="52">
        <f t="shared" si="13"/>
        <v>27578608</v>
      </c>
      <c r="L191" s="52">
        <f t="shared" si="12"/>
        <v>75.773733377294207</v>
      </c>
    </row>
    <row r="192" spans="1:12" s="23" customFormat="1" ht="15.75" x14ac:dyDescent="0.2">
      <c r="A192" s="11" t="s">
        <v>375</v>
      </c>
      <c r="B192" s="79" t="s">
        <v>288</v>
      </c>
      <c r="C192" s="52">
        <v>2480000</v>
      </c>
      <c r="D192" s="52">
        <v>1855100</v>
      </c>
      <c r="E192" s="52">
        <v>1500078.94</v>
      </c>
      <c r="F192" s="52">
        <f t="shared" si="17"/>
        <v>80.862430057678822</v>
      </c>
      <c r="G192" s="13"/>
      <c r="H192" s="13"/>
      <c r="I192" s="13" t="str">
        <f t="shared" si="16"/>
        <v/>
      </c>
      <c r="J192" s="52">
        <f t="shared" si="11"/>
        <v>2480000</v>
      </c>
      <c r="K192" s="52">
        <f t="shared" si="13"/>
        <v>1500078.94</v>
      </c>
      <c r="L192" s="52">
        <f t="shared" si="12"/>
        <v>60.487054032258058</v>
      </c>
    </row>
    <row r="193" spans="1:12" s="23" customFormat="1" ht="15.75" x14ac:dyDescent="0.2">
      <c r="A193" s="11" t="s">
        <v>283</v>
      </c>
      <c r="B193" s="79" t="s">
        <v>289</v>
      </c>
      <c r="C193" s="52">
        <v>330000</v>
      </c>
      <c r="D193" s="52">
        <v>244900</v>
      </c>
      <c r="E193" s="52">
        <v>196940</v>
      </c>
      <c r="F193" s="52">
        <f t="shared" si="17"/>
        <v>80.416496529195598</v>
      </c>
      <c r="G193" s="13"/>
      <c r="H193" s="13"/>
      <c r="I193" s="13" t="str">
        <f t="shared" si="16"/>
        <v/>
      </c>
      <c r="J193" s="52">
        <f t="shared" si="11"/>
        <v>330000</v>
      </c>
      <c r="K193" s="52">
        <f t="shared" si="13"/>
        <v>196940</v>
      </c>
      <c r="L193" s="52">
        <f t="shared" si="12"/>
        <v>59.678787878787873</v>
      </c>
    </row>
    <row r="194" spans="1:12" s="23" customFormat="1" ht="15.75" x14ac:dyDescent="0.2">
      <c r="A194" s="11" t="s">
        <v>279</v>
      </c>
      <c r="B194" s="79" t="s">
        <v>290</v>
      </c>
      <c r="C194" s="52">
        <v>141702000</v>
      </c>
      <c r="D194" s="52">
        <v>102449000</v>
      </c>
      <c r="E194" s="52">
        <v>91162784.140000001</v>
      </c>
      <c r="F194" s="52">
        <f t="shared" si="17"/>
        <v>88.983576355064471</v>
      </c>
      <c r="G194" s="13"/>
      <c r="H194" s="13"/>
      <c r="I194" s="13" t="str">
        <f t="shared" si="16"/>
        <v/>
      </c>
      <c r="J194" s="52">
        <f t="shared" si="11"/>
        <v>141702000</v>
      </c>
      <c r="K194" s="52">
        <f t="shared" si="13"/>
        <v>91162784.140000001</v>
      </c>
      <c r="L194" s="52">
        <f t="shared" si="12"/>
        <v>64.334154874313697</v>
      </c>
    </row>
    <row r="195" spans="1:12" s="23" customFormat="1" ht="31.5" x14ac:dyDescent="0.2">
      <c r="A195" s="11" t="s">
        <v>280</v>
      </c>
      <c r="B195" s="79" t="s">
        <v>291</v>
      </c>
      <c r="C195" s="52">
        <v>5600000</v>
      </c>
      <c r="D195" s="52">
        <v>4219944.3099999996</v>
      </c>
      <c r="E195" s="52">
        <v>4201614.3600000003</v>
      </c>
      <c r="F195" s="52">
        <f t="shared" si="17"/>
        <v>99.565635263087174</v>
      </c>
      <c r="G195" s="13"/>
      <c r="H195" s="13"/>
      <c r="I195" s="13" t="str">
        <f t="shared" si="16"/>
        <v/>
      </c>
      <c r="J195" s="52">
        <f t="shared" si="11"/>
        <v>5600000</v>
      </c>
      <c r="K195" s="52">
        <f t="shared" si="13"/>
        <v>4201614.3600000003</v>
      </c>
      <c r="L195" s="52">
        <f t="shared" si="12"/>
        <v>75.028827857142872</v>
      </c>
    </row>
    <row r="196" spans="1:12" s="23" customFormat="1" ht="15.75" x14ac:dyDescent="0.2">
      <c r="A196" s="11" t="s">
        <v>281</v>
      </c>
      <c r="B196" s="79" t="s">
        <v>292</v>
      </c>
      <c r="C196" s="52">
        <v>22206000</v>
      </c>
      <c r="D196" s="52">
        <v>15900200</v>
      </c>
      <c r="E196" s="52">
        <v>14291007.859999999</v>
      </c>
      <c r="F196" s="52">
        <f t="shared" si="17"/>
        <v>89.879422019848803</v>
      </c>
      <c r="G196" s="13"/>
      <c r="H196" s="13"/>
      <c r="I196" s="13" t="str">
        <f t="shared" si="16"/>
        <v/>
      </c>
      <c r="J196" s="52">
        <f t="shared" si="11"/>
        <v>22206000</v>
      </c>
      <c r="K196" s="52">
        <f t="shared" si="13"/>
        <v>14291007.859999999</v>
      </c>
      <c r="L196" s="52">
        <f t="shared" si="12"/>
        <v>64.356515626407273</v>
      </c>
    </row>
    <row r="197" spans="1:12" s="23" customFormat="1" ht="15.75" x14ac:dyDescent="0.2">
      <c r="A197" s="11" t="s">
        <v>282</v>
      </c>
      <c r="B197" s="79" t="s">
        <v>293</v>
      </c>
      <c r="C197" s="52">
        <v>803000</v>
      </c>
      <c r="D197" s="52">
        <v>598100</v>
      </c>
      <c r="E197" s="52">
        <v>295675.76</v>
      </c>
      <c r="F197" s="52">
        <f t="shared" si="17"/>
        <v>49.435840160508278</v>
      </c>
      <c r="G197" s="13"/>
      <c r="H197" s="13"/>
      <c r="I197" s="13" t="str">
        <f t="shared" si="16"/>
        <v/>
      </c>
      <c r="J197" s="52">
        <f t="shared" si="11"/>
        <v>803000</v>
      </c>
      <c r="K197" s="52">
        <f t="shared" si="13"/>
        <v>295675.76</v>
      </c>
      <c r="L197" s="52">
        <f t="shared" ref="L197:L266" si="18">IF(J197=0,"",IF(K197/J197&gt;1.5, "зв.100",K197/J197*100))</f>
        <v>36.821389788293899</v>
      </c>
    </row>
    <row r="198" spans="1:12" s="23" customFormat="1" ht="31.5" x14ac:dyDescent="0.2">
      <c r="A198" s="11" t="s">
        <v>376</v>
      </c>
      <c r="B198" s="79" t="s">
        <v>294</v>
      </c>
      <c r="C198" s="52">
        <v>33590000</v>
      </c>
      <c r="D198" s="52">
        <v>24473255.690000001</v>
      </c>
      <c r="E198" s="52">
        <v>20863162.040000003</v>
      </c>
      <c r="F198" s="52">
        <f t="shared" si="17"/>
        <v>85.248821424788545</v>
      </c>
      <c r="G198" s="13"/>
      <c r="H198" s="13"/>
      <c r="I198" s="13" t="str">
        <f t="shared" si="16"/>
        <v/>
      </c>
      <c r="J198" s="52">
        <f t="shared" ref="J198:J267" si="19">C198+G198</f>
        <v>33590000</v>
      </c>
      <c r="K198" s="52">
        <f t="shared" si="13"/>
        <v>20863162.040000003</v>
      </c>
      <c r="L198" s="52">
        <f t="shared" si="18"/>
        <v>62.111229651682052</v>
      </c>
    </row>
    <row r="199" spans="1:12" s="23" customFormat="1" ht="31.5" x14ac:dyDescent="0.2">
      <c r="A199" s="11" t="s">
        <v>377</v>
      </c>
      <c r="B199" s="79" t="s">
        <v>378</v>
      </c>
      <c r="C199" s="52">
        <v>59750000</v>
      </c>
      <c r="D199" s="52">
        <v>44641400</v>
      </c>
      <c r="E199" s="52">
        <v>43492079</v>
      </c>
      <c r="F199" s="52">
        <f t="shared" si="17"/>
        <v>97.425436926261284</v>
      </c>
      <c r="G199" s="13"/>
      <c r="H199" s="13"/>
      <c r="I199" s="13" t="str">
        <f t="shared" si="16"/>
        <v/>
      </c>
      <c r="J199" s="52">
        <f t="shared" si="19"/>
        <v>59750000</v>
      </c>
      <c r="K199" s="52">
        <f t="shared" si="13"/>
        <v>43492079</v>
      </c>
      <c r="L199" s="52">
        <f t="shared" si="18"/>
        <v>72.79009037656904</v>
      </c>
    </row>
    <row r="200" spans="1:12" s="23" customFormat="1" ht="47.25" x14ac:dyDescent="0.2">
      <c r="A200" s="11" t="s">
        <v>379</v>
      </c>
      <c r="B200" s="79" t="s">
        <v>380</v>
      </c>
      <c r="C200" s="52">
        <v>13030000</v>
      </c>
      <c r="D200" s="52">
        <v>9309000</v>
      </c>
      <c r="E200" s="52">
        <v>8734337.0099999998</v>
      </c>
      <c r="F200" s="52">
        <f t="shared" si="17"/>
        <v>93.826802126973902</v>
      </c>
      <c r="G200" s="13"/>
      <c r="H200" s="13"/>
      <c r="I200" s="13" t="str">
        <f t="shared" si="16"/>
        <v/>
      </c>
      <c r="J200" s="52">
        <f t="shared" si="19"/>
        <v>13030000</v>
      </c>
      <c r="K200" s="52">
        <f t="shared" si="13"/>
        <v>8734337.0099999998</v>
      </c>
      <c r="L200" s="52">
        <f t="shared" si="18"/>
        <v>67.032517344589408</v>
      </c>
    </row>
    <row r="201" spans="1:12" s="23" customFormat="1" ht="47.25" x14ac:dyDescent="0.2">
      <c r="A201" s="11" t="s">
        <v>381</v>
      </c>
      <c r="B201" s="79" t="s">
        <v>382</v>
      </c>
      <c r="C201" s="52">
        <v>6842000</v>
      </c>
      <c r="D201" s="52">
        <v>5061800</v>
      </c>
      <c r="E201" s="52">
        <v>4577783.34</v>
      </c>
      <c r="F201" s="52">
        <f t="shared" si="17"/>
        <v>90.437854913271948</v>
      </c>
      <c r="G201" s="13"/>
      <c r="H201" s="13"/>
      <c r="I201" s="13" t="str">
        <f t="shared" si="16"/>
        <v/>
      </c>
      <c r="J201" s="52">
        <f t="shared" si="19"/>
        <v>6842000</v>
      </c>
      <c r="K201" s="52">
        <f t="shared" si="13"/>
        <v>4577783.34</v>
      </c>
      <c r="L201" s="52">
        <f t="shared" si="18"/>
        <v>66.907093539900615</v>
      </c>
    </row>
    <row r="202" spans="1:12" s="23" customFormat="1" ht="50.25" customHeight="1" x14ac:dyDescent="0.2">
      <c r="A202" s="11" t="s">
        <v>383</v>
      </c>
      <c r="B202" s="79" t="s">
        <v>384</v>
      </c>
      <c r="C202" s="52">
        <v>340000</v>
      </c>
      <c r="D202" s="52">
        <v>252200</v>
      </c>
      <c r="E202" s="52">
        <v>152222.66</v>
      </c>
      <c r="F202" s="52">
        <f t="shared" si="17"/>
        <v>60.357914353687548</v>
      </c>
      <c r="G202" s="13"/>
      <c r="H202" s="13"/>
      <c r="I202" s="13" t="str">
        <f t="shared" si="16"/>
        <v/>
      </c>
      <c r="J202" s="52">
        <f t="shared" si="19"/>
        <v>340000</v>
      </c>
      <c r="K202" s="52">
        <f t="shared" si="13"/>
        <v>152222.66</v>
      </c>
      <c r="L202" s="52">
        <f t="shared" si="18"/>
        <v>44.771370588235293</v>
      </c>
    </row>
    <row r="203" spans="1:12" s="23" customFormat="1" ht="63" x14ac:dyDescent="0.2">
      <c r="A203" s="11" t="s">
        <v>385</v>
      </c>
      <c r="B203" s="79" t="s">
        <v>386</v>
      </c>
      <c r="C203" s="52">
        <v>160000</v>
      </c>
      <c r="D203" s="52">
        <v>117300</v>
      </c>
      <c r="E203" s="52">
        <v>112597.06</v>
      </c>
      <c r="F203" s="52">
        <f t="shared" si="17"/>
        <v>95.990673486786022</v>
      </c>
      <c r="G203" s="13"/>
      <c r="H203" s="13"/>
      <c r="I203" s="13" t="str">
        <f t="shared" si="16"/>
        <v/>
      </c>
      <c r="J203" s="52">
        <f t="shared" si="19"/>
        <v>160000</v>
      </c>
      <c r="K203" s="52">
        <f t="shared" si="13"/>
        <v>112597.06</v>
      </c>
      <c r="L203" s="52">
        <f t="shared" si="18"/>
        <v>70.373162499999992</v>
      </c>
    </row>
    <row r="204" spans="1:12" s="23" customFormat="1" ht="63" x14ac:dyDescent="0.2">
      <c r="A204" s="11" t="s">
        <v>387</v>
      </c>
      <c r="B204" s="79" t="s">
        <v>295</v>
      </c>
      <c r="C204" s="52">
        <v>13139700</v>
      </c>
      <c r="D204" s="52">
        <v>9822300</v>
      </c>
      <c r="E204" s="52">
        <v>9088640.8200000022</v>
      </c>
      <c r="F204" s="52">
        <f t="shared" si="17"/>
        <v>92.530678354356937</v>
      </c>
      <c r="G204" s="102">
        <v>424875</v>
      </c>
      <c r="H204" s="102">
        <v>499961.96</v>
      </c>
      <c r="I204" s="30">
        <f t="shared" si="16"/>
        <v>117.67271785819359</v>
      </c>
      <c r="J204" s="52">
        <f t="shared" si="19"/>
        <v>13564575</v>
      </c>
      <c r="K204" s="52">
        <f t="shared" si="13"/>
        <v>9588602.7800000031</v>
      </c>
      <c r="L204" s="52">
        <f t="shared" si="18"/>
        <v>70.688560312431477</v>
      </c>
    </row>
    <row r="205" spans="1:12" s="23" customFormat="1" ht="31.5" x14ac:dyDescent="0.2">
      <c r="A205" s="11" t="s">
        <v>388</v>
      </c>
      <c r="B205" s="79" t="s">
        <v>389</v>
      </c>
      <c r="C205" s="52">
        <v>3437500</v>
      </c>
      <c r="D205" s="52">
        <v>2364820</v>
      </c>
      <c r="E205" s="52">
        <v>1954572.67</v>
      </c>
      <c r="F205" s="52">
        <f t="shared" si="17"/>
        <v>82.65206950211855</v>
      </c>
      <c r="G205" s="13"/>
      <c r="H205" s="13"/>
      <c r="I205" s="13" t="str">
        <f t="shared" si="16"/>
        <v/>
      </c>
      <c r="J205" s="52">
        <f t="shared" si="19"/>
        <v>3437500</v>
      </c>
      <c r="K205" s="52">
        <f t="shared" si="13"/>
        <v>1954572.67</v>
      </c>
      <c r="L205" s="52">
        <f t="shared" si="18"/>
        <v>56.860295854545448</v>
      </c>
    </row>
    <row r="206" spans="1:12" s="23" customFormat="1" ht="47.25" x14ac:dyDescent="0.2">
      <c r="A206" s="11" t="s">
        <v>1</v>
      </c>
      <c r="B206" s="79" t="s">
        <v>296</v>
      </c>
      <c r="C206" s="52">
        <v>1328400</v>
      </c>
      <c r="D206" s="52">
        <v>876100</v>
      </c>
      <c r="E206" s="52">
        <v>716971.11</v>
      </c>
      <c r="F206" s="52">
        <f t="shared" si="17"/>
        <v>81.836675037096214</v>
      </c>
      <c r="G206" s="77">
        <v>23900</v>
      </c>
      <c r="H206" s="77">
        <v>20179</v>
      </c>
      <c r="I206" s="30">
        <f t="shared" si="16"/>
        <v>84.43096234309624</v>
      </c>
      <c r="J206" s="52">
        <f t="shared" si="19"/>
        <v>1352300</v>
      </c>
      <c r="K206" s="52">
        <f t="shared" si="13"/>
        <v>737150.11</v>
      </c>
      <c r="L206" s="52">
        <f t="shared" si="18"/>
        <v>54.51084152924647</v>
      </c>
    </row>
    <row r="207" spans="1:12" ht="63" x14ac:dyDescent="0.2">
      <c r="A207" s="11" t="s">
        <v>2</v>
      </c>
      <c r="B207" s="79" t="s">
        <v>3</v>
      </c>
      <c r="C207" s="52">
        <v>4115700</v>
      </c>
      <c r="D207" s="52">
        <v>4115700</v>
      </c>
      <c r="E207" s="52">
        <v>4086789.24</v>
      </c>
      <c r="F207" s="52">
        <f t="shared" si="17"/>
        <v>99.297549384065903</v>
      </c>
      <c r="G207" s="30">
        <v>0</v>
      </c>
      <c r="H207" s="30">
        <v>0</v>
      </c>
      <c r="I207" s="30" t="str">
        <f t="shared" si="16"/>
        <v/>
      </c>
      <c r="J207" s="52">
        <f t="shared" si="19"/>
        <v>4115700</v>
      </c>
      <c r="K207" s="52">
        <f t="shared" si="13"/>
        <v>4086789.24</v>
      </c>
      <c r="L207" s="52">
        <f t="shared" si="18"/>
        <v>99.297549384065903</v>
      </c>
    </row>
    <row r="208" spans="1:12" s="22" customFormat="1" ht="78.75" x14ac:dyDescent="0.2">
      <c r="A208" s="11" t="s">
        <v>4</v>
      </c>
      <c r="B208" s="79" t="s">
        <v>297</v>
      </c>
      <c r="C208" s="52">
        <v>655000</v>
      </c>
      <c r="D208" s="52">
        <v>490400</v>
      </c>
      <c r="E208" s="52">
        <v>477911.61</v>
      </c>
      <c r="F208" s="52">
        <f t="shared" si="17"/>
        <v>97.453427814029354</v>
      </c>
      <c r="G208" s="30"/>
      <c r="H208" s="30"/>
      <c r="I208" s="30" t="str">
        <f t="shared" si="16"/>
        <v/>
      </c>
      <c r="J208" s="52">
        <f t="shared" si="19"/>
        <v>655000</v>
      </c>
      <c r="K208" s="52">
        <f t="shared" si="13"/>
        <v>477911.61</v>
      </c>
      <c r="L208" s="52">
        <f t="shared" si="18"/>
        <v>72.963604580152676</v>
      </c>
    </row>
    <row r="209" spans="1:12" s="22" customFormat="1" ht="63.75" customHeight="1" x14ac:dyDescent="0.2">
      <c r="A209" s="11" t="s">
        <v>5</v>
      </c>
      <c r="B209" s="79" t="s">
        <v>6</v>
      </c>
      <c r="C209" s="52">
        <v>8533400</v>
      </c>
      <c r="D209" s="52">
        <v>5298100</v>
      </c>
      <c r="E209" s="52">
        <v>5014167.1399999997</v>
      </c>
      <c r="F209" s="52">
        <f t="shared" si="17"/>
        <v>94.640855023498986</v>
      </c>
      <c r="G209" s="69"/>
      <c r="H209" s="69"/>
      <c r="I209" s="69" t="str">
        <f t="shared" si="16"/>
        <v/>
      </c>
      <c r="J209" s="52">
        <f t="shared" si="19"/>
        <v>8533400</v>
      </c>
      <c r="K209" s="52">
        <f t="shared" si="13"/>
        <v>5014167.1399999997</v>
      </c>
      <c r="L209" s="52">
        <f t="shared" si="18"/>
        <v>58.759312114749093</v>
      </c>
    </row>
    <row r="210" spans="1:12" ht="48" customHeight="1" x14ac:dyDescent="0.2">
      <c r="A210" s="11" t="s">
        <v>7</v>
      </c>
      <c r="B210" s="79" t="s">
        <v>8</v>
      </c>
      <c r="C210" s="52">
        <v>265100</v>
      </c>
      <c r="D210" s="52">
        <v>190100</v>
      </c>
      <c r="E210" s="52">
        <v>181522.5</v>
      </c>
      <c r="F210" s="52">
        <f t="shared" si="17"/>
        <v>95.487901104681754</v>
      </c>
      <c r="G210" s="31"/>
      <c r="H210" s="30">
        <v>0</v>
      </c>
      <c r="I210" s="30" t="str">
        <f t="shared" si="16"/>
        <v/>
      </c>
      <c r="J210" s="52">
        <f t="shared" si="19"/>
        <v>265100</v>
      </c>
      <c r="K210" s="52">
        <f t="shared" si="13"/>
        <v>181522.5</v>
      </c>
      <c r="L210" s="52">
        <f t="shared" si="18"/>
        <v>68.473217653715579</v>
      </c>
    </row>
    <row r="211" spans="1:12" ht="15.75" x14ac:dyDescent="0.2">
      <c r="A211" s="11" t="s">
        <v>420</v>
      </c>
      <c r="B211" s="79" t="s">
        <v>419</v>
      </c>
      <c r="C211" s="52">
        <v>431800</v>
      </c>
      <c r="D211" s="52">
        <v>262900</v>
      </c>
      <c r="E211" s="52">
        <v>187167.72</v>
      </c>
      <c r="F211" s="52">
        <f>IF(D211=0,"",IF(E211/D211&gt;1.5, "зв.100",E211/D211*100))</f>
        <v>71.193503233168514</v>
      </c>
      <c r="G211" s="31"/>
      <c r="H211" s="102">
        <v>105229.53</v>
      </c>
      <c r="I211" s="30" t="str">
        <f>IF(G211=0,"",IF(H211/G211&gt;1.5, "зв.100",H211/G211*100))</f>
        <v/>
      </c>
      <c r="J211" s="52">
        <f>C211+G211</f>
        <v>431800</v>
      </c>
      <c r="K211" s="52">
        <f>E211+H211</f>
        <v>292397.25</v>
      </c>
      <c r="L211" s="52">
        <f>IF(J211=0,"",IF(K211/J211&gt;1.5, "зв.100",K211/J211*100))</f>
        <v>67.715898564150066</v>
      </c>
    </row>
    <row r="212" spans="1:12" ht="192.75" customHeight="1" x14ac:dyDescent="0.2">
      <c r="A212" s="11" t="s">
        <v>428</v>
      </c>
      <c r="B212" s="79" t="s">
        <v>427</v>
      </c>
      <c r="C212" s="77"/>
      <c r="D212" s="77"/>
      <c r="E212" s="77"/>
      <c r="F212" s="52" t="str">
        <f>IF(D212=0,"",IF(E212/D212&gt;1.5, "зв.100",E212/D212*100))</f>
        <v/>
      </c>
      <c r="G212" s="102">
        <v>4550858.76</v>
      </c>
      <c r="H212" s="102">
        <v>3626723.69</v>
      </c>
      <c r="I212" s="30">
        <f>IF(G212=0,"",IF(H212/G212&gt;1.5, "зв.100",H212/G212*100))</f>
        <v>79.69317180039225</v>
      </c>
      <c r="J212" s="52">
        <f>C212+G212</f>
        <v>4550858.76</v>
      </c>
      <c r="K212" s="52">
        <f>E212+H212</f>
        <v>3626723.69</v>
      </c>
      <c r="L212" s="52">
        <f>IF(J212=0,"",IF(K212/J212&gt;1.5, "зв.100",K212/J212*100))</f>
        <v>79.69317180039225</v>
      </c>
    </row>
    <row r="213" spans="1:12" s="22" customFormat="1" ht="208.5" customHeight="1" x14ac:dyDescent="0.2">
      <c r="A213" s="11" t="s">
        <v>440</v>
      </c>
      <c r="B213" s="79" t="s">
        <v>439</v>
      </c>
      <c r="C213" s="69"/>
      <c r="D213" s="69"/>
      <c r="E213" s="69"/>
      <c r="F213" s="52" t="str">
        <f>IF(D213=0,"",IF(E213/D213&gt;1.5, "зв.100",E213/D213*100))</f>
        <v/>
      </c>
      <c r="G213" s="52">
        <v>5512065</v>
      </c>
      <c r="H213" s="52">
        <v>0</v>
      </c>
      <c r="I213" s="30">
        <f>IF(G213=0,"",IF(H213/G213&gt;1.5, "зв.100",H213/G213*100))</f>
        <v>0</v>
      </c>
      <c r="J213" s="52">
        <f>C213+G213</f>
        <v>5512065</v>
      </c>
      <c r="K213" s="52">
        <f>E213+H213</f>
        <v>0</v>
      </c>
      <c r="L213" s="52">
        <f>IF(J213=0,"",IF(K213/J213&gt;1.5, "зв.100",K213/J213*100))</f>
        <v>0</v>
      </c>
    </row>
    <row r="214" spans="1:12" ht="160.5" customHeight="1" x14ac:dyDescent="0.2">
      <c r="A214" s="11" t="s">
        <v>390</v>
      </c>
      <c r="B214" s="79" t="s">
        <v>9</v>
      </c>
      <c r="C214" s="52">
        <v>1180200</v>
      </c>
      <c r="D214" s="52">
        <v>842849.81</v>
      </c>
      <c r="E214" s="52">
        <v>786133.17</v>
      </c>
      <c r="F214" s="52">
        <f t="shared" si="17"/>
        <v>93.270848575026662</v>
      </c>
      <c r="G214" s="30"/>
      <c r="H214" s="30"/>
      <c r="I214" s="30" t="str">
        <f t="shared" si="16"/>
        <v/>
      </c>
      <c r="J214" s="52">
        <f t="shared" si="19"/>
        <v>1180200</v>
      </c>
      <c r="K214" s="52">
        <f t="shared" si="13"/>
        <v>786133.17</v>
      </c>
      <c r="L214" s="52">
        <f t="shared" si="18"/>
        <v>66.610165226232837</v>
      </c>
    </row>
    <row r="215" spans="1:12" s="22" customFormat="1" ht="31.5" x14ac:dyDescent="0.2">
      <c r="A215" s="11" t="s">
        <v>10</v>
      </c>
      <c r="B215" s="79" t="s">
        <v>11</v>
      </c>
      <c r="C215" s="52">
        <v>14423700</v>
      </c>
      <c r="D215" s="52">
        <v>10856100</v>
      </c>
      <c r="E215" s="52">
        <v>9795023.3599999994</v>
      </c>
      <c r="F215" s="52">
        <f t="shared" si="17"/>
        <v>90.225986864527769</v>
      </c>
      <c r="G215" s="102">
        <v>20000000</v>
      </c>
      <c r="H215" s="102">
        <v>10372548.470000001</v>
      </c>
      <c r="I215" s="30">
        <f t="shared" si="16"/>
        <v>51.862742350000005</v>
      </c>
      <c r="J215" s="52">
        <f t="shared" si="19"/>
        <v>34423700</v>
      </c>
      <c r="K215" s="52">
        <f t="shared" si="13"/>
        <v>20167571.829999998</v>
      </c>
      <c r="L215" s="52">
        <f t="shared" si="18"/>
        <v>58.586299061402457</v>
      </c>
    </row>
    <row r="216" spans="1:12" s="8" customFormat="1" ht="15.75" x14ac:dyDescent="0.2">
      <c r="A216" s="10" t="s">
        <v>156</v>
      </c>
      <c r="B216" s="78" t="s">
        <v>298</v>
      </c>
      <c r="C216" s="13">
        <f>SUM(C217:C220)</f>
        <v>25913740</v>
      </c>
      <c r="D216" s="13">
        <f>SUM(D217:D220)</f>
        <v>18974040</v>
      </c>
      <c r="E216" s="13">
        <f>SUM(E217:E220)</f>
        <v>16883120.170000002</v>
      </c>
      <c r="F216" s="13">
        <f t="shared" si="17"/>
        <v>88.980102129014185</v>
      </c>
      <c r="G216" s="13">
        <f>SUM(G217:G220)</f>
        <v>3367203</v>
      </c>
      <c r="H216" s="13">
        <f>SUM(H217:H220)</f>
        <v>3200154.0900000003</v>
      </c>
      <c r="I216" s="13">
        <f t="shared" si="16"/>
        <v>95.038941519118396</v>
      </c>
      <c r="J216" s="13">
        <f t="shared" si="19"/>
        <v>29280943</v>
      </c>
      <c r="K216" s="13">
        <f t="shared" si="13"/>
        <v>20083274.260000002</v>
      </c>
      <c r="L216" s="13">
        <f t="shared" si="18"/>
        <v>68.588208583309637</v>
      </c>
    </row>
    <row r="217" spans="1:12" ht="15.75" x14ac:dyDescent="0.2">
      <c r="A217" s="11" t="s">
        <v>12</v>
      </c>
      <c r="B217" s="79" t="s">
        <v>13</v>
      </c>
      <c r="C217" s="52">
        <v>8184970</v>
      </c>
      <c r="D217" s="52">
        <v>6228770</v>
      </c>
      <c r="E217" s="52">
        <v>5563804.1399999997</v>
      </c>
      <c r="F217" s="52">
        <f t="shared" si="17"/>
        <v>89.324282964373381</v>
      </c>
      <c r="G217" s="102">
        <v>159133</v>
      </c>
      <c r="H217" s="102">
        <v>328195.94</v>
      </c>
      <c r="I217" s="69" t="str">
        <f t="shared" si="16"/>
        <v>зв.100</v>
      </c>
      <c r="J217" s="52">
        <f t="shared" si="19"/>
        <v>8344103</v>
      </c>
      <c r="K217" s="52">
        <f t="shared" ref="K217:K283" si="20">E217+H217</f>
        <v>5892000.0800000001</v>
      </c>
      <c r="L217" s="52">
        <f t="shared" si="18"/>
        <v>70.612743874326583</v>
      </c>
    </row>
    <row r="218" spans="1:12" ht="31.5" x14ac:dyDescent="0.2">
      <c r="A218" s="11" t="s">
        <v>14</v>
      </c>
      <c r="B218" s="79" t="s">
        <v>299</v>
      </c>
      <c r="C218" s="52">
        <v>11875170</v>
      </c>
      <c r="D218" s="52">
        <v>8739870</v>
      </c>
      <c r="E218" s="52">
        <v>8008251.7000000011</v>
      </c>
      <c r="F218" s="52">
        <f t="shared" si="17"/>
        <v>91.628956723612603</v>
      </c>
      <c r="G218" s="102">
        <v>3167070</v>
      </c>
      <c r="H218" s="102">
        <v>2831279.95</v>
      </c>
      <c r="I218" s="69">
        <f t="shared" si="16"/>
        <v>89.397454113739201</v>
      </c>
      <c r="J218" s="52">
        <f t="shared" si="19"/>
        <v>15042240</v>
      </c>
      <c r="K218" s="52">
        <f t="shared" si="20"/>
        <v>10839531.650000002</v>
      </c>
      <c r="L218" s="52">
        <f t="shared" si="18"/>
        <v>72.060621622843428</v>
      </c>
    </row>
    <row r="219" spans="1:12" ht="31.5" x14ac:dyDescent="0.2">
      <c r="A219" s="11" t="s">
        <v>15</v>
      </c>
      <c r="B219" s="79" t="s">
        <v>16</v>
      </c>
      <c r="C219" s="52">
        <v>3252500</v>
      </c>
      <c r="D219" s="52">
        <v>2469500</v>
      </c>
      <c r="E219" s="52">
        <v>2241472.65</v>
      </c>
      <c r="F219" s="52">
        <f t="shared" si="17"/>
        <v>90.766254302490381</v>
      </c>
      <c r="G219" s="102">
        <v>41000</v>
      </c>
      <c r="H219" s="102">
        <v>40678.199999999997</v>
      </c>
      <c r="I219" s="69">
        <f t="shared" si="16"/>
        <v>99.215121951219515</v>
      </c>
      <c r="J219" s="52">
        <f t="shared" si="19"/>
        <v>3293500</v>
      </c>
      <c r="K219" s="52">
        <f t="shared" si="20"/>
        <v>2282150.85</v>
      </c>
      <c r="L219" s="52">
        <f t="shared" si="18"/>
        <v>69.292571732199789</v>
      </c>
    </row>
    <row r="220" spans="1:12" ht="15.75" x14ac:dyDescent="0.2">
      <c r="A220" s="11" t="s">
        <v>17</v>
      </c>
      <c r="B220" s="79" t="s">
        <v>18</v>
      </c>
      <c r="C220" s="52">
        <v>2601100</v>
      </c>
      <c r="D220" s="52">
        <v>1535900</v>
      </c>
      <c r="E220" s="52">
        <v>1069591.68</v>
      </c>
      <c r="F220" s="52">
        <f t="shared" si="17"/>
        <v>69.639408815678095</v>
      </c>
      <c r="G220" s="69"/>
      <c r="H220" s="69"/>
      <c r="I220" s="69" t="str">
        <f t="shared" si="16"/>
        <v/>
      </c>
      <c r="J220" s="52">
        <f t="shared" si="19"/>
        <v>2601100</v>
      </c>
      <c r="K220" s="52">
        <f t="shared" si="20"/>
        <v>1069591.68</v>
      </c>
      <c r="L220" s="52">
        <f t="shared" si="18"/>
        <v>41.120744300488255</v>
      </c>
    </row>
    <row r="221" spans="1:12" s="8" customFormat="1" ht="15.75" x14ac:dyDescent="0.2">
      <c r="A221" s="10" t="s">
        <v>157</v>
      </c>
      <c r="B221" s="78" t="s">
        <v>300</v>
      </c>
      <c r="C221" s="13">
        <f>SUM(C222:C227)</f>
        <v>18143700</v>
      </c>
      <c r="D221" s="13">
        <f>SUM(D222:D227)</f>
        <v>13973110</v>
      </c>
      <c r="E221" s="13">
        <f>SUM(E222:E227)</f>
        <v>11374119.829999998</v>
      </c>
      <c r="F221" s="13">
        <f t="shared" si="17"/>
        <v>81.400059328238299</v>
      </c>
      <c r="G221" s="13">
        <f>SUM(G222:G227)</f>
        <v>7247698</v>
      </c>
      <c r="H221" s="13">
        <f>SUM(H222:H227)</f>
        <v>734425.7</v>
      </c>
      <c r="I221" s="13">
        <f t="shared" si="16"/>
        <v>10.133227129496841</v>
      </c>
      <c r="J221" s="13">
        <f t="shared" si="19"/>
        <v>25391398</v>
      </c>
      <c r="K221" s="13">
        <f t="shared" si="20"/>
        <v>12108545.529999997</v>
      </c>
      <c r="L221" s="13">
        <f t="shared" si="18"/>
        <v>47.687589040981507</v>
      </c>
    </row>
    <row r="222" spans="1:12" ht="31.5" x14ac:dyDescent="0.2">
      <c r="A222" s="11" t="s">
        <v>301</v>
      </c>
      <c r="B222" s="79" t="s">
        <v>302</v>
      </c>
      <c r="C222" s="52">
        <v>1375400</v>
      </c>
      <c r="D222" s="52">
        <v>1098700</v>
      </c>
      <c r="E222" s="52">
        <v>835034.21</v>
      </c>
      <c r="F222" s="52">
        <f t="shared" si="17"/>
        <v>76.002021479930832</v>
      </c>
      <c r="G222" s="30"/>
      <c r="H222" s="30"/>
      <c r="I222" s="30" t="str">
        <f t="shared" si="16"/>
        <v/>
      </c>
      <c r="J222" s="52">
        <f t="shared" si="19"/>
        <v>1375400</v>
      </c>
      <c r="K222" s="52">
        <f t="shared" si="20"/>
        <v>835034.21</v>
      </c>
      <c r="L222" s="52">
        <f t="shared" si="18"/>
        <v>60.712099025737963</v>
      </c>
    </row>
    <row r="223" spans="1:12" ht="31.5" x14ac:dyDescent="0.2">
      <c r="A223" s="11" t="s">
        <v>303</v>
      </c>
      <c r="B223" s="79" t="s">
        <v>304</v>
      </c>
      <c r="C223" s="52">
        <v>117900</v>
      </c>
      <c r="D223" s="52">
        <v>77800</v>
      </c>
      <c r="E223" s="52">
        <v>58186.81</v>
      </c>
      <c r="F223" s="52">
        <f t="shared" si="17"/>
        <v>74.790244215938301</v>
      </c>
      <c r="G223" s="30"/>
      <c r="H223" s="30"/>
      <c r="I223" s="30" t="str">
        <f t="shared" si="16"/>
        <v/>
      </c>
      <c r="J223" s="52">
        <f t="shared" si="19"/>
        <v>117900</v>
      </c>
      <c r="K223" s="52">
        <f t="shared" si="20"/>
        <v>58186.81</v>
      </c>
      <c r="L223" s="52">
        <f t="shared" si="18"/>
        <v>49.352680237489395</v>
      </c>
    </row>
    <row r="224" spans="1:12" ht="31.5" x14ac:dyDescent="0.2">
      <c r="A224" s="11" t="s">
        <v>305</v>
      </c>
      <c r="B224" s="79" t="s">
        <v>306</v>
      </c>
      <c r="C224" s="52">
        <v>15056390</v>
      </c>
      <c r="D224" s="52">
        <v>11537800</v>
      </c>
      <c r="E224" s="52">
        <v>9250181.8099999987</v>
      </c>
      <c r="F224" s="52">
        <f t="shared" si="17"/>
        <v>80.172838929431947</v>
      </c>
      <c r="G224" s="102">
        <v>6788398</v>
      </c>
      <c r="H224" s="102">
        <v>596525.69999999995</v>
      </c>
      <c r="I224" s="69">
        <f t="shared" ref="I224:I283" si="21">IF(G224=0,"",IF(H224/G224&gt;1.5, "зв.100",H224/G224*100))</f>
        <v>8.7874296704465458</v>
      </c>
      <c r="J224" s="52">
        <f t="shared" si="19"/>
        <v>21844788</v>
      </c>
      <c r="K224" s="52">
        <f t="shared" si="20"/>
        <v>9846707.5099999979</v>
      </c>
      <c r="L224" s="52">
        <f t="shared" si="18"/>
        <v>45.075775100220696</v>
      </c>
    </row>
    <row r="225" spans="1:12" ht="18.75" customHeight="1" x14ac:dyDescent="0.2">
      <c r="A225" s="11" t="s">
        <v>19</v>
      </c>
      <c r="B225" s="79" t="s">
        <v>307</v>
      </c>
      <c r="C225" s="52">
        <v>1144700</v>
      </c>
      <c r="D225" s="52">
        <v>888700</v>
      </c>
      <c r="E225" s="52">
        <v>860697</v>
      </c>
      <c r="F225" s="52">
        <f t="shared" ref="F225:F283" si="22">IF(D225=0,"",IF(E225/D225&gt;1.5, "зв.100",E225/D225*100))</f>
        <v>96.848992910993587</v>
      </c>
      <c r="G225" s="102">
        <v>459300</v>
      </c>
      <c r="H225" s="102">
        <v>137900</v>
      </c>
      <c r="I225" s="30">
        <f t="shared" si="21"/>
        <v>30.023949488351843</v>
      </c>
      <c r="J225" s="52">
        <f t="shared" si="19"/>
        <v>1604000</v>
      </c>
      <c r="K225" s="52">
        <f t="shared" si="20"/>
        <v>998597</v>
      </c>
      <c r="L225" s="52">
        <f t="shared" si="18"/>
        <v>62.256670822942638</v>
      </c>
    </row>
    <row r="226" spans="1:12" ht="63" hidden="1" x14ac:dyDescent="0.2">
      <c r="A226" s="11" t="s">
        <v>20</v>
      </c>
      <c r="B226" s="79" t="s">
        <v>308</v>
      </c>
      <c r="C226" s="52">
        <v>0</v>
      </c>
      <c r="D226" s="52">
        <v>0</v>
      </c>
      <c r="E226" s="52">
        <v>0</v>
      </c>
      <c r="F226" s="52" t="str">
        <f t="shared" si="22"/>
        <v/>
      </c>
      <c r="G226" s="30"/>
      <c r="H226" s="30"/>
      <c r="I226" s="30" t="str">
        <f t="shared" si="21"/>
        <v/>
      </c>
      <c r="J226" s="52">
        <f t="shared" si="19"/>
        <v>0</v>
      </c>
      <c r="K226" s="52">
        <f t="shared" si="20"/>
        <v>0</v>
      </c>
      <c r="L226" s="52" t="str">
        <f t="shared" si="18"/>
        <v/>
      </c>
    </row>
    <row r="227" spans="1:12" s="22" customFormat="1" ht="47.25" x14ac:dyDescent="0.2">
      <c r="A227" s="11" t="s">
        <v>335</v>
      </c>
      <c r="B227" s="79" t="s">
        <v>332</v>
      </c>
      <c r="C227" s="52">
        <v>449310</v>
      </c>
      <c r="D227" s="52">
        <v>370110</v>
      </c>
      <c r="E227" s="52">
        <v>370020</v>
      </c>
      <c r="F227" s="52">
        <f t="shared" si="22"/>
        <v>99.97568290508228</v>
      </c>
      <c r="G227" s="30"/>
      <c r="H227" s="30"/>
      <c r="I227" s="30" t="str">
        <f t="shared" si="21"/>
        <v/>
      </c>
      <c r="J227" s="52">
        <f t="shared" si="19"/>
        <v>449310</v>
      </c>
      <c r="K227" s="52">
        <f t="shared" si="20"/>
        <v>370020</v>
      </c>
      <c r="L227" s="52">
        <f t="shared" si="18"/>
        <v>82.35294117647058</v>
      </c>
    </row>
    <row r="228" spans="1:12" s="8" customFormat="1" ht="15.75" x14ac:dyDescent="0.2">
      <c r="A228" s="10" t="s">
        <v>155</v>
      </c>
      <c r="B228" s="78" t="s">
        <v>309</v>
      </c>
      <c r="C228" s="13">
        <f>SUM(C229:C239)</f>
        <v>91445200</v>
      </c>
      <c r="D228" s="13">
        <f>SUM(D229:D239)</f>
        <v>69806485</v>
      </c>
      <c r="E228" s="13">
        <f>SUM(E229:E239)</f>
        <v>62350889.969999999</v>
      </c>
      <c r="F228" s="13">
        <f t="shared" si="22"/>
        <v>89.319624057850788</v>
      </c>
      <c r="G228" s="13">
        <f>SUM(G229:G239)</f>
        <v>59372551</v>
      </c>
      <c r="H228" s="13">
        <f>SUM(H229:H239)</f>
        <v>24447769.469999999</v>
      </c>
      <c r="I228" s="13">
        <f t="shared" si="21"/>
        <v>41.176889081286063</v>
      </c>
      <c r="J228" s="13">
        <f t="shared" si="19"/>
        <v>150817751</v>
      </c>
      <c r="K228" s="13">
        <f t="shared" si="20"/>
        <v>86798659.439999998</v>
      </c>
      <c r="L228" s="13">
        <f t="shared" si="18"/>
        <v>57.552018157332149</v>
      </c>
    </row>
    <row r="229" spans="1:12" ht="31.5" x14ac:dyDescent="0.2">
      <c r="A229" s="11" t="s">
        <v>21</v>
      </c>
      <c r="B229" s="79" t="s">
        <v>22</v>
      </c>
      <c r="C229" s="52">
        <v>200000</v>
      </c>
      <c r="D229" s="52">
        <v>200000</v>
      </c>
      <c r="E229" s="52">
        <v>130902.2</v>
      </c>
      <c r="F229" s="52">
        <f t="shared" si="22"/>
        <v>65.451099999999997</v>
      </c>
      <c r="G229" s="102">
        <v>4462372</v>
      </c>
      <c r="H229" s="102">
        <v>2529609.7999999998</v>
      </c>
      <c r="I229" s="69">
        <f t="shared" si="21"/>
        <v>56.687559889673025</v>
      </c>
      <c r="J229" s="52">
        <f t="shared" si="19"/>
        <v>4662372</v>
      </c>
      <c r="K229" s="52">
        <f t="shared" si="20"/>
        <v>2660512</v>
      </c>
      <c r="L229" s="52">
        <f t="shared" si="18"/>
        <v>57.063486139673117</v>
      </c>
    </row>
    <row r="230" spans="1:12" ht="31.5" x14ac:dyDescent="0.2">
      <c r="A230" s="11" t="s">
        <v>23</v>
      </c>
      <c r="B230" s="79" t="s">
        <v>24</v>
      </c>
      <c r="C230" s="52"/>
      <c r="D230" s="52"/>
      <c r="E230" s="52"/>
      <c r="F230" s="52" t="str">
        <f t="shared" si="22"/>
        <v/>
      </c>
      <c r="G230" s="102">
        <v>21604597</v>
      </c>
      <c r="H230" s="102">
        <v>9554699.5299999993</v>
      </c>
      <c r="I230" s="69">
        <f t="shared" si="21"/>
        <v>44.225307836105429</v>
      </c>
      <c r="J230" s="52">
        <f t="shared" si="19"/>
        <v>21604597</v>
      </c>
      <c r="K230" s="52">
        <f t="shared" si="20"/>
        <v>9554699.5299999993</v>
      </c>
      <c r="L230" s="52">
        <f t="shared" si="18"/>
        <v>44.225307836105429</v>
      </c>
    </row>
    <row r="231" spans="1:12" ht="31.5" x14ac:dyDescent="0.2">
      <c r="A231" s="11" t="s">
        <v>25</v>
      </c>
      <c r="B231" s="79" t="s">
        <v>26</v>
      </c>
      <c r="C231" s="52"/>
      <c r="D231" s="52"/>
      <c r="E231" s="52"/>
      <c r="F231" s="52" t="str">
        <f t="shared" si="22"/>
        <v/>
      </c>
      <c r="G231" s="102">
        <v>12194781</v>
      </c>
      <c r="H231" s="102">
        <v>2237822.13</v>
      </c>
      <c r="I231" s="69">
        <f t="shared" si="21"/>
        <v>18.35065451359889</v>
      </c>
      <c r="J231" s="52">
        <f t="shared" si="19"/>
        <v>12194781</v>
      </c>
      <c r="K231" s="52">
        <f t="shared" si="20"/>
        <v>2237822.13</v>
      </c>
      <c r="L231" s="52">
        <f t="shared" si="18"/>
        <v>18.35065451359889</v>
      </c>
    </row>
    <row r="232" spans="1:12" ht="15.75" x14ac:dyDescent="0.2">
      <c r="A232" s="11" t="s">
        <v>27</v>
      </c>
      <c r="B232" s="79" t="s">
        <v>28</v>
      </c>
      <c r="C232" s="52">
        <v>3584936</v>
      </c>
      <c r="D232" s="52">
        <v>3535036</v>
      </c>
      <c r="E232" s="52">
        <v>3349026.93</v>
      </c>
      <c r="F232" s="52">
        <f t="shared" si="22"/>
        <v>94.738127985118112</v>
      </c>
      <c r="G232" s="102">
        <v>237500</v>
      </c>
      <c r="H232" s="102">
        <v>0</v>
      </c>
      <c r="I232" s="69">
        <f t="shared" si="21"/>
        <v>0</v>
      </c>
      <c r="J232" s="52">
        <f t="shared" si="19"/>
        <v>3822436</v>
      </c>
      <c r="K232" s="52">
        <f t="shared" si="20"/>
        <v>3349026.93</v>
      </c>
      <c r="L232" s="52">
        <f t="shared" si="18"/>
        <v>87.614990283682971</v>
      </c>
    </row>
    <row r="233" spans="1:12" ht="31.5" x14ac:dyDescent="0.2">
      <c r="A233" s="11" t="s">
        <v>29</v>
      </c>
      <c r="B233" s="79" t="s">
        <v>30</v>
      </c>
      <c r="C233" s="52"/>
      <c r="D233" s="52"/>
      <c r="E233" s="52"/>
      <c r="F233" s="52" t="str">
        <f t="shared" si="22"/>
        <v/>
      </c>
      <c r="G233" s="102">
        <v>776768</v>
      </c>
      <c r="H233" s="102">
        <v>529917.86</v>
      </c>
      <c r="I233" s="69">
        <f t="shared" si="21"/>
        <v>68.220866462058169</v>
      </c>
      <c r="J233" s="52">
        <f t="shared" si="19"/>
        <v>776768</v>
      </c>
      <c r="K233" s="52">
        <f t="shared" si="20"/>
        <v>529917.86</v>
      </c>
      <c r="L233" s="52">
        <f t="shared" si="18"/>
        <v>68.220866462058169</v>
      </c>
    </row>
    <row r="234" spans="1:12" ht="31.5" x14ac:dyDescent="0.2">
      <c r="A234" s="11" t="s">
        <v>31</v>
      </c>
      <c r="B234" s="79" t="s">
        <v>32</v>
      </c>
      <c r="C234" s="52"/>
      <c r="D234" s="52"/>
      <c r="E234" s="52"/>
      <c r="F234" s="52" t="str">
        <f t="shared" si="22"/>
        <v/>
      </c>
      <c r="G234" s="102">
        <v>3700000</v>
      </c>
      <c r="H234" s="102">
        <v>0</v>
      </c>
      <c r="I234" s="69">
        <f t="shared" si="21"/>
        <v>0</v>
      </c>
      <c r="J234" s="52">
        <f t="shared" si="19"/>
        <v>3700000</v>
      </c>
      <c r="K234" s="52">
        <f t="shared" si="20"/>
        <v>0</v>
      </c>
      <c r="L234" s="52">
        <f t="shared" si="18"/>
        <v>0</v>
      </c>
    </row>
    <row r="235" spans="1:12" ht="31.5" x14ac:dyDescent="0.2">
      <c r="A235" s="11" t="s">
        <v>33</v>
      </c>
      <c r="B235" s="79" t="s">
        <v>34</v>
      </c>
      <c r="C235" s="52">
        <v>419600</v>
      </c>
      <c r="D235" s="52">
        <v>373180</v>
      </c>
      <c r="E235" s="52">
        <v>131083.64000000001</v>
      </c>
      <c r="F235" s="52">
        <f t="shared" si="22"/>
        <v>35.126116083391395</v>
      </c>
      <c r="G235" s="69"/>
      <c r="H235" s="69"/>
      <c r="I235" s="69" t="str">
        <f t="shared" si="21"/>
        <v/>
      </c>
      <c r="J235" s="52">
        <f t="shared" si="19"/>
        <v>419600</v>
      </c>
      <c r="K235" s="52">
        <f t="shared" si="20"/>
        <v>131083.64000000001</v>
      </c>
      <c r="L235" s="52">
        <f t="shared" si="18"/>
        <v>31.24014299332698</v>
      </c>
    </row>
    <row r="236" spans="1:12" s="22" customFormat="1" ht="15.75" x14ac:dyDescent="0.2">
      <c r="A236" s="11" t="s">
        <v>35</v>
      </c>
      <c r="B236" s="79" t="s">
        <v>310</v>
      </c>
      <c r="C236" s="52">
        <v>83634764</v>
      </c>
      <c r="D236" s="52">
        <v>62952929</v>
      </c>
      <c r="E236" s="52">
        <v>56232990.289999999</v>
      </c>
      <c r="F236" s="52">
        <f t="shared" si="22"/>
        <v>89.325455039589968</v>
      </c>
      <c r="G236" s="102">
        <v>16301733</v>
      </c>
      <c r="H236" s="102">
        <v>9548868.1500000004</v>
      </c>
      <c r="I236" s="30">
        <f t="shared" si="21"/>
        <v>58.575785470170572</v>
      </c>
      <c r="J236" s="52">
        <f t="shared" si="19"/>
        <v>99936497</v>
      </c>
      <c r="K236" s="52">
        <f t="shared" si="20"/>
        <v>65781858.439999998</v>
      </c>
      <c r="L236" s="52">
        <f t="shared" si="18"/>
        <v>65.82365843781777</v>
      </c>
    </row>
    <row r="237" spans="1:12" ht="15.75" x14ac:dyDescent="0.2">
      <c r="A237" s="11" t="s">
        <v>312</v>
      </c>
      <c r="B237" s="79" t="s">
        <v>36</v>
      </c>
      <c r="C237" s="52">
        <v>170200</v>
      </c>
      <c r="D237" s="52">
        <v>156390</v>
      </c>
      <c r="E237" s="52">
        <v>119156.42</v>
      </c>
      <c r="F237" s="52">
        <f t="shared" si="22"/>
        <v>76.191840910544144</v>
      </c>
      <c r="G237" s="69"/>
      <c r="H237" s="69"/>
      <c r="I237" s="69" t="str">
        <f t="shared" si="21"/>
        <v/>
      </c>
      <c r="J237" s="52">
        <f t="shared" si="19"/>
        <v>170200</v>
      </c>
      <c r="K237" s="52">
        <f t="shared" si="20"/>
        <v>119156.42</v>
      </c>
      <c r="L237" s="52">
        <f t="shared" si="18"/>
        <v>70.00964747356052</v>
      </c>
    </row>
    <row r="238" spans="1:12" ht="63" x14ac:dyDescent="0.2">
      <c r="A238" s="11" t="s">
        <v>422</v>
      </c>
      <c r="B238" s="79" t="s">
        <v>421</v>
      </c>
      <c r="C238" s="52">
        <v>130500</v>
      </c>
      <c r="D238" s="52">
        <v>130500</v>
      </c>
      <c r="E238" s="52">
        <v>74620.69</v>
      </c>
      <c r="F238" s="52">
        <f>IF(D238=0,"",IF(E238/D238&gt;1.5, "зв.100",E238/D238*100))</f>
        <v>57.180605363984668</v>
      </c>
      <c r="G238" s="102">
        <v>46800</v>
      </c>
      <c r="H238" s="102">
        <v>0</v>
      </c>
      <c r="I238" s="69">
        <f>IF(G238=0,"",IF(H238/G238&gt;1.5, "зв.100",H238/G238*100))</f>
        <v>0</v>
      </c>
      <c r="J238" s="52">
        <f>C238+G238</f>
        <v>177300</v>
      </c>
      <c r="K238" s="52">
        <f>E238+H238</f>
        <v>74620.69</v>
      </c>
      <c r="L238" s="52">
        <f>IF(J238=0,"",IF(K238/J238&gt;1.5, "зв.100",K238/J238*100))</f>
        <v>42.087247602932884</v>
      </c>
    </row>
    <row r="239" spans="1:12" ht="31.5" x14ac:dyDescent="0.2">
      <c r="A239" s="11" t="s">
        <v>37</v>
      </c>
      <c r="B239" s="79" t="s">
        <v>311</v>
      </c>
      <c r="C239" s="52">
        <v>3305200</v>
      </c>
      <c r="D239" s="52">
        <v>2458450</v>
      </c>
      <c r="E239" s="52">
        <v>2313109.7999999998</v>
      </c>
      <c r="F239" s="52">
        <f t="shared" si="22"/>
        <v>94.088136834184127</v>
      </c>
      <c r="G239" s="102">
        <v>48000</v>
      </c>
      <c r="H239" s="102">
        <v>46852</v>
      </c>
      <c r="I239" s="69">
        <f t="shared" si="21"/>
        <v>97.608333333333334</v>
      </c>
      <c r="J239" s="52">
        <f t="shared" si="19"/>
        <v>3353200</v>
      </c>
      <c r="K239" s="52">
        <f t="shared" si="20"/>
        <v>2359961.7999999998</v>
      </c>
      <c r="L239" s="52">
        <f t="shared" si="18"/>
        <v>70.379392818799943</v>
      </c>
    </row>
    <row r="240" spans="1:12" s="8" customFormat="1" ht="15.75" x14ac:dyDescent="0.2">
      <c r="A240" s="10" t="s">
        <v>38</v>
      </c>
      <c r="B240" s="78" t="s">
        <v>39</v>
      </c>
      <c r="C240" s="70">
        <f>C241+C243+C254+C260</f>
        <v>76691800</v>
      </c>
      <c r="D240" s="70">
        <f>D241+D243+D254+D260</f>
        <v>60829243</v>
      </c>
      <c r="E240" s="70">
        <f>E241+E243+E254+E260</f>
        <v>54235992.789999999</v>
      </c>
      <c r="F240" s="70">
        <f t="shared" si="22"/>
        <v>89.161051683644985</v>
      </c>
      <c r="G240" s="70">
        <f>G241+G243+G254+G260+G269</f>
        <v>334047352</v>
      </c>
      <c r="H240" s="70">
        <f>H241+H243+H254+H260+H269</f>
        <v>147561968.75</v>
      </c>
      <c r="I240" s="70">
        <f t="shared" si="21"/>
        <v>44.173967512845302</v>
      </c>
      <c r="J240" s="70">
        <f t="shared" si="19"/>
        <v>410739152</v>
      </c>
      <c r="K240" s="70">
        <f t="shared" si="20"/>
        <v>201797961.53999999</v>
      </c>
      <c r="L240" s="70">
        <f t="shared" si="18"/>
        <v>49.130442169291911</v>
      </c>
    </row>
    <row r="241" spans="1:12" s="8" customFormat="1" ht="17.25" customHeight="1" x14ac:dyDescent="0.2">
      <c r="A241" s="10" t="s">
        <v>40</v>
      </c>
      <c r="B241" s="78" t="s">
        <v>41</v>
      </c>
      <c r="C241" s="70">
        <f>C242</f>
        <v>0</v>
      </c>
      <c r="D241" s="70">
        <f>D242</f>
        <v>0</v>
      </c>
      <c r="E241" s="70">
        <f>E242</f>
        <v>0</v>
      </c>
      <c r="F241" s="70" t="str">
        <f t="shared" si="22"/>
        <v/>
      </c>
      <c r="G241" s="70">
        <f>G242</f>
        <v>266000</v>
      </c>
      <c r="H241" s="70">
        <f>H242</f>
        <v>20000</v>
      </c>
      <c r="I241" s="70">
        <f t="shared" si="21"/>
        <v>7.518796992481203</v>
      </c>
      <c r="J241" s="70">
        <f t="shared" si="19"/>
        <v>266000</v>
      </c>
      <c r="K241" s="70">
        <f t="shared" si="20"/>
        <v>20000</v>
      </c>
      <c r="L241" s="70">
        <f t="shared" si="18"/>
        <v>7.518796992481203</v>
      </c>
    </row>
    <row r="242" spans="1:12" s="22" customFormat="1" ht="15.75" x14ac:dyDescent="0.2">
      <c r="A242" s="11" t="s">
        <v>42</v>
      </c>
      <c r="B242" s="79" t="s">
        <v>43</v>
      </c>
      <c r="C242" s="52"/>
      <c r="D242" s="52"/>
      <c r="E242" s="52"/>
      <c r="F242" s="52" t="str">
        <f t="shared" si="22"/>
        <v/>
      </c>
      <c r="G242" s="102">
        <v>266000</v>
      </c>
      <c r="H242" s="102">
        <v>20000</v>
      </c>
      <c r="I242" s="30">
        <f t="shared" si="21"/>
        <v>7.518796992481203</v>
      </c>
      <c r="J242" s="52">
        <f t="shared" si="19"/>
        <v>266000</v>
      </c>
      <c r="K242" s="52">
        <f t="shared" si="20"/>
        <v>20000</v>
      </c>
      <c r="L242" s="52">
        <f t="shared" si="18"/>
        <v>7.518796992481203</v>
      </c>
    </row>
    <row r="243" spans="1:12" s="23" customFormat="1" ht="15.75" x14ac:dyDescent="0.2">
      <c r="A243" s="10" t="s">
        <v>44</v>
      </c>
      <c r="B243" s="78" t="s">
        <v>313</v>
      </c>
      <c r="C243" s="70">
        <f>SUM(C244:C253)</f>
        <v>1000000</v>
      </c>
      <c r="D243" s="70">
        <f>SUM(D244:D253)</f>
        <v>700000</v>
      </c>
      <c r="E243" s="70">
        <f>SUM(E244:E253)</f>
        <v>0</v>
      </c>
      <c r="F243" s="70">
        <f t="shared" si="22"/>
        <v>0</v>
      </c>
      <c r="G243" s="70">
        <f>SUM(G244:G253)</f>
        <v>79854076</v>
      </c>
      <c r="H243" s="70">
        <f>SUM(H244:H253)</f>
        <v>27410665.060000002</v>
      </c>
      <c r="I243" s="70">
        <f t="shared" si="21"/>
        <v>34.325943562354915</v>
      </c>
      <c r="J243" s="70">
        <f t="shared" si="19"/>
        <v>80854076</v>
      </c>
      <c r="K243" s="70">
        <f t="shared" si="20"/>
        <v>27410665.060000002</v>
      </c>
      <c r="L243" s="70">
        <f t="shared" si="18"/>
        <v>33.901401655990725</v>
      </c>
    </row>
    <row r="244" spans="1:12" ht="31.5" x14ac:dyDescent="0.2">
      <c r="A244" s="11" t="s">
        <v>407</v>
      </c>
      <c r="B244" s="79" t="s">
        <v>314</v>
      </c>
      <c r="C244" s="52"/>
      <c r="D244" s="52"/>
      <c r="E244" s="52"/>
      <c r="F244" s="52" t="str">
        <f t="shared" si="22"/>
        <v/>
      </c>
      <c r="G244" s="102">
        <v>29449854</v>
      </c>
      <c r="H244" s="102">
        <v>8316371.9299999997</v>
      </c>
      <c r="I244" s="30">
        <f t="shared" si="21"/>
        <v>28.239093918767814</v>
      </c>
      <c r="J244" s="52">
        <f t="shared" si="19"/>
        <v>29449854</v>
      </c>
      <c r="K244" s="52">
        <f t="shared" si="20"/>
        <v>8316371.9299999997</v>
      </c>
      <c r="L244" s="52">
        <f t="shared" si="18"/>
        <v>28.239093918767814</v>
      </c>
    </row>
    <row r="245" spans="1:12" s="22" customFormat="1" ht="15.75" x14ac:dyDescent="0.2">
      <c r="A245" s="11" t="s">
        <v>408</v>
      </c>
      <c r="B245" s="79" t="s">
        <v>45</v>
      </c>
      <c r="C245" s="52"/>
      <c r="D245" s="52"/>
      <c r="E245" s="52"/>
      <c r="F245" s="52" t="str">
        <f t="shared" si="22"/>
        <v/>
      </c>
      <c r="G245" s="102">
        <v>19689827</v>
      </c>
      <c r="H245" s="102">
        <v>3747814.82</v>
      </c>
      <c r="I245" s="52">
        <f t="shared" si="21"/>
        <v>19.034269930355403</v>
      </c>
      <c r="J245" s="52">
        <f t="shared" si="19"/>
        <v>19689827</v>
      </c>
      <c r="K245" s="52">
        <f t="shared" si="20"/>
        <v>3747814.82</v>
      </c>
      <c r="L245" s="52">
        <f t="shared" si="18"/>
        <v>19.034269930355403</v>
      </c>
    </row>
    <row r="246" spans="1:12" s="8" customFormat="1" ht="15.75" x14ac:dyDescent="0.2">
      <c r="A246" s="11" t="s">
        <v>430</v>
      </c>
      <c r="B246" s="79" t="s">
        <v>429</v>
      </c>
      <c r="C246" s="13"/>
      <c r="D246" s="13"/>
      <c r="E246" s="13"/>
      <c r="F246" s="13" t="str">
        <f>IF(D246=0,"",IF(E246/D246&gt;1.5, "зв.100",E246/D246*100))</f>
        <v/>
      </c>
      <c r="G246" s="102">
        <v>100000</v>
      </c>
      <c r="H246" s="102">
        <v>77192.39</v>
      </c>
      <c r="I246" s="30">
        <f>IF(G246=0,"",IF(H246/G246&gt;1.5, "зв.100",H246/G246*100))</f>
        <v>77.192390000000003</v>
      </c>
      <c r="J246" s="30">
        <f>C246+G246</f>
        <v>100000</v>
      </c>
      <c r="K246" s="30">
        <f>E246+H246</f>
        <v>77192.39</v>
      </c>
      <c r="L246" s="30">
        <f>IF(J246=0,"",IF(K246/J246&gt;1.5, "зв.100",K246/J246*100))</f>
        <v>77.192390000000003</v>
      </c>
    </row>
    <row r="247" spans="1:12" s="8" customFormat="1" ht="15.75" x14ac:dyDescent="0.2">
      <c r="A247" s="11" t="s">
        <v>409</v>
      </c>
      <c r="B247" s="79" t="s">
        <v>46</v>
      </c>
      <c r="C247" s="13"/>
      <c r="D247" s="13"/>
      <c r="E247" s="13"/>
      <c r="F247" s="13" t="str">
        <f t="shared" si="22"/>
        <v/>
      </c>
      <c r="G247" s="102">
        <v>7997489</v>
      </c>
      <c r="H247" s="102">
        <v>6385377.2800000003</v>
      </c>
      <c r="I247" s="30">
        <f t="shared" si="21"/>
        <v>79.84227649453473</v>
      </c>
      <c r="J247" s="30">
        <f t="shared" si="19"/>
        <v>7997489</v>
      </c>
      <c r="K247" s="30">
        <f t="shared" si="20"/>
        <v>6385377.2800000003</v>
      </c>
      <c r="L247" s="30">
        <f t="shared" si="18"/>
        <v>79.84227649453473</v>
      </c>
    </row>
    <row r="248" spans="1:12" ht="31.5" x14ac:dyDescent="0.2">
      <c r="A248" s="11" t="s">
        <v>410</v>
      </c>
      <c r="B248" s="79" t="s">
        <v>47</v>
      </c>
      <c r="C248" s="30"/>
      <c r="D248" s="30"/>
      <c r="E248" s="30"/>
      <c r="F248" s="30" t="str">
        <f t="shared" si="22"/>
        <v/>
      </c>
      <c r="G248" s="102">
        <v>5160876</v>
      </c>
      <c r="H248" s="102">
        <v>3243273.37</v>
      </c>
      <c r="I248" s="69">
        <f t="shared" si="21"/>
        <v>62.843466303007474</v>
      </c>
      <c r="J248" s="30">
        <f t="shared" si="19"/>
        <v>5160876</v>
      </c>
      <c r="K248" s="30">
        <f t="shared" si="20"/>
        <v>3243273.37</v>
      </c>
      <c r="L248" s="30">
        <f t="shared" si="18"/>
        <v>62.843466303007474</v>
      </c>
    </row>
    <row r="249" spans="1:12" ht="31.5" x14ac:dyDescent="0.2">
      <c r="A249" s="11" t="s">
        <v>411</v>
      </c>
      <c r="B249" s="79" t="s">
        <v>48</v>
      </c>
      <c r="C249" s="30"/>
      <c r="D249" s="49"/>
      <c r="E249" s="30"/>
      <c r="F249" s="30" t="str">
        <f t="shared" si="22"/>
        <v/>
      </c>
      <c r="G249" s="102">
        <v>5271333</v>
      </c>
      <c r="H249" s="102">
        <v>1618707.87</v>
      </c>
      <c r="I249" s="52">
        <f t="shared" si="21"/>
        <v>30.707752099895796</v>
      </c>
      <c r="J249" s="30">
        <f t="shared" si="19"/>
        <v>5271333</v>
      </c>
      <c r="K249" s="30">
        <f t="shared" si="20"/>
        <v>1618707.87</v>
      </c>
      <c r="L249" s="30">
        <f t="shared" si="18"/>
        <v>30.707752099895796</v>
      </c>
    </row>
    <row r="250" spans="1:12" s="22" customFormat="1" ht="31.5" x14ac:dyDescent="0.2">
      <c r="A250" s="11" t="s">
        <v>432</v>
      </c>
      <c r="B250" s="79" t="s">
        <v>431</v>
      </c>
      <c r="C250" s="30"/>
      <c r="D250" s="49"/>
      <c r="E250" s="30"/>
      <c r="F250" s="30" t="str">
        <f>IF(D250=0,"",IF(E250/D250&gt;1.5, "зв.100",E250/D250*100))</f>
        <v/>
      </c>
      <c r="G250" s="102">
        <v>200000</v>
      </c>
      <c r="H250" s="102">
        <v>0</v>
      </c>
      <c r="I250" s="69">
        <f>IF(G250=0,"",IF(H250/G250&gt;1.5, "зв.100",H250/G250*100))</f>
        <v>0</v>
      </c>
      <c r="J250" s="30">
        <f>C250+G250</f>
        <v>200000</v>
      </c>
      <c r="K250" s="30">
        <f>E250+H250</f>
        <v>0</v>
      </c>
      <c r="L250" s="30">
        <f>IF(J250=0,"",IF(K250/J250&gt;1.5, "зв.100",K250/J250*100))</f>
        <v>0</v>
      </c>
    </row>
    <row r="251" spans="1:12" s="22" customFormat="1" ht="31.5" x14ac:dyDescent="0.2">
      <c r="A251" s="11" t="s">
        <v>49</v>
      </c>
      <c r="B251" s="79" t="s">
        <v>50</v>
      </c>
      <c r="C251" s="30"/>
      <c r="D251" s="49"/>
      <c r="E251" s="30"/>
      <c r="F251" s="30" t="str">
        <f t="shared" si="22"/>
        <v/>
      </c>
      <c r="G251" s="102">
        <v>525000</v>
      </c>
      <c r="H251" s="102">
        <v>0</v>
      </c>
      <c r="I251" s="69">
        <f t="shared" si="21"/>
        <v>0</v>
      </c>
      <c r="J251" s="30">
        <f t="shared" si="19"/>
        <v>525000</v>
      </c>
      <c r="K251" s="30">
        <f t="shared" si="20"/>
        <v>0</v>
      </c>
      <c r="L251" s="30">
        <f t="shared" si="18"/>
        <v>0</v>
      </c>
    </row>
    <row r="252" spans="1:12" ht="47.25" x14ac:dyDescent="0.2">
      <c r="A252" s="11" t="s">
        <v>51</v>
      </c>
      <c r="B252" s="79" t="s">
        <v>52</v>
      </c>
      <c r="C252" s="30"/>
      <c r="D252" s="30"/>
      <c r="E252" s="30"/>
      <c r="F252" s="30" t="str">
        <f t="shared" si="22"/>
        <v/>
      </c>
      <c r="G252" s="102">
        <v>11459697</v>
      </c>
      <c r="H252" s="102">
        <v>4021927.4</v>
      </c>
      <c r="I252" s="69">
        <f t="shared" si="21"/>
        <v>35.096280468846601</v>
      </c>
      <c r="J252" s="30">
        <f t="shared" si="19"/>
        <v>11459697</v>
      </c>
      <c r="K252" s="30">
        <f t="shared" si="20"/>
        <v>4021927.4</v>
      </c>
      <c r="L252" s="30">
        <f t="shared" si="18"/>
        <v>35.096280468846601</v>
      </c>
    </row>
    <row r="253" spans="1:12" s="22" customFormat="1" ht="31.5" x14ac:dyDescent="0.2">
      <c r="A253" s="11" t="s">
        <v>53</v>
      </c>
      <c r="B253" s="79" t="s">
        <v>54</v>
      </c>
      <c r="C253" s="52">
        <v>1000000</v>
      </c>
      <c r="D253" s="52">
        <v>700000</v>
      </c>
      <c r="E253" s="52">
        <v>0</v>
      </c>
      <c r="F253" s="52">
        <f t="shared" si="22"/>
        <v>0</v>
      </c>
      <c r="G253" s="69"/>
      <c r="H253" s="69"/>
      <c r="I253" s="69" t="str">
        <f t="shared" si="21"/>
        <v/>
      </c>
      <c r="J253" s="52">
        <f t="shared" si="19"/>
        <v>1000000</v>
      </c>
      <c r="K253" s="52">
        <f t="shared" si="20"/>
        <v>0</v>
      </c>
      <c r="L253" s="52">
        <f t="shared" si="18"/>
        <v>0</v>
      </c>
    </row>
    <row r="254" spans="1:12" s="8" customFormat="1" ht="31.5" x14ac:dyDescent="0.2">
      <c r="A254" s="10" t="s">
        <v>55</v>
      </c>
      <c r="B254" s="78" t="s">
        <v>315</v>
      </c>
      <c r="C254" s="13">
        <f>SUM(C255:C259)</f>
        <v>71924100</v>
      </c>
      <c r="D254" s="13">
        <f>SUM(D255:D259)</f>
        <v>57095200</v>
      </c>
      <c r="E254" s="13">
        <f>SUM(E255:E259)</f>
        <v>52181903.93</v>
      </c>
      <c r="F254" s="13">
        <f t="shared" si="22"/>
        <v>91.394554936316879</v>
      </c>
      <c r="G254" s="13">
        <f>SUM(G255:G259)</f>
        <v>113258063</v>
      </c>
      <c r="H254" s="13">
        <f>SUM(H255:H259)</f>
        <v>33699879.57</v>
      </c>
      <c r="I254" s="13">
        <f t="shared" si="21"/>
        <v>29.754949605662954</v>
      </c>
      <c r="J254" s="13">
        <f t="shared" si="19"/>
        <v>185182163</v>
      </c>
      <c r="K254" s="13">
        <f t="shared" si="20"/>
        <v>85881783.5</v>
      </c>
      <c r="L254" s="13">
        <f t="shared" si="18"/>
        <v>46.37691995205823</v>
      </c>
    </row>
    <row r="255" spans="1:12" ht="31.5" x14ac:dyDescent="0.2">
      <c r="A255" s="11" t="s">
        <v>56</v>
      </c>
      <c r="B255" s="79" t="s">
        <v>57</v>
      </c>
      <c r="C255" s="52">
        <v>25760000</v>
      </c>
      <c r="D255" s="52">
        <v>20628700</v>
      </c>
      <c r="E255" s="52">
        <v>20308275.600000001</v>
      </c>
      <c r="F255" s="52">
        <f t="shared" si="22"/>
        <v>98.446705803080178</v>
      </c>
      <c r="G255" s="30"/>
      <c r="H255" s="30"/>
      <c r="I255" s="30" t="str">
        <f t="shared" si="21"/>
        <v/>
      </c>
      <c r="J255" s="52">
        <f t="shared" si="19"/>
        <v>25760000</v>
      </c>
      <c r="K255" s="52">
        <f t="shared" si="20"/>
        <v>20308275.600000001</v>
      </c>
      <c r="L255" s="52">
        <f t="shared" si="18"/>
        <v>78.836473602484475</v>
      </c>
    </row>
    <row r="256" spans="1:12" ht="15.75" x14ac:dyDescent="0.2">
      <c r="A256" s="11" t="s">
        <v>58</v>
      </c>
      <c r="B256" s="79" t="s">
        <v>59</v>
      </c>
      <c r="C256" s="52">
        <v>1000000</v>
      </c>
      <c r="D256" s="52">
        <v>500000</v>
      </c>
      <c r="E256" s="52">
        <v>500000</v>
      </c>
      <c r="F256" s="52">
        <f t="shared" si="22"/>
        <v>100</v>
      </c>
      <c r="G256" s="102">
        <v>7980000</v>
      </c>
      <c r="H256" s="102">
        <v>6436684.2000000002</v>
      </c>
      <c r="I256" s="69">
        <f t="shared" si="21"/>
        <v>80.660203007518803</v>
      </c>
      <c r="J256" s="52">
        <f t="shared" si="19"/>
        <v>8980000</v>
      </c>
      <c r="K256" s="52">
        <f t="shared" si="20"/>
        <v>6936684.2000000002</v>
      </c>
      <c r="L256" s="52">
        <f t="shared" si="18"/>
        <v>77.245926503340755</v>
      </c>
    </row>
    <row r="257" spans="1:12" ht="15.75" x14ac:dyDescent="0.2">
      <c r="A257" s="11" t="s">
        <v>60</v>
      </c>
      <c r="B257" s="79" t="s">
        <v>318</v>
      </c>
      <c r="C257" s="52">
        <v>34000</v>
      </c>
      <c r="D257" s="52">
        <v>15000</v>
      </c>
      <c r="E257" s="52">
        <v>14531.34</v>
      </c>
      <c r="F257" s="52">
        <f t="shared" si="22"/>
        <v>96.875600000000006</v>
      </c>
      <c r="G257" s="102">
        <v>3026000</v>
      </c>
      <c r="H257" s="102">
        <v>0</v>
      </c>
      <c r="I257" s="30">
        <f t="shared" si="21"/>
        <v>0</v>
      </c>
      <c r="J257" s="52">
        <f t="shared" si="19"/>
        <v>3060000</v>
      </c>
      <c r="K257" s="52">
        <f t="shared" si="20"/>
        <v>14531.34</v>
      </c>
      <c r="L257" s="52">
        <f t="shared" si="18"/>
        <v>0.47488039215686273</v>
      </c>
    </row>
    <row r="258" spans="1:12" s="8" customFormat="1" ht="47.25" x14ac:dyDescent="0.2">
      <c r="A258" s="11" t="s">
        <v>61</v>
      </c>
      <c r="B258" s="79" t="s">
        <v>62</v>
      </c>
      <c r="C258" s="52">
        <v>45130100</v>
      </c>
      <c r="D258" s="52">
        <v>35951500</v>
      </c>
      <c r="E258" s="52">
        <v>31359096.989999998</v>
      </c>
      <c r="F258" s="52">
        <f t="shared" si="22"/>
        <v>87.226115711444578</v>
      </c>
      <c r="G258" s="102">
        <v>100711563</v>
      </c>
      <c r="H258" s="102">
        <v>25722862.890000001</v>
      </c>
      <c r="I258" s="30">
        <f t="shared" si="21"/>
        <v>25.541121718069252</v>
      </c>
      <c r="J258" s="52">
        <f t="shared" si="19"/>
        <v>145841663</v>
      </c>
      <c r="K258" s="52">
        <f t="shared" si="20"/>
        <v>57081959.879999995</v>
      </c>
      <c r="L258" s="52">
        <f t="shared" si="18"/>
        <v>39.13967977723896</v>
      </c>
    </row>
    <row r="259" spans="1:12" ht="15.75" x14ac:dyDescent="0.2">
      <c r="A259" s="11" t="s">
        <v>63</v>
      </c>
      <c r="B259" s="79" t="s">
        <v>320</v>
      </c>
      <c r="C259" s="52"/>
      <c r="D259" s="52"/>
      <c r="E259" s="52"/>
      <c r="F259" s="52" t="str">
        <f t="shared" si="22"/>
        <v/>
      </c>
      <c r="G259" s="102">
        <v>1540500</v>
      </c>
      <c r="H259" s="102">
        <v>1540332.48</v>
      </c>
      <c r="I259" s="30">
        <f t="shared" si="21"/>
        <v>99.989125608568642</v>
      </c>
      <c r="J259" s="52">
        <f t="shared" si="19"/>
        <v>1540500</v>
      </c>
      <c r="K259" s="52">
        <f t="shared" si="20"/>
        <v>1540332.48</v>
      </c>
      <c r="L259" s="52">
        <f t="shared" si="18"/>
        <v>99.989125608568642</v>
      </c>
    </row>
    <row r="260" spans="1:12" s="23" customFormat="1" ht="31.5" x14ac:dyDescent="0.2">
      <c r="A260" s="10" t="s">
        <v>64</v>
      </c>
      <c r="B260" s="78" t="s">
        <v>65</v>
      </c>
      <c r="C260" s="70">
        <f>SUM(C261:C268)</f>
        <v>3767700</v>
      </c>
      <c r="D260" s="70">
        <f>SUM(D261:D268)</f>
        <v>3034043</v>
      </c>
      <c r="E260" s="70">
        <f>SUM(E261:E268)</f>
        <v>2054088.8599999999</v>
      </c>
      <c r="F260" s="70">
        <f t="shared" si="22"/>
        <v>67.701376018731438</v>
      </c>
      <c r="G260" s="70">
        <f>SUM(G261:G268)</f>
        <v>140669213</v>
      </c>
      <c r="H260" s="70">
        <f>SUM(H261:H268)</f>
        <v>86330959.090000004</v>
      </c>
      <c r="I260" s="70">
        <f t="shared" si="21"/>
        <v>61.37160878976411</v>
      </c>
      <c r="J260" s="70">
        <f t="shared" si="19"/>
        <v>144436913</v>
      </c>
      <c r="K260" s="70">
        <f t="shared" si="20"/>
        <v>88385047.950000003</v>
      </c>
      <c r="L260" s="70">
        <f t="shared" si="18"/>
        <v>61.192839222477716</v>
      </c>
    </row>
    <row r="261" spans="1:12" s="8" customFormat="1" ht="31.5" x14ac:dyDescent="0.2">
      <c r="A261" s="11" t="s">
        <v>317</v>
      </c>
      <c r="B261" s="79" t="s">
        <v>66</v>
      </c>
      <c r="C261" s="52">
        <v>550000</v>
      </c>
      <c r="D261" s="52">
        <v>356343</v>
      </c>
      <c r="E261" s="52">
        <v>127785.52</v>
      </c>
      <c r="F261" s="52">
        <f t="shared" si="22"/>
        <v>35.860258234341636</v>
      </c>
      <c r="G261" s="13"/>
      <c r="H261" s="13"/>
      <c r="I261" s="13" t="str">
        <f t="shared" si="21"/>
        <v/>
      </c>
      <c r="J261" s="52">
        <f t="shared" si="19"/>
        <v>550000</v>
      </c>
      <c r="K261" s="52">
        <f t="shared" si="20"/>
        <v>127785.52</v>
      </c>
      <c r="L261" s="52">
        <f t="shared" si="18"/>
        <v>23.233730909090909</v>
      </c>
    </row>
    <row r="262" spans="1:12" s="8" customFormat="1" ht="31.5" x14ac:dyDescent="0.2">
      <c r="A262" s="11" t="s">
        <v>67</v>
      </c>
      <c r="B262" s="79" t="s">
        <v>68</v>
      </c>
      <c r="C262" s="52">
        <v>1270000</v>
      </c>
      <c r="D262" s="52">
        <v>965000</v>
      </c>
      <c r="E262" s="52">
        <v>449610.95</v>
      </c>
      <c r="F262" s="52">
        <f t="shared" si="22"/>
        <v>46.591808290155441</v>
      </c>
      <c r="G262" s="102">
        <v>12000</v>
      </c>
      <c r="H262" s="102">
        <v>10390</v>
      </c>
      <c r="I262" s="13">
        <f t="shared" si="21"/>
        <v>86.583333333333329</v>
      </c>
      <c r="J262" s="52">
        <f t="shared" si="19"/>
        <v>1282000</v>
      </c>
      <c r="K262" s="52">
        <f t="shared" si="20"/>
        <v>460000.95</v>
      </c>
      <c r="L262" s="52">
        <f t="shared" si="18"/>
        <v>35.881509360374416</v>
      </c>
    </row>
    <row r="263" spans="1:12" s="23" customFormat="1" ht="15.75" x14ac:dyDescent="0.2">
      <c r="A263" s="11" t="s">
        <v>316</v>
      </c>
      <c r="B263" s="79" t="s">
        <v>69</v>
      </c>
      <c r="C263" s="52">
        <v>1450000</v>
      </c>
      <c r="D263" s="52">
        <v>1255000</v>
      </c>
      <c r="E263" s="52">
        <v>1148533.5</v>
      </c>
      <c r="F263" s="52">
        <f t="shared" si="22"/>
        <v>91.516613545816739</v>
      </c>
      <c r="G263" s="102">
        <v>2924843</v>
      </c>
      <c r="H263" s="102">
        <v>2293891</v>
      </c>
      <c r="I263" s="30">
        <f t="shared" si="21"/>
        <v>78.427833562348468</v>
      </c>
      <c r="J263" s="52">
        <f t="shared" si="19"/>
        <v>4374843</v>
      </c>
      <c r="K263" s="52">
        <f t="shared" si="20"/>
        <v>3442424.5</v>
      </c>
      <c r="L263" s="52">
        <f t="shared" si="18"/>
        <v>78.686812303892964</v>
      </c>
    </row>
    <row r="264" spans="1:12" ht="63" x14ac:dyDescent="0.2">
      <c r="A264" s="11" t="s">
        <v>253</v>
      </c>
      <c r="B264" s="79" t="s">
        <v>70</v>
      </c>
      <c r="C264" s="52"/>
      <c r="D264" s="52"/>
      <c r="E264" s="52"/>
      <c r="F264" s="52" t="str">
        <f t="shared" si="22"/>
        <v/>
      </c>
      <c r="G264" s="102">
        <v>33000</v>
      </c>
      <c r="H264" s="102">
        <v>18726</v>
      </c>
      <c r="I264" s="30">
        <f t="shared" si="21"/>
        <v>56.745454545454542</v>
      </c>
      <c r="J264" s="52">
        <f t="shared" si="19"/>
        <v>33000</v>
      </c>
      <c r="K264" s="52">
        <f t="shared" si="20"/>
        <v>18726</v>
      </c>
      <c r="L264" s="52">
        <f t="shared" si="18"/>
        <v>56.745454545454542</v>
      </c>
    </row>
    <row r="265" spans="1:12" ht="31.5" x14ac:dyDescent="0.2">
      <c r="A265" s="11" t="s">
        <v>319</v>
      </c>
      <c r="B265" s="79" t="s">
        <v>71</v>
      </c>
      <c r="C265" s="31"/>
      <c r="D265" s="31"/>
      <c r="E265" s="32"/>
      <c r="F265" s="32" t="str">
        <f t="shared" si="22"/>
        <v/>
      </c>
      <c r="G265" s="102">
        <v>125928200</v>
      </c>
      <c r="H265" s="102">
        <v>78196210.200000003</v>
      </c>
      <c r="I265" s="69">
        <f t="shared" si="21"/>
        <v>62.095869074599655</v>
      </c>
      <c r="J265" s="32">
        <f t="shared" si="19"/>
        <v>125928200</v>
      </c>
      <c r="K265" s="32">
        <f t="shared" si="20"/>
        <v>78196210.200000003</v>
      </c>
      <c r="L265" s="32">
        <f t="shared" si="18"/>
        <v>62.095869074599655</v>
      </c>
    </row>
    <row r="266" spans="1:12" s="22" customFormat="1" ht="31.5" x14ac:dyDescent="0.2">
      <c r="A266" s="11" t="s">
        <v>72</v>
      </c>
      <c r="B266" s="79" t="s">
        <v>73</v>
      </c>
      <c r="C266" s="77">
        <v>203500</v>
      </c>
      <c r="D266" s="77">
        <v>203500</v>
      </c>
      <c r="E266" s="77">
        <v>200026.15</v>
      </c>
      <c r="F266" s="52">
        <f t="shared" si="22"/>
        <v>98.292948402948397</v>
      </c>
      <c r="G266" s="69"/>
      <c r="H266" s="69"/>
      <c r="I266" s="69" t="str">
        <f t="shared" si="21"/>
        <v/>
      </c>
      <c r="J266" s="52">
        <f t="shared" si="19"/>
        <v>203500</v>
      </c>
      <c r="K266" s="52">
        <f t="shared" si="20"/>
        <v>200026.15</v>
      </c>
      <c r="L266" s="52">
        <f t="shared" si="18"/>
        <v>98.292948402948397</v>
      </c>
    </row>
    <row r="267" spans="1:12" ht="114" customHeight="1" x14ac:dyDescent="0.2">
      <c r="A267" s="11" t="s">
        <v>412</v>
      </c>
      <c r="B267" s="79" t="s">
        <v>74</v>
      </c>
      <c r="C267" s="52"/>
      <c r="D267" s="52"/>
      <c r="E267" s="52"/>
      <c r="F267" s="52" t="str">
        <f t="shared" si="22"/>
        <v/>
      </c>
      <c r="G267" s="102">
        <v>11771170</v>
      </c>
      <c r="H267" s="102">
        <v>5811741.8900000006</v>
      </c>
      <c r="I267" s="69">
        <f t="shared" si="21"/>
        <v>49.372678246937227</v>
      </c>
      <c r="J267" s="52">
        <f t="shared" si="19"/>
        <v>11771170</v>
      </c>
      <c r="K267" s="52">
        <f t="shared" si="20"/>
        <v>5811741.8900000006</v>
      </c>
      <c r="L267" s="52">
        <f t="shared" ref="L267:L288" si="23">IF(J267=0,"",IF(K267/J267&gt;1.5, "зв.100",K267/J267*100))</f>
        <v>49.372678246937227</v>
      </c>
    </row>
    <row r="268" spans="1:12" s="8" customFormat="1" ht="15.75" x14ac:dyDescent="0.2">
      <c r="A268" s="11" t="s">
        <v>75</v>
      </c>
      <c r="B268" s="79" t="s">
        <v>76</v>
      </c>
      <c r="C268" s="52">
        <v>294200</v>
      </c>
      <c r="D268" s="52">
        <v>254200</v>
      </c>
      <c r="E268" s="52">
        <v>128132.74</v>
      </c>
      <c r="F268" s="52">
        <f t="shared" si="22"/>
        <v>50.406270653029118</v>
      </c>
      <c r="G268" s="13"/>
      <c r="H268" s="13"/>
      <c r="I268" s="13" t="str">
        <f t="shared" si="21"/>
        <v/>
      </c>
      <c r="J268" s="52">
        <f t="shared" ref="J268:J324" si="24">C268+G268</f>
        <v>294200</v>
      </c>
      <c r="K268" s="52">
        <f t="shared" si="20"/>
        <v>128132.74</v>
      </c>
      <c r="L268" s="52">
        <f t="shared" si="23"/>
        <v>43.552936777702243</v>
      </c>
    </row>
    <row r="269" spans="1:12" s="8" customFormat="1" ht="47.25" x14ac:dyDescent="0.2">
      <c r="A269" s="10" t="s">
        <v>77</v>
      </c>
      <c r="B269" s="78" t="s">
        <v>78</v>
      </c>
      <c r="C269" s="70"/>
      <c r="D269" s="70"/>
      <c r="E269" s="70"/>
      <c r="F269" s="70" t="str">
        <f t="shared" si="22"/>
        <v/>
      </c>
      <c r="G269" s="105">
        <v>0</v>
      </c>
      <c r="H269" s="110">
        <v>100465.03</v>
      </c>
      <c r="I269" s="13" t="str">
        <f t="shared" si="21"/>
        <v/>
      </c>
      <c r="J269" s="70">
        <f t="shared" si="24"/>
        <v>0</v>
      </c>
      <c r="K269" s="70">
        <f t="shared" si="20"/>
        <v>100465.03</v>
      </c>
      <c r="L269" s="70" t="str">
        <f t="shared" si="23"/>
        <v/>
      </c>
    </row>
    <row r="270" spans="1:12" s="23" customFormat="1" ht="15.75" x14ac:dyDescent="0.2">
      <c r="A270" s="10" t="s">
        <v>79</v>
      </c>
      <c r="B270" s="78" t="s">
        <v>80</v>
      </c>
      <c r="C270" s="70">
        <f>SUM(C271:C276)</f>
        <v>33057600</v>
      </c>
      <c r="D270" s="70">
        <f>SUM(D271:D276)</f>
        <v>12012900</v>
      </c>
      <c r="E270" s="70">
        <f>SUM(E271:E276)</f>
        <v>5302784.49</v>
      </c>
      <c r="F270" s="70">
        <f t="shared" si="22"/>
        <v>44.142417651025148</v>
      </c>
      <c r="G270" s="70">
        <f>SUM(G271:G276)</f>
        <v>2681000</v>
      </c>
      <c r="H270" s="70">
        <f>SUM(H271:H276)</f>
        <v>447237.16</v>
      </c>
      <c r="I270" s="70">
        <f t="shared" si="21"/>
        <v>16.681729205520327</v>
      </c>
      <c r="J270" s="70">
        <f t="shared" si="24"/>
        <v>35738600</v>
      </c>
      <c r="K270" s="70">
        <f t="shared" si="20"/>
        <v>5750021.6500000004</v>
      </c>
      <c r="L270" s="70">
        <f t="shared" si="23"/>
        <v>16.0891071558483</v>
      </c>
    </row>
    <row r="271" spans="1:12" ht="15.75" x14ac:dyDescent="0.2">
      <c r="A271" s="11" t="s">
        <v>81</v>
      </c>
      <c r="B271" s="79" t="s">
        <v>82</v>
      </c>
      <c r="C271" s="52">
        <v>2755400</v>
      </c>
      <c r="D271" s="52">
        <v>2126700</v>
      </c>
      <c r="E271" s="52">
        <v>1773679.65</v>
      </c>
      <c r="F271" s="52">
        <f t="shared" si="22"/>
        <v>83.400557201297772</v>
      </c>
      <c r="G271" s="102">
        <v>80000</v>
      </c>
      <c r="H271" s="102">
        <v>80000</v>
      </c>
      <c r="I271" s="69">
        <f t="shared" si="21"/>
        <v>100</v>
      </c>
      <c r="J271" s="52">
        <f t="shared" si="24"/>
        <v>2835400</v>
      </c>
      <c r="K271" s="52">
        <f t="shared" si="20"/>
        <v>1853679.65</v>
      </c>
      <c r="L271" s="52">
        <f t="shared" si="23"/>
        <v>65.376301403682007</v>
      </c>
    </row>
    <row r="272" spans="1:12" s="23" customFormat="1" ht="15.75" x14ac:dyDescent="0.2">
      <c r="A272" s="11" t="s">
        <v>83</v>
      </c>
      <c r="B272" s="79" t="s">
        <v>84</v>
      </c>
      <c r="C272" s="70"/>
      <c r="D272" s="70"/>
      <c r="E272" s="70"/>
      <c r="F272" s="70" t="str">
        <f t="shared" si="22"/>
        <v/>
      </c>
      <c r="G272" s="102">
        <v>2601000</v>
      </c>
      <c r="H272" s="102">
        <v>367237.16</v>
      </c>
      <c r="I272" s="30">
        <f t="shared" si="21"/>
        <v>14.119075740099959</v>
      </c>
      <c r="J272" s="52">
        <f t="shared" si="24"/>
        <v>2601000</v>
      </c>
      <c r="K272" s="52">
        <f t="shared" si="20"/>
        <v>367237.16</v>
      </c>
      <c r="L272" s="52">
        <f t="shared" si="23"/>
        <v>14.119075740099959</v>
      </c>
    </row>
    <row r="273" spans="1:12" ht="15.75" x14ac:dyDescent="0.2">
      <c r="A273" s="11" t="s">
        <v>85</v>
      </c>
      <c r="B273" s="79" t="s">
        <v>86</v>
      </c>
      <c r="C273" s="52">
        <v>756000</v>
      </c>
      <c r="D273" s="52">
        <v>564000</v>
      </c>
      <c r="E273" s="52">
        <v>479241.52</v>
      </c>
      <c r="F273" s="52">
        <f t="shared" si="22"/>
        <v>84.971900709219867</v>
      </c>
      <c r="G273" s="69"/>
      <c r="H273" s="69"/>
      <c r="I273" s="69" t="str">
        <f t="shared" si="21"/>
        <v/>
      </c>
      <c r="J273" s="52">
        <f t="shared" si="24"/>
        <v>756000</v>
      </c>
      <c r="K273" s="52">
        <f t="shared" si="20"/>
        <v>479241.52</v>
      </c>
      <c r="L273" s="52">
        <f t="shared" si="23"/>
        <v>63.391735449735457</v>
      </c>
    </row>
    <row r="274" spans="1:12" ht="15.75" x14ac:dyDescent="0.2">
      <c r="A274" s="11" t="s">
        <v>424</v>
      </c>
      <c r="B274" s="79" t="s">
        <v>423</v>
      </c>
      <c r="C274" s="52">
        <v>400000</v>
      </c>
      <c r="D274" s="52">
        <v>400000</v>
      </c>
      <c r="E274" s="52">
        <v>240000</v>
      </c>
      <c r="F274" s="52">
        <f>IF(D274=0,"",IF(E274/D274&gt;1.5, "зв.100",E274/D274*100))</f>
        <v>60</v>
      </c>
      <c r="G274" s="69"/>
      <c r="H274" s="69"/>
      <c r="I274" s="69" t="str">
        <f>IF(G274=0,"",IF(H274/G274&gt;1.5, "зв.100",H274/G274*100))</f>
        <v/>
      </c>
      <c r="J274" s="52">
        <f>C274+G274</f>
        <v>400000</v>
      </c>
      <c r="K274" s="52">
        <f>E274+H274</f>
        <v>240000</v>
      </c>
      <c r="L274" s="52">
        <f>IF(J274=0,"",IF(K274/J274&gt;1.5, "зв.100",K274/J274*100))</f>
        <v>60</v>
      </c>
    </row>
    <row r="275" spans="1:12" s="22" customFormat="1" ht="15.75" x14ac:dyDescent="0.2">
      <c r="A275" s="11" t="s">
        <v>87</v>
      </c>
      <c r="B275" s="79" t="s">
        <v>88</v>
      </c>
      <c r="C275" s="52">
        <v>6346200</v>
      </c>
      <c r="D275" s="52">
        <v>3277200</v>
      </c>
      <c r="E275" s="52">
        <v>2809863.32</v>
      </c>
      <c r="F275" s="52">
        <f t="shared" si="22"/>
        <v>85.739757109727805</v>
      </c>
      <c r="G275" s="52"/>
      <c r="H275" s="52"/>
      <c r="I275" s="52" t="str">
        <f t="shared" si="21"/>
        <v/>
      </c>
      <c r="J275" s="52">
        <f t="shared" si="24"/>
        <v>6346200</v>
      </c>
      <c r="K275" s="52">
        <f t="shared" si="20"/>
        <v>2809863.32</v>
      </c>
      <c r="L275" s="52">
        <f t="shared" si="23"/>
        <v>44.276312123790611</v>
      </c>
    </row>
    <row r="276" spans="1:12" s="22" customFormat="1" ht="15.75" x14ac:dyDescent="0.2">
      <c r="A276" s="11" t="s">
        <v>158</v>
      </c>
      <c r="B276" s="79" t="s">
        <v>89</v>
      </c>
      <c r="C276" s="52">
        <v>22800000</v>
      </c>
      <c r="D276" s="52">
        <v>5645000</v>
      </c>
      <c r="E276" s="52">
        <v>0</v>
      </c>
      <c r="F276" s="52">
        <f t="shared" si="22"/>
        <v>0</v>
      </c>
      <c r="G276" s="69"/>
      <c r="H276" s="69"/>
      <c r="I276" s="69" t="str">
        <f t="shared" si="21"/>
        <v/>
      </c>
      <c r="J276" s="52">
        <f t="shared" si="24"/>
        <v>22800000</v>
      </c>
      <c r="K276" s="52">
        <f t="shared" si="20"/>
        <v>0</v>
      </c>
      <c r="L276" s="52">
        <f t="shared" si="23"/>
        <v>0</v>
      </c>
    </row>
    <row r="277" spans="1:12" s="8" customFormat="1" ht="31.5" x14ac:dyDescent="0.2">
      <c r="A277" s="10" t="s">
        <v>321</v>
      </c>
      <c r="B277" s="41">
        <v>900201</v>
      </c>
      <c r="C277" s="13">
        <f>C159+C162+C172+C183+C216+C221+C228+C240+C270</f>
        <v>2332160390</v>
      </c>
      <c r="D277" s="13">
        <f>D159+D162+D172+D183+D216+D221+D228+D240+D270</f>
        <v>1750884477.4899998</v>
      </c>
      <c r="E277" s="13">
        <f>E159+E162+E172+E183+E216+E221+E228+E240+E270</f>
        <v>1626063680.0700002</v>
      </c>
      <c r="F277" s="13">
        <f t="shared" si="22"/>
        <v>92.870986120172944</v>
      </c>
      <c r="G277" s="13">
        <f>G159+G162+G172+G183+G216+G221+G228+G240+G270</f>
        <v>659977567.75999999</v>
      </c>
      <c r="H277" s="13">
        <f>H159+H162+H172+H183+H216+H221+H228+H240+H270</f>
        <v>282862502.03000003</v>
      </c>
      <c r="I277" s="13">
        <f t="shared" si="21"/>
        <v>42.859411569100878</v>
      </c>
      <c r="J277" s="13">
        <f t="shared" si="24"/>
        <v>2992137957.7600002</v>
      </c>
      <c r="K277" s="13">
        <f t="shared" si="20"/>
        <v>1908926182.1000001</v>
      </c>
      <c r="L277" s="13">
        <f t="shared" si="23"/>
        <v>63.798067102797518</v>
      </c>
    </row>
    <row r="278" spans="1:12" s="8" customFormat="1" ht="15.75" x14ac:dyDescent="0.2">
      <c r="A278" s="11" t="s">
        <v>90</v>
      </c>
      <c r="B278" s="79" t="s">
        <v>91</v>
      </c>
      <c r="C278" s="52">
        <v>234500</v>
      </c>
      <c r="D278" s="52">
        <v>176000</v>
      </c>
      <c r="E278" s="52">
        <v>176000</v>
      </c>
      <c r="F278" s="52">
        <f t="shared" si="22"/>
        <v>100</v>
      </c>
      <c r="G278" s="13"/>
      <c r="H278" s="13"/>
      <c r="I278" s="13" t="str">
        <f t="shared" si="21"/>
        <v/>
      </c>
      <c r="J278" s="52">
        <f t="shared" si="24"/>
        <v>234500</v>
      </c>
      <c r="K278" s="52">
        <f t="shared" si="20"/>
        <v>176000</v>
      </c>
      <c r="L278" s="52">
        <f t="shared" si="23"/>
        <v>75.053304904051174</v>
      </c>
    </row>
    <row r="279" spans="1:12" s="8" customFormat="1" ht="47.25" x14ac:dyDescent="0.2">
      <c r="A279" s="11" t="s">
        <v>434</v>
      </c>
      <c r="B279" s="79" t="s">
        <v>433</v>
      </c>
      <c r="C279" s="77"/>
      <c r="D279" s="77"/>
      <c r="E279" s="77"/>
      <c r="F279" s="52"/>
      <c r="G279" s="77">
        <v>50000</v>
      </c>
      <c r="H279" s="77">
        <v>50000</v>
      </c>
      <c r="I279" s="30">
        <f t="shared" si="21"/>
        <v>100</v>
      </c>
      <c r="J279" s="52">
        <f>C279+G279</f>
        <v>50000</v>
      </c>
      <c r="K279" s="52">
        <f>E279+H279</f>
        <v>50000</v>
      </c>
      <c r="L279" s="52">
        <f>IF(J279=0,"",IF(K279/J279&gt;1.5, "зв.100",K279/J279*100))</f>
        <v>100</v>
      </c>
    </row>
    <row r="280" spans="1:12" s="8" customFormat="1" ht="31.5" x14ac:dyDescent="0.2">
      <c r="A280" s="10" t="s">
        <v>159</v>
      </c>
      <c r="B280" s="41">
        <v>900202</v>
      </c>
      <c r="C280" s="13">
        <f>C277+C278</f>
        <v>2332394890</v>
      </c>
      <c r="D280" s="13">
        <f>D277+D278</f>
        <v>1751060477.4899998</v>
      </c>
      <c r="E280" s="13">
        <f>E277+E278</f>
        <v>1626239680.0700002</v>
      </c>
      <c r="F280" s="13">
        <f t="shared" si="22"/>
        <v>92.871702661068582</v>
      </c>
      <c r="G280" s="13">
        <f>G277+G278+G279</f>
        <v>660027567.75999999</v>
      </c>
      <c r="H280" s="13">
        <f>H277+H278+H279</f>
        <v>282912502.03000003</v>
      </c>
      <c r="I280" s="13">
        <f t="shared" si="21"/>
        <v>42.863740220752874</v>
      </c>
      <c r="J280" s="13">
        <f t="shared" si="24"/>
        <v>2992422457.7600002</v>
      </c>
      <c r="K280" s="13">
        <f t="shared" si="20"/>
        <v>1909152182.1000001</v>
      </c>
      <c r="L280" s="13">
        <f t="shared" si="23"/>
        <v>63.799554008464099</v>
      </c>
    </row>
    <row r="281" spans="1:12" s="23" customFormat="1" ht="47.25" hidden="1" x14ac:dyDescent="0.2">
      <c r="A281" s="11" t="s">
        <v>92</v>
      </c>
      <c r="B281" s="79" t="s">
        <v>93</v>
      </c>
      <c r="C281" s="13"/>
      <c r="D281" s="13"/>
      <c r="E281" s="13"/>
      <c r="F281" s="13" t="str">
        <f t="shared" si="22"/>
        <v/>
      </c>
      <c r="G281" s="69"/>
      <c r="H281" s="69"/>
      <c r="I281" s="69" t="str">
        <f t="shared" si="21"/>
        <v/>
      </c>
      <c r="J281" s="13">
        <f t="shared" si="24"/>
        <v>0</v>
      </c>
      <c r="K281" s="13">
        <f t="shared" si="20"/>
        <v>0</v>
      </c>
      <c r="L281" s="13" t="str">
        <f t="shared" si="23"/>
        <v/>
      </c>
    </row>
    <row r="282" spans="1:12" s="22" customFormat="1" ht="15.75" x14ac:dyDescent="0.2">
      <c r="A282" s="11" t="s">
        <v>94</v>
      </c>
      <c r="B282" s="79" t="s">
        <v>95</v>
      </c>
      <c r="C282" s="52">
        <v>2140000</v>
      </c>
      <c r="D282" s="52">
        <v>2140000</v>
      </c>
      <c r="E282" s="52">
        <v>2140000</v>
      </c>
      <c r="F282" s="52">
        <f t="shared" si="22"/>
        <v>100</v>
      </c>
      <c r="G282" s="102">
        <v>500000</v>
      </c>
      <c r="H282" s="102">
        <v>500000</v>
      </c>
      <c r="I282" s="69">
        <f t="shared" si="21"/>
        <v>100</v>
      </c>
      <c r="J282" s="52">
        <f t="shared" si="24"/>
        <v>2640000</v>
      </c>
      <c r="K282" s="52">
        <f t="shared" si="20"/>
        <v>2640000</v>
      </c>
      <c r="L282" s="52">
        <f t="shared" si="23"/>
        <v>100</v>
      </c>
    </row>
    <row r="283" spans="1:12" s="16" customFormat="1" ht="28.5" customHeight="1" x14ac:dyDescent="0.2">
      <c r="A283" s="95" t="s">
        <v>109</v>
      </c>
      <c r="B283" s="42">
        <v>900203</v>
      </c>
      <c r="C283" s="15">
        <f>SUM(C280:C282)</f>
        <v>2334534890</v>
      </c>
      <c r="D283" s="15">
        <f>SUM(D280:D282)</f>
        <v>1753200477.4899998</v>
      </c>
      <c r="E283" s="15">
        <f>SUM(E280:E282)</f>
        <v>1628379680.0700002</v>
      </c>
      <c r="F283" s="15">
        <f t="shared" si="22"/>
        <v>92.880403637654624</v>
      </c>
      <c r="G283" s="15">
        <f>SUM(G280:G282)</f>
        <v>660527567.75999999</v>
      </c>
      <c r="H283" s="15">
        <f>SUM(H280:H282)</f>
        <v>283412502.03000003</v>
      </c>
      <c r="I283" s="15">
        <f t="shared" si="21"/>
        <v>42.906990693986721</v>
      </c>
      <c r="J283" s="15">
        <f t="shared" si="24"/>
        <v>2995062457.7600002</v>
      </c>
      <c r="K283" s="15">
        <f t="shared" si="20"/>
        <v>1911792182.1000001</v>
      </c>
      <c r="L283" s="15">
        <f t="shared" si="23"/>
        <v>63.831462918133099</v>
      </c>
    </row>
    <row r="284" spans="1:12" s="8" customFormat="1" ht="47.25" x14ac:dyDescent="0.2">
      <c r="A284" s="11" t="s">
        <v>96</v>
      </c>
      <c r="B284" s="79" t="s">
        <v>97</v>
      </c>
      <c r="C284" s="13">
        <f>SUM(C285:C286)</f>
        <v>2220000</v>
      </c>
      <c r="D284" s="13">
        <f>SUM(D285:D286)</f>
        <v>2220000</v>
      </c>
      <c r="E284" s="13">
        <f>SUM(E285:E286)</f>
        <v>1559851</v>
      </c>
      <c r="F284" s="29">
        <f>IF(D284=0,"",IF(E284/D284&gt;1.5, "зв.100",E284/D284*100))</f>
        <v>70.263558558558557</v>
      </c>
      <c r="G284" s="13">
        <f>SUM(G285:G286)</f>
        <v>247242</v>
      </c>
      <c r="H284" s="13">
        <f>SUM(H285:H286)</f>
        <v>-182632.35</v>
      </c>
      <c r="I284" s="14">
        <f t="shared" ref="I284:I298" si="25">IF(G284=0,"",IF(H284/G284&gt;1.5, "зв.100",H284/G284*100))</f>
        <v>-73.867850122551999</v>
      </c>
      <c r="J284" s="13">
        <f t="shared" si="24"/>
        <v>2467242</v>
      </c>
      <c r="K284" s="13">
        <f t="shared" ref="K284:K324" si="26">E284+H284</f>
        <v>1377218.65</v>
      </c>
      <c r="L284" s="13">
        <f t="shared" si="23"/>
        <v>55.82016883629575</v>
      </c>
    </row>
    <row r="285" spans="1:12" s="8" customFormat="1" ht="15.75" x14ac:dyDescent="0.2">
      <c r="A285" s="11" t="s">
        <v>426</v>
      </c>
      <c r="B285" s="79" t="s">
        <v>425</v>
      </c>
      <c r="C285" s="102">
        <v>2220000</v>
      </c>
      <c r="D285" s="102">
        <v>2220000</v>
      </c>
      <c r="E285" s="102">
        <v>1559851</v>
      </c>
      <c r="F285" s="33">
        <f>IF(D285=0,"",IF(E285/D285&gt;1.5, "зв.100",E285/D285*100))</f>
        <v>70.263558558558557</v>
      </c>
      <c r="G285" s="102">
        <v>780000</v>
      </c>
      <c r="H285" s="52"/>
      <c r="I285" s="50">
        <f t="shared" si="25"/>
        <v>0</v>
      </c>
      <c r="J285" s="30">
        <f>C285+G285</f>
        <v>3000000</v>
      </c>
      <c r="K285" s="30">
        <f>E285+H285</f>
        <v>1559851</v>
      </c>
      <c r="L285" s="30">
        <f>IF(J285=0,"",IF(K285/J285&gt;1.5, "зв.100",K285/J285*100))</f>
        <v>51.995033333333332</v>
      </c>
    </row>
    <row r="286" spans="1:12" ht="15.75" x14ac:dyDescent="0.2">
      <c r="A286" s="11" t="s">
        <v>98</v>
      </c>
      <c r="B286" s="79" t="s">
        <v>99</v>
      </c>
      <c r="C286" s="102"/>
      <c r="D286" s="102"/>
      <c r="E286" s="102"/>
      <c r="F286" s="33" t="str">
        <f>IF(D286=0,"",IF(E286/D286&gt;1.5, "зв.100",E286/D286*100))</f>
        <v/>
      </c>
      <c r="G286" s="102">
        <v>-532758</v>
      </c>
      <c r="H286" s="52">
        <v>-182632.35</v>
      </c>
      <c r="I286" s="50">
        <f t="shared" si="25"/>
        <v>34.280545763742637</v>
      </c>
      <c r="J286" s="30">
        <f t="shared" si="24"/>
        <v>-532758</v>
      </c>
      <c r="K286" s="30">
        <f t="shared" si="26"/>
        <v>-182632.35</v>
      </c>
      <c r="L286" s="30">
        <f t="shared" si="23"/>
        <v>34.280545763742637</v>
      </c>
    </row>
    <row r="287" spans="1:12" ht="47.25" x14ac:dyDescent="0.2">
      <c r="A287" s="11" t="s">
        <v>100</v>
      </c>
      <c r="B287" s="79" t="s">
        <v>101</v>
      </c>
      <c r="C287" s="30">
        <v>0</v>
      </c>
      <c r="D287" s="30">
        <v>0</v>
      </c>
      <c r="E287" s="30">
        <v>0</v>
      </c>
      <c r="F287" s="29" t="str">
        <f>IF(D287=0,"",IF(E287/D287&gt;1.5, "зв.100",E287/D287*100))</f>
        <v/>
      </c>
      <c r="G287" s="102">
        <v>3550000</v>
      </c>
      <c r="H287" s="52"/>
      <c r="I287" s="50">
        <f t="shared" si="25"/>
        <v>0</v>
      </c>
      <c r="J287" s="30">
        <f t="shared" si="24"/>
        <v>3550000</v>
      </c>
      <c r="K287" s="30">
        <f t="shared" si="26"/>
        <v>0</v>
      </c>
      <c r="L287" s="30">
        <f t="shared" si="23"/>
        <v>0</v>
      </c>
    </row>
    <row r="288" spans="1:12" s="12" customFormat="1" ht="15.75" x14ac:dyDescent="0.2">
      <c r="A288" s="10" t="s">
        <v>110</v>
      </c>
      <c r="B288" s="9">
        <v>900201</v>
      </c>
      <c r="C288" s="13">
        <f>C287+C284</f>
        <v>2220000</v>
      </c>
      <c r="D288" s="13">
        <f>D287+D284</f>
        <v>2220000</v>
      </c>
      <c r="E288" s="13">
        <f>E287+E284</f>
        <v>1559851</v>
      </c>
      <c r="F288" s="29">
        <f>IF(D288=0,"",IF(E288/D288&gt;1.5, "зв.100",E288/D288*100))</f>
        <v>70.263558558558557</v>
      </c>
      <c r="G288" s="13">
        <f>G287+G284</f>
        <v>3797242</v>
      </c>
      <c r="H288" s="13">
        <f>H287+H284</f>
        <v>-182632.35</v>
      </c>
      <c r="I288" s="13">
        <f>SUM(I284:I287)</f>
        <v>-39.587304358809362</v>
      </c>
      <c r="J288" s="13">
        <f t="shared" si="24"/>
        <v>6017242</v>
      </c>
      <c r="K288" s="13">
        <f t="shared" si="26"/>
        <v>1377218.65</v>
      </c>
      <c r="L288" s="13">
        <f t="shared" si="23"/>
        <v>22.887872051680819</v>
      </c>
    </row>
    <row r="289" spans="1:12" s="16" customFormat="1" ht="16.5" x14ac:dyDescent="0.2">
      <c r="A289" s="26" t="s">
        <v>237</v>
      </c>
      <c r="B289" s="43"/>
      <c r="C289" s="15">
        <f>C158-C283-C288</f>
        <v>244075586.76000023</v>
      </c>
      <c r="D289" s="15">
        <f>D158-D283-D288</f>
        <v>157909083.76000023</v>
      </c>
      <c r="E289" s="15">
        <f>E158-E283-E288</f>
        <v>267957916.07000017</v>
      </c>
      <c r="F289" s="29"/>
      <c r="G289" s="15">
        <f>G158-G283-G288</f>
        <v>-567436508.75999999</v>
      </c>
      <c r="H289" s="15">
        <f>H158-H283-H288</f>
        <v>-180275640.83000004</v>
      </c>
      <c r="I289" s="14"/>
      <c r="J289" s="15">
        <f t="shared" si="24"/>
        <v>-323360921.99999976</v>
      </c>
      <c r="K289" s="15">
        <f t="shared" si="26"/>
        <v>87682275.240000129</v>
      </c>
      <c r="L289" s="13"/>
    </row>
    <row r="290" spans="1:12" s="8" customFormat="1" ht="15.75" x14ac:dyDescent="0.2">
      <c r="A290" s="10" t="s">
        <v>178</v>
      </c>
      <c r="B290" s="9">
        <v>200000</v>
      </c>
      <c r="C290" s="13">
        <f>C301+C294+C298</f>
        <v>-244075586.75999999</v>
      </c>
      <c r="D290" s="13">
        <f>D301+D294+D298</f>
        <v>-157909083.76000005</v>
      </c>
      <c r="E290" s="13">
        <f>E301+E294+E298</f>
        <v>-267957916.06999999</v>
      </c>
      <c r="F290" s="29"/>
      <c r="G290" s="13">
        <f>G301+G294+G298</f>
        <v>462259508.75999999</v>
      </c>
      <c r="H290" s="13">
        <f>H301+H294+H298</f>
        <v>169515735.63000003</v>
      </c>
      <c r="I290" s="14"/>
      <c r="J290" s="13">
        <f t="shared" si="24"/>
        <v>218183922</v>
      </c>
      <c r="K290" s="13">
        <f t="shared" si="26"/>
        <v>-98442180.439999968</v>
      </c>
      <c r="L290" s="13"/>
    </row>
    <row r="291" spans="1:12" s="8" customFormat="1" ht="31.5" hidden="1" x14ac:dyDescent="0.2">
      <c r="A291" s="10" t="s">
        <v>232</v>
      </c>
      <c r="B291" s="9">
        <v>203400</v>
      </c>
      <c r="C291" s="13"/>
      <c r="D291" s="13"/>
      <c r="E291" s="13"/>
      <c r="F291" s="29" t="str">
        <f t="shared" ref="F291:F297" si="27">IF(D291=0,"",IF(E291/D291&gt;1.5, "зв.100",E291/D291*100))</f>
        <v/>
      </c>
      <c r="G291" s="13">
        <f>G292+G293</f>
        <v>0</v>
      </c>
      <c r="H291" s="13">
        <f>H292+H293</f>
        <v>0</v>
      </c>
      <c r="I291" s="14" t="str">
        <f t="shared" si="25"/>
        <v/>
      </c>
      <c r="J291" s="13">
        <f t="shared" si="24"/>
        <v>0</v>
      </c>
      <c r="K291" s="13">
        <f t="shared" si="26"/>
        <v>0</v>
      </c>
      <c r="L291" s="13"/>
    </row>
    <row r="292" spans="1:12" s="8" customFormat="1" ht="15.75" hidden="1" x14ac:dyDescent="0.2">
      <c r="A292" s="11" t="s">
        <v>233</v>
      </c>
      <c r="B292" s="39">
        <v>203410</v>
      </c>
      <c r="C292" s="13"/>
      <c r="D292" s="13"/>
      <c r="E292" s="13"/>
      <c r="F292" s="29" t="str">
        <f t="shared" si="27"/>
        <v/>
      </c>
      <c r="G292" s="13"/>
      <c r="H292" s="13"/>
      <c r="I292" s="14" t="str">
        <f t="shared" si="25"/>
        <v/>
      </c>
      <c r="J292" s="13">
        <f t="shared" si="24"/>
        <v>0</v>
      </c>
      <c r="K292" s="13">
        <f t="shared" si="26"/>
        <v>0</v>
      </c>
      <c r="L292" s="13"/>
    </row>
    <row r="293" spans="1:12" s="8" customFormat="1" ht="15.75" hidden="1" x14ac:dyDescent="0.2">
      <c r="A293" s="11" t="s">
        <v>234</v>
      </c>
      <c r="B293" s="39">
        <v>203420</v>
      </c>
      <c r="C293" s="13"/>
      <c r="D293" s="13"/>
      <c r="E293" s="13"/>
      <c r="F293" s="29" t="str">
        <f t="shared" si="27"/>
        <v/>
      </c>
      <c r="G293" s="13"/>
      <c r="H293" s="13"/>
      <c r="I293" s="14" t="str">
        <f t="shared" si="25"/>
        <v/>
      </c>
      <c r="J293" s="13">
        <f t="shared" si="24"/>
        <v>0</v>
      </c>
      <c r="K293" s="13">
        <f t="shared" si="26"/>
        <v>0</v>
      </c>
      <c r="L293" s="13"/>
    </row>
    <row r="294" spans="1:12" s="8" customFormat="1" ht="31.5" x14ac:dyDescent="0.2">
      <c r="A294" s="10" t="s">
        <v>112</v>
      </c>
      <c r="B294" s="9">
        <v>205000</v>
      </c>
      <c r="C294" s="13">
        <f>C295-C296+C297</f>
        <v>0</v>
      </c>
      <c r="D294" s="13">
        <f>D295-D296+D297</f>
        <v>0</v>
      </c>
      <c r="E294" s="13">
        <f>E295-E296+E297</f>
        <v>-1115498.8999999999</v>
      </c>
      <c r="F294" s="29" t="str">
        <f t="shared" si="27"/>
        <v/>
      </c>
      <c r="G294" s="13">
        <f>G295-G296+G297</f>
        <v>0</v>
      </c>
      <c r="H294" s="13">
        <f>H295-H296+H297</f>
        <v>-4052286.169999999</v>
      </c>
      <c r="I294" s="14" t="str">
        <f t="shared" si="25"/>
        <v/>
      </c>
      <c r="J294" s="13">
        <f t="shared" si="24"/>
        <v>0</v>
      </c>
      <c r="K294" s="13">
        <f t="shared" si="26"/>
        <v>-5167785.0699999984</v>
      </c>
      <c r="L294" s="13"/>
    </row>
    <row r="295" spans="1:12" ht="15.75" x14ac:dyDescent="0.2">
      <c r="A295" s="11" t="s">
        <v>160</v>
      </c>
      <c r="B295" s="39">
        <v>205100</v>
      </c>
      <c r="C295" s="30">
        <v>0</v>
      </c>
      <c r="D295" s="30">
        <v>0</v>
      </c>
      <c r="E295" s="30">
        <v>0</v>
      </c>
      <c r="F295" s="29" t="str">
        <f t="shared" si="27"/>
        <v/>
      </c>
      <c r="G295" s="30"/>
      <c r="H295" s="103">
        <v>15788173.48</v>
      </c>
      <c r="I295" s="14" t="str">
        <f t="shared" si="25"/>
        <v/>
      </c>
      <c r="J295" s="30">
        <f t="shared" si="24"/>
        <v>0</v>
      </c>
      <c r="K295" s="30">
        <f t="shared" si="26"/>
        <v>15788173.48</v>
      </c>
      <c r="L295" s="13"/>
    </row>
    <row r="296" spans="1:12" ht="15.75" x14ac:dyDescent="0.2">
      <c r="A296" s="11" t="s">
        <v>161</v>
      </c>
      <c r="B296" s="39">
        <v>205200</v>
      </c>
      <c r="C296" s="30">
        <v>0</v>
      </c>
      <c r="D296" s="30">
        <v>0</v>
      </c>
      <c r="E296" s="103">
        <v>1115498.8999999999</v>
      </c>
      <c r="F296" s="29" t="str">
        <f t="shared" si="27"/>
        <v/>
      </c>
      <c r="G296" s="30">
        <v>0</v>
      </c>
      <c r="H296" s="103">
        <v>19505877.449999999</v>
      </c>
      <c r="I296" s="14" t="str">
        <f t="shared" si="25"/>
        <v/>
      </c>
      <c r="J296" s="30">
        <f t="shared" si="24"/>
        <v>0</v>
      </c>
      <c r="K296" s="30">
        <f t="shared" si="26"/>
        <v>20621376.349999998</v>
      </c>
      <c r="L296" s="13"/>
    </row>
    <row r="297" spans="1:12" ht="15.75" x14ac:dyDescent="0.2">
      <c r="A297" s="11" t="s">
        <v>226</v>
      </c>
      <c r="B297" s="39">
        <v>205300</v>
      </c>
      <c r="C297" s="30">
        <v>0</v>
      </c>
      <c r="D297" s="30">
        <v>0</v>
      </c>
      <c r="E297" s="30">
        <v>0</v>
      </c>
      <c r="F297" s="29" t="str">
        <f t="shared" si="27"/>
        <v/>
      </c>
      <c r="G297" s="30">
        <v>0</v>
      </c>
      <c r="H297" s="103">
        <v>-334582.2</v>
      </c>
      <c r="I297" s="14" t="str">
        <f t="shared" si="25"/>
        <v/>
      </c>
      <c r="J297" s="30">
        <f t="shared" si="24"/>
        <v>0</v>
      </c>
      <c r="K297" s="30">
        <f t="shared" si="26"/>
        <v>-334582.2</v>
      </c>
      <c r="L297" s="13"/>
    </row>
    <row r="298" spans="1:12" s="8" customFormat="1" ht="31.5" x14ac:dyDescent="0.2">
      <c r="A298" s="10" t="s">
        <v>227</v>
      </c>
      <c r="B298" s="44">
        <v>206000</v>
      </c>
      <c r="C298" s="13">
        <f>C300+C299</f>
        <v>0</v>
      </c>
      <c r="D298" s="13">
        <f>D300+D299</f>
        <v>-180888000</v>
      </c>
      <c r="E298" s="13">
        <f>E300+E299</f>
        <v>-180888000</v>
      </c>
      <c r="F298" s="29"/>
      <c r="G298" s="13">
        <f>G300+G299</f>
        <v>0</v>
      </c>
      <c r="H298" s="13">
        <f>H300+H299</f>
        <v>-63642934</v>
      </c>
      <c r="I298" s="14" t="str">
        <f t="shared" si="25"/>
        <v/>
      </c>
      <c r="J298" s="13">
        <f t="shared" si="24"/>
        <v>0</v>
      </c>
      <c r="K298" s="13">
        <f t="shared" si="26"/>
        <v>-244530934</v>
      </c>
      <c r="L298" s="13"/>
    </row>
    <row r="299" spans="1:12" s="22" customFormat="1" ht="15.75" x14ac:dyDescent="0.2">
      <c r="A299" s="11" t="s">
        <v>236</v>
      </c>
      <c r="B299" s="45">
        <v>206110</v>
      </c>
      <c r="C299" s="103">
        <v>485735000</v>
      </c>
      <c r="D299" s="106">
        <v>295512000</v>
      </c>
      <c r="E299" s="103">
        <v>295512000</v>
      </c>
      <c r="F299" s="29"/>
      <c r="G299" s="103">
        <v>67437334</v>
      </c>
      <c r="H299" s="103">
        <v>2994400</v>
      </c>
      <c r="I299" s="30">
        <v>0</v>
      </c>
      <c r="J299" s="77">
        <f t="shared" si="24"/>
        <v>553172334</v>
      </c>
      <c r="K299" s="77">
        <f t="shared" si="26"/>
        <v>298506400</v>
      </c>
      <c r="L299" s="30"/>
    </row>
    <row r="300" spans="1:12" ht="15.75" x14ac:dyDescent="0.2">
      <c r="A300" s="11" t="s">
        <v>228</v>
      </c>
      <c r="B300" s="45">
        <v>206210</v>
      </c>
      <c r="C300" s="103">
        <v>-485735000</v>
      </c>
      <c r="D300" s="106">
        <v>-476400000</v>
      </c>
      <c r="E300" s="103">
        <v>-476400000</v>
      </c>
      <c r="F300" s="29"/>
      <c r="G300" s="103">
        <v>-67437334</v>
      </c>
      <c r="H300" s="103">
        <v>-66637334</v>
      </c>
      <c r="I300" s="30">
        <v>0</v>
      </c>
      <c r="J300" s="77">
        <f t="shared" si="24"/>
        <v>-553172334</v>
      </c>
      <c r="K300" s="77">
        <f t="shared" si="26"/>
        <v>-543037334</v>
      </c>
      <c r="L300" s="30"/>
    </row>
    <row r="301" spans="1:12" s="12" customFormat="1" ht="31.5" x14ac:dyDescent="0.2">
      <c r="A301" s="10" t="s">
        <v>111</v>
      </c>
      <c r="B301" s="9">
        <v>208000</v>
      </c>
      <c r="C301" s="13">
        <f>C302-C303+C305+C304</f>
        <v>-244075586.75999999</v>
      </c>
      <c r="D301" s="13">
        <f>D302-D303+D305+D304</f>
        <v>22978916.23999995</v>
      </c>
      <c r="E301" s="13">
        <f>E302-E303+E305+E304</f>
        <v>-85954417.170000002</v>
      </c>
      <c r="F301" s="29"/>
      <c r="G301" s="13">
        <f>G302-G303+G305+G304</f>
        <v>462259508.75999999</v>
      </c>
      <c r="H301" s="13">
        <f>H302-H303+H305+H304</f>
        <v>237210955.80000001</v>
      </c>
      <c r="I301" s="14"/>
      <c r="J301" s="13">
        <f t="shared" si="24"/>
        <v>218183922</v>
      </c>
      <c r="K301" s="13">
        <f t="shared" si="26"/>
        <v>151256538.63</v>
      </c>
      <c r="L301" s="13"/>
    </row>
    <row r="302" spans="1:12" s="47" customFormat="1" ht="15.75" x14ac:dyDescent="0.2">
      <c r="A302" s="11" t="s">
        <v>160</v>
      </c>
      <c r="B302" s="39">
        <v>208100</v>
      </c>
      <c r="C302" s="103">
        <v>185212710</v>
      </c>
      <c r="D302" s="106">
        <v>408838308</v>
      </c>
      <c r="E302" s="103">
        <v>186946473.12</v>
      </c>
      <c r="F302" s="33"/>
      <c r="G302" s="103">
        <v>32971212</v>
      </c>
      <c r="H302" s="103">
        <v>33798049.600000001</v>
      </c>
      <c r="I302" s="50"/>
      <c r="J302" s="77">
        <f t="shared" si="24"/>
        <v>218183922</v>
      </c>
      <c r="K302" s="77">
        <f t="shared" si="26"/>
        <v>220744522.72</v>
      </c>
      <c r="L302" s="30"/>
    </row>
    <row r="303" spans="1:12" s="47" customFormat="1" ht="15.75" x14ac:dyDescent="0.2">
      <c r="A303" s="11" t="s">
        <v>161</v>
      </c>
      <c r="B303" s="39">
        <v>208200</v>
      </c>
      <c r="C303" s="30">
        <v>0</v>
      </c>
      <c r="D303" s="30"/>
      <c r="E303" s="103">
        <v>67259033.040000007</v>
      </c>
      <c r="F303" s="33"/>
      <c r="G303" s="30"/>
      <c r="H303" s="103">
        <v>2228951.0499999998</v>
      </c>
      <c r="I303" s="50"/>
      <c r="J303" s="30">
        <f t="shared" si="24"/>
        <v>0</v>
      </c>
      <c r="K303" s="30">
        <f t="shared" si="26"/>
        <v>69487984.090000004</v>
      </c>
      <c r="L303" s="30"/>
    </row>
    <row r="304" spans="1:12" s="47" customFormat="1" ht="15.75" hidden="1" x14ac:dyDescent="0.2">
      <c r="A304" s="11" t="s">
        <v>226</v>
      </c>
      <c r="B304" s="39">
        <v>208300</v>
      </c>
      <c r="C304" s="30"/>
      <c r="D304" s="30"/>
      <c r="E304" s="30"/>
      <c r="F304" s="33"/>
      <c r="G304" s="30"/>
      <c r="H304" s="30"/>
      <c r="I304" s="50"/>
      <c r="J304" s="30">
        <f t="shared" si="24"/>
        <v>0</v>
      </c>
      <c r="K304" s="30">
        <f t="shared" si="26"/>
        <v>0</v>
      </c>
      <c r="L304" s="30"/>
    </row>
    <row r="305" spans="1:12" s="47" customFormat="1" ht="31.5" x14ac:dyDescent="0.2">
      <c r="A305" s="11" t="s">
        <v>220</v>
      </c>
      <c r="B305" s="39">
        <v>208400</v>
      </c>
      <c r="C305" s="103">
        <v>-429288296.75999999</v>
      </c>
      <c r="D305" s="106">
        <v>-385859391.76000005</v>
      </c>
      <c r="E305" s="103">
        <v>-205641857.25</v>
      </c>
      <c r="F305" s="29"/>
      <c r="G305" s="103">
        <v>429288296.75999999</v>
      </c>
      <c r="H305" s="103">
        <v>205641857.25</v>
      </c>
      <c r="I305" s="14"/>
      <c r="J305" s="77">
        <f t="shared" si="24"/>
        <v>0</v>
      </c>
      <c r="K305" s="77">
        <f t="shared" si="26"/>
        <v>0</v>
      </c>
      <c r="L305" s="13"/>
    </row>
    <row r="306" spans="1:12" s="12" customFormat="1" ht="15.75" x14ac:dyDescent="0.2">
      <c r="A306" s="10" t="s">
        <v>229</v>
      </c>
      <c r="B306" s="44">
        <v>300000</v>
      </c>
      <c r="C306" s="34">
        <f>SUM(C307:C308)</f>
        <v>0</v>
      </c>
      <c r="D306" s="34">
        <f>SUM(D307:D308)</f>
        <v>0</v>
      </c>
      <c r="E306" s="34">
        <f>SUM(E307:E308)</f>
        <v>0</v>
      </c>
      <c r="F306" s="29"/>
      <c r="G306" s="13">
        <f>SUM(G307:G308)</f>
        <v>105177000</v>
      </c>
      <c r="H306" s="13">
        <f>SUM(H307:H308)</f>
        <v>10759905.199999999</v>
      </c>
      <c r="I306" s="14"/>
      <c r="J306" s="13">
        <f t="shared" si="24"/>
        <v>105177000</v>
      </c>
      <c r="K306" s="13">
        <f t="shared" si="26"/>
        <v>10759905.199999999</v>
      </c>
      <c r="L306" s="13"/>
    </row>
    <row r="307" spans="1:12" s="47" customFormat="1" ht="15.75" x14ac:dyDescent="0.2">
      <c r="A307" s="11" t="s">
        <v>230</v>
      </c>
      <c r="B307" s="45">
        <v>301100</v>
      </c>
      <c r="C307" s="35"/>
      <c r="D307" s="35"/>
      <c r="E307" s="30"/>
      <c r="F307" s="29"/>
      <c r="G307" s="30">
        <v>105177000</v>
      </c>
      <c r="H307" s="104">
        <v>10759905.199999999</v>
      </c>
      <c r="I307" s="14"/>
      <c r="J307" s="30">
        <f t="shared" si="24"/>
        <v>105177000</v>
      </c>
      <c r="K307" s="30">
        <f t="shared" si="26"/>
        <v>10759905.199999999</v>
      </c>
      <c r="L307" s="13"/>
    </row>
    <row r="308" spans="1:12" s="53" customFormat="1" ht="15.75" hidden="1" x14ac:dyDescent="0.2">
      <c r="A308" s="11" t="s">
        <v>248</v>
      </c>
      <c r="B308" s="45">
        <v>301200</v>
      </c>
      <c r="C308" s="35"/>
      <c r="D308" s="35"/>
      <c r="E308" s="30"/>
      <c r="F308" s="29"/>
      <c r="G308" s="30"/>
      <c r="H308" s="30"/>
      <c r="I308" s="14"/>
      <c r="J308" s="30">
        <f t="shared" si="24"/>
        <v>0</v>
      </c>
      <c r="K308" s="30">
        <f t="shared" si="26"/>
        <v>0</v>
      </c>
      <c r="L308" s="13"/>
    </row>
    <row r="309" spans="1:12" s="12" customFormat="1" ht="31.5" x14ac:dyDescent="0.2">
      <c r="A309" s="10" t="s">
        <v>177</v>
      </c>
      <c r="B309" s="9">
        <v>900230</v>
      </c>
      <c r="C309" s="13">
        <f>C301+C294</f>
        <v>-244075586.75999999</v>
      </c>
      <c r="D309" s="13">
        <f>D301+D294</f>
        <v>22978916.23999995</v>
      </c>
      <c r="E309" s="13">
        <f>E301+E294+E298</f>
        <v>-267957916.06999999</v>
      </c>
      <c r="F309" s="29"/>
      <c r="G309" s="13">
        <f>G301+G294+G306</f>
        <v>567436508.75999999</v>
      </c>
      <c r="H309" s="13">
        <f>H301+H294+H298+H306</f>
        <v>180275640.83000001</v>
      </c>
      <c r="I309" s="14"/>
      <c r="J309" s="13">
        <f t="shared" si="24"/>
        <v>323360922</v>
      </c>
      <c r="K309" s="13">
        <f t="shared" si="26"/>
        <v>-87682275.23999998</v>
      </c>
      <c r="L309" s="13"/>
    </row>
    <row r="310" spans="1:12" s="12" customFormat="1" ht="15.75" x14ac:dyDescent="0.2">
      <c r="A310" s="10" t="s">
        <v>231</v>
      </c>
      <c r="B310" s="44">
        <v>400000</v>
      </c>
      <c r="C310" s="13">
        <f>SUM(C312:C313)</f>
        <v>0</v>
      </c>
      <c r="D310" s="13">
        <f>SUM(D312:D313)</f>
        <v>0</v>
      </c>
      <c r="E310" s="13">
        <f>SUM(E312:E313)</f>
        <v>0</v>
      </c>
      <c r="F310" s="29"/>
      <c r="G310" s="13">
        <f>SUM(G311:G313)</f>
        <v>105177000</v>
      </c>
      <c r="H310" s="13">
        <f>SUM(H311:H313)</f>
        <v>10759905.199999999</v>
      </c>
      <c r="I310" s="14"/>
      <c r="J310" s="13">
        <f t="shared" si="24"/>
        <v>105177000</v>
      </c>
      <c r="K310" s="13">
        <f t="shared" si="26"/>
        <v>10759905.199999999</v>
      </c>
      <c r="L310" s="13"/>
    </row>
    <row r="311" spans="1:12" s="54" customFormat="1" ht="15.75" x14ac:dyDescent="0.2">
      <c r="A311" s="11" t="s">
        <v>260</v>
      </c>
      <c r="B311" s="45">
        <v>401201</v>
      </c>
      <c r="C311" s="13"/>
      <c r="D311" s="13"/>
      <c r="E311" s="13"/>
      <c r="F311" s="29"/>
      <c r="G311" s="30">
        <v>105177000</v>
      </c>
      <c r="H311" s="104">
        <v>10759905.199999999</v>
      </c>
      <c r="I311" s="14"/>
      <c r="J311" s="30">
        <f t="shared" si="24"/>
        <v>105177000</v>
      </c>
      <c r="K311" s="30">
        <f t="shared" si="26"/>
        <v>10759905.199999999</v>
      </c>
      <c r="L311" s="13"/>
    </row>
    <row r="312" spans="1:12" s="55" customFormat="1" ht="15.75" hidden="1" x14ac:dyDescent="0.2">
      <c r="A312" s="11" t="s">
        <v>249</v>
      </c>
      <c r="B312" s="45">
        <v>401202</v>
      </c>
      <c r="C312" s="30"/>
      <c r="D312" s="30"/>
      <c r="E312" s="30"/>
      <c r="F312" s="29"/>
      <c r="G312" s="30"/>
      <c r="H312" s="30"/>
      <c r="I312" s="14"/>
      <c r="J312" s="30">
        <f t="shared" si="24"/>
        <v>0</v>
      </c>
      <c r="K312" s="30">
        <f t="shared" si="26"/>
        <v>0</v>
      </c>
      <c r="L312" s="13"/>
    </row>
    <row r="313" spans="1:12" s="56" customFormat="1" ht="15.75" hidden="1" x14ac:dyDescent="0.2">
      <c r="A313" s="11" t="s">
        <v>250</v>
      </c>
      <c r="B313" s="45">
        <v>402202</v>
      </c>
      <c r="C313" s="30"/>
      <c r="D313" s="30"/>
      <c r="E313" s="30"/>
      <c r="F313" s="29"/>
      <c r="G313" s="30"/>
      <c r="H313" s="30"/>
      <c r="I313" s="14"/>
      <c r="J313" s="30">
        <f t="shared" si="24"/>
        <v>0</v>
      </c>
      <c r="K313" s="30">
        <f t="shared" si="26"/>
        <v>0</v>
      </c>
      <c r="L313" s="13"/>
    </row>
    <row r="314" spans="1:12" s="12" customFormat="1" ht="15.75" x14ac:dyDescent="0.2">
      <c r="A314" s="10" t="s">
        <v>180</v>
      </c>
      <c r="B314" s="9">
        <v>600000</v>
      </c>
      <c r="C314" s="13">
        <f>C318+C315+C323</f>
        <v>-244075586.75999999</v>
      </c>
      <c r="D314" s="13">
        <f>D318+D315+D323</f>
        <v>-157909083.76000005</v>
      </c>
      <c r="E314" s="13">
        <f>E318+E315+E323</f>
        <v>-267957916.06999999</v>
      </c>
      <c r="F314" s="29"/>
      <c r="G314" s="13">
        <f>G318+G315</f>
        <v>462259508.75999999</v>
      </c>
      <c r="H314" s="13">
        <f>H318+H315+H323</f>
        <v>169515735.63</v>
      </c>
      <c r="I314" s="14"/>
      <c r="J314" s="13">
        <f t="shared" si="24"/>
        <v>218183922</v>
      </c>
      <c r="K314" s="13">
        <f t="shared" si="26"/>
        <v>-98442180.439999998</v>
      </c>
      <c r="L314" s="13"/>
    </row>
    <row r="315" spans="1:12" s="12" customFormat="1" ht="31.5" x14ac:dyDescent="0.2">
      <c r="A315" s="10" t="s">
        <v>227</v>
      </c>
      <c r="B315" s="9">
        <v>601000</v>
      </c>
      <c r="C315" s="13">
        <f>C317+C316</f>
        <v>0</v>
      </c>
      <c r="D315" s="13">
        <f>D317+D316</f>
        <v>-180888000</v>
      </c>
      <c r="E315" s="13">
        <f>E317+E316</f>
        <v>-180888000</v>
      </c>
      <c r="F315" s="29"/>
      <c r="G315" s="13">
        <f>G317+G316</f>
        <v>0</v>
      </c>
      <c r="H315" s="13">
        <f>H317+H316</f>
        <v>-63642934</v>
      </c>
      <c r="I315" s="14"/>
      <c r="J315" s="13">
        <f t="shared" si="24"/>
        <v>0</v>
      </c>
      <c r="K315" s="13">
        <f t="shared" si="26"/>
        <v>-244530934</v>
      </c>
      <c r="L315" s="13"/>
    </row>
    <row r="316" spans="1:12" s="57" customFormat="1" ht="15.75" x14ac:dyDescent="0.2">
      <c r="A316" s="11" t="s">
        <v>236</v>
      </c>
      <c r="B316" s="39">
        <v>601110</v>
      </c>
      <c r="C316" s="103">
        <v>485735000</v>
      </c>
      <c r="D316" s="106">
        <v>295512000</v>
      </c>
      <c r="E316" s="103">
        <v>295512000</v>
      </c>
      <c r="F316" s="29"/>
      <c r="G316" s="103">
        <v>67437334</v>
      </c>
      <c r="H316" s="103">
        <v>2994400</v>
      </c>
      <c r="I316" s="30">
        <v>0</v>
      </c>
      <c r="J316" s="77">
        <f t="shared" si="24"/>
        <v>553172334</v>
      </c>
      <c r="K316" s="77">
        <f t="shared" si="26"/>
        <v>298506400</v>
      </c>
      <c r="L316" s="30"/>
    </row>
    <row r="317" spans="1:12" s="55" customFormat="1" ht="15.75" x14ac:dyDescent="0.2">
      <c r="A317" s="11" t="s">
        <v>228</v>
      </c>
      <c r="B317" s="39">
        <v>601210</v>
      </c>
      <c r="C317" s="103">
        <v>-485735000</v>
      </c>
      <c r="D317" s="106">
        <v>-476400000</v>
      </c>
      <c r="E317" s="103">
        <v>-476400000</v>
      </c>
      <c r="F317" s="29"/>
      <c r="G317" s="103">
        <v>-67437334</v>
      </c>
      <c r="H317" s="103">
        <v>-66637334</v>
      </c>
      <c r="I317" s="30">
        <v>0</v>
      </c>
      <c r="J317" s="77">
        <f t="shared" si="24"/>
        <v>-553172334</v>
      </c>
      <c r="K317" s="77">
        <f t="shared" si="26"/>
        <v>-543037334</v>
      </c>
      <c r="L317" s="30"/>
    </row>
    <row r="318" spans="1:12" s="12" customFormat="1" ht="15.75" x14ac:dyDescent="0.2">
      <c r="A318" s="10" t="s">
        <v>179</v>
      </c>
      <c r="B318" s="9">
        <v>602000</v>
      </c>
      <c r="C318" s="13">
        <f>C319-C320+C321+C322</f>
        <v>-244075586.75999999</v>
      </c>
      <c r="D318" s="13">
        <f>D319-D320+D321+D322</f>
        <v>22978916.23999995</v>
      </c>
      <c r="E318" s="13">
        <f>E319-E320+E321+E322</f>
        <v>-87069916.069999993</v>
      </c>
      <c r="F318" s="29"/>
      <c r="G318" s="13">
        <f>G319-G320+G321+G322</f>
        <v>462259508.75999999</v>
      </c>
      <c r="H318" s="13">
        <f>H319-H320+H321+H322</f>
        <v>233158669.63</v>
      </c>
      <c r="I318" s="14"/>
      <c r="J318" s="13">
        <f t="shared" si="24"/>
        <v>218183922</v>
      </c>
      <c r="K318" s="13">
        <f t="shared" si="26"/>
        <v>146088753.56</v>
      </c>
      <c r="L318" s="13"/>
    </row>
    <row r="319" spans="1:12" s="47" customFormat="1" ht="15.75" x14ac:dyDescent="0.2">
      <c r="A319" s="11" t="s">
        <v>160</v>
      </c>
      <c r="B319" s="39">
        <v>602100</v>
      </c>
      <c r="C319" s="103">
        <v>185212710</v>
      </c>
      <c r="D319" s="106">
        <v>408838308</v>
      </c>
      <c r="E319" s="103">
        <v>186946473.12</v>
      </c>
      <c r="F319" s="29"/>
      <c r="G319" s="103">
        <v>32971212</v>
      </c>
      <c r="H319" s="103">
        <v>49586223.079999998</v>
      </c>
      <c r="I319" s="14"/>
      <c r="J319" s="77">
        <f t="shared" si="24"/>
        <v>218183922</v>
      </c>
      <c r="K319" s="77">
        <f t="shared" si="26"/>
        <v>236532696.19999999</v>
      </c>
      <c r="L319" s="13"/>
    </row>
    <row r="320" spans="1:12" s="47" customFormat="1" ht="15.75" x14ac:dyDescent="0.2">
      <c r="A320" s="11" t="s">
        <v>161</v>
      </c>
      <c r="B320" s="39">
        <v>602200</v>
      </c>
      <c r="C320" s="30">
        <v>0</v>
      </c>
      <c r="D320" s="30"/>
      <c r="E320" s="103">
        <v>68374531.939999998</v>
      </c>
      <c r="F320" s="29"/>
      <c r="G320" s="30"/>
      <c r="H320" s="103">
        <v>21734828.5</v>
      </c>
      <c r="I320" s="14"/>
      <c r="J320" s="30">
        <f t="shared" si="24"/>
        <v>0</v>
      </c>
      <c r="K320" s="30">
        <f t="shared" si="26"/>
        <v>90109360.439999998</v>
      </c>
      <c r="L320" s="13"/>
    </row>
    <row r="321" spans="1:12" s="47" customFormat="1" ht="15.75" x14ac:dyDescent="0.2">
      <c r="A321" s="11" t="s">
        <v>226</v>
      </c>
      <c r="B321" s="39">
        <v>602300</v>
      </c>
      <c r="C321" s="30"/>
      <c r="D321" s="30"/>
      <c r="E321" s="30"/>
      <c r="F321" s="29"/>
      <c r="G321" s="30"/>
      <c r="H321" s="103">
        <v>-334582.2</v>
      </c>
      <c r="I321" s="14"/>
      <c r="J321" s="30">
        <f t="shared" si="24"/>
        <v>0</v>
      </c>
      <c r="K321" s="30">
        <f t="shared" si="26"/>
        <v>-334582.2</v>
      </c>
      <c r="L321" s="13"/>
    </row>
    <row r="322" spans="1:12" s="47" customFormat="1" ht="31.5" x14ac:dyDescent="0.2">
      <c r="A322" s="11" t="s">
        <v>220</v>
      </c>
      <c r="B322" s="39">
        <v>602400</v>
      </c>
      <c r="C322" s="103">
        <v>-429288296.75999999</v>
      </c>
      <c r="D322" s="106">
        <v>-385859391.76000005</v>
      </c>
      <c r="E322" s="103">
        <v>-205641857.25</v>
      </c>
      <c r="F322" s="29"/>
      <c r="G322" s="103">
        <v>429288296.75999999</v>
      </c>
      <c r="H322" s="103">
        <v>205641857.25</v>
      </c>
      <c r="I322" s="14"/>
      <c r="J322" s="77">
        <f t="shared" si="24"/>
        <v>0</v>
      </c>
      <c r="K322" s="77">
        <f t="shared" si="26"/>
        <v>0</v>
      </c>
      <c r="L322" s="13"/>
    </row>
    <row r="323" spans="1:12" s="12" customFormat="1" ht="31.5" hidden="1" x14ac:dyDescent="0.2">
      <c r="A323" s="10" t="s">
        <v>232</v>
      </c>
      <c r="B323" s="9">
        <v>603000</v>
      </c>
      <c r="C323" s="13">
        <f>C291</f>
        <v>0</v>
      </c>
      <c r="D323" s="13">
        <f>D291</f>
        <v>0</v>
      </c>
      <c r="E323" s="13">
        <f>E291</f>
        <v>0</v>
      </c>
      <c r="F323" s="29"/>
      <c r="G323" s="13"/>
      <c r="H323" s="29"/>
      <c r="I323" s="14"/>
      <c r="J323" s="13">
        <f t="shared" si="24"/>
        <v>0</v>
      </c>
      <c r="K323" s="13">
        <f t="shared" si="26"/>
        <v>0</v>
      </c>
      <c r="L323" s="13"/>
    </row>
    <row r="324" spans="1:12" s="12" customFormat="1" ht="47.25" x14ac:dyDescent="0.2">
      <c r="A324" s="10" t="s">
        <v>235</v>
      </c>
      <c r="B324" s="9">
        <v>900460</v>
      </c>
      <c r="C324" s="13">
        <f>C314</f>
        <v>-244075586.75999999</v>
      </c>
      <c r="D324" s="13">
        <f>D314</f>
        <v>-157909083.76000005</v>
      </c>
      <c r="E324" s="13">
        <f>E314</f>
        <v>-267957916.06999999</v>
      </c>
      <c r="F324" s="13"/>
      <c r="G324" s="13">
        <f>G314+G310</f>
        <v>567436508.75999999</v>
      </c>
      <c r="H324" s="13">
        <f>H314+H310</f>
        <v>180275640.82999998</v>
      </c>
      <c r="I324" s="14"/>
      <c r="J324" s="13">
        <f t="shared" si="24"/>
        <v>323360922</v>
      </c>
      <c r="K324" s="13">
        <f t="shared" si="26"/>
        <v>-87682275.24000001</v>
      </c>
      <c r="L324" s="13"/>
    </row>
    <row r="325" spans="1:12" s="16" customFormat="1" ht="16.5" x14ac:dyDescent="0.2">
      <c r="A325" s="73"/>
      <c r="B325" s="18"/>
      <c r="C325" s="19"/>
      <c r="D325" s="19"/>
      <c r="E325" s="19"/>
      <c r="F325" s="20"/>
      <c r="G325" s="19"/>
      <c r="H325" s="19"/>
      <c r="I325" s="21"/>
      <c r="J325" s="96"/>
      <c r="K325" s="96"/>
      <c r="L325" s="96"/>
    </row>
    <row r="326" spans="1:12" s="47" customFormat="1" ht="15.75" x14ac:dyDescent="0.2">
      <c r="A326" s="74"/>
      <c r="B326" s="58"/>
      <c r="C326" s="59"/>
      <c r="D326" s="59"/>
      <c r="E326" s="60"/>
      <c r="F326" s="61"/>
      <c r="G326" s="60"/>
      <c r="J326" s="97"/>
      <c r="K326" s="97"/>
      <c r="L326" s="97"/>
    </row>
    <row r="327" spans="1:12" s="101" customFormat="1" ht="26.25" x14ac:dyDescent="0.2">
      <c r="A327" s="114" t="s">
        <v>403</v>
      </c>
      <c r="B327" s="114"/>
      <c r="C327" s="114"/>
      <c r="D327" s="100"/>
      <c r="E327" s="100"/>
      <c r="G327" s="100" t="s">
        <v>404</v>
      </c>
      <c r="I327" s="100"/>
    </row>
    <row r="328" spans="1:12" s="46" customFormat="1" ht="18.75" x14ac:dyDescent="0.2">
      <c r="A328" s="75"/>
      <c r="B328" s="62"/>
      <c r="E328" s="63"/>
      <c r="F328" s="63"/>
      <c r="J328" s="98"/>
      <c r="K328" s="98"/>
      <c r="L328" s="98"/>
    </row>
    <row r="329" spans="1:12" s="47" customFormat="1" x14ac:dyDescent="0.2">
      <c r="A329" s="27"/>
      <c r="B329" s="64"/>
      <c r="F329" s="65"/>
      <c r="J329" s="97"/>
      <c r="K329" s="97"/>
      <c r="L329" s="97"/>
    </row>
    <row r="330" spans="1:12" s="47" customFormat="1" x14ac:dyDescent="0.2">
      <c r="A330" s="27"/>
      <c r="B330" s="64"/>
      <c r="F330" s="65"/>
      <c r="J330" s="97"/>
      <c r="K330" s="97"/>
      <c r="L330" s="97"/>
    </row>
    <row r="331" spans="1:12" s="47" customFormat="1" x14ac:dyDescent="0.2">
      <c r="A331" s="27"/>
      <c r="B331" s="64"/>
      <c r="F331" s="65"/>
      <c r="J331" s="97"/>
      <c r="K331" s="97"/>
      <c r="L331" s="97"/>
    </row>
    <row r="332" spans="1:12" s="47" customFormat="1" x14ac:dyDescent="0.2">
      <c r="A332" s="27"/>
      <c r="B332" s="64"/>
      <c r="F332" s="65"/>
      <c r="J332" s="97"/>
      <c r="K332" s="97"/>
      <c r="L332" s="97"/>
    </row>
    <row r="333" spans="1:12" s="47" customFormat="1" x14ac:dyDescent="0.2">
      <c r="A333" s="27"/>
      <c r="B333" s="64"/>
      <c r="F333" s="65"/>
      <c r="J333" s="97"/>
      <c r="K333" s="97"/>
      <c r="L333" s="97"/>
    </row>
    <row r="334" spans="1:12" s="47" customFormat="1" x14ac:dyDescent="0.2">
      <c r="A334" s="27"/>
      <c r="B334" s="64"/>
      <c r="F334" s="65"/>
      <c r="J334" s="97"/>
      <c r="K334" s="97"/>
      <c r="L334" s="97"/>
    </row>
    <row r="335" spans="1:12" s="47" customFormat="1" x14ac:dyDescent="0.2">
      <c r="A335" s="27"/>
      <c r="B335" s="64"/>
      <c r="F335" s="65"/>
      <c r="J335" s="97"/>
      <c r="K335" s="97"/>
      <c r="L335" s="97"/>
    </row>
    <row r="336" spans="1:12" s="47" customFormat="1" x14ac:dyDescent="0.2">
      <c r="A336" s="27"/>
      <c r="B336" s="64"/>
      <c r="F336" s="65"/>
      <c r="J336" s="97"/>
      <c r="K336" s="97"/>
      <c r="L336" s="97"/>
    </row>
    <row r="337" spans="1:12" s="47" customFormat="1" x14ac:dyDescent="0.2">
      <c r="A337" s="27"/>
      <c r="B337" s="64"/>
      <c r="F337" s="65"/>
      <c r="J337" s="97"/>
      <c r="K337" s="97"/>
      <c r="L337" s="97"/>
    </row>
    <row r="338" spans="1:12" s="47" customFormat="1" x14ac:dyDescent="0.2">
      <c r="A338" s="27"/>
      <c r="B338" s="64"/>
      <c r="F338" s="65"/>
      <c r="J338" s="97"/>
      <c r="K338" s="97"/>
      <c r="L338" s="97"/>
    </row>
    <row r="339" spans="1:12" s="47" customFormat="1" x14ac:dyDescent="0.2">
      <c r="A339" s="27"/>
      <c r="B339" s="64"/>
      <c r="F339" s="65"/>
      <c r="J339" s="97"/>
      <c r="K339" s="97"/>
      <c r="L339" s="97"/>
    </row>
    <row r="340" spans="1:12" s="47" customFormat="1" x14ac:dyDescent="0.2">
      <c r="A340" s="27"/>
      <c r="B340" s="64"/>
      <c r="F340" s="65"/>
      <c r="J340" s="97"/>
      <c r="K340" s="97"/>
      <c r="L340" s="97"/>
    </row>
    <row r="341" spans="1:12" s="47" customFormat="1" x14ac:dyDescent="0.2">
      <c r="A341" s="27"/>
      <c r="B341" s="64"/>
      <c r="F341" s="65"/>
      <c r="J341" s="97"/>
      <c r="K341" s="97"/>
      <c r="L341" s="97"/>
    </row>
    <row r="342" spans="1:12" s="47" customFormat="1" x14ac:dyDescent="0.2">
      <c r="A342" s="27"/>
      <c r="B342" s="64"/>
      <c r="F342" s="65"/>
      <c r="J342" s="97"/>
      <c r="K342" s="97"/>
      <c r="L342" s="97"/>
    </row>
    <row r="343" spans="1:12" s="47" customFormat="1" x14ac:dyDescent="0.2">
      <c r="A343" s="27"/>
      <c r="B343" s="64"/>
      <c r="F343" s="65"/>
      <c r="J343" s="97"/>
      <c r="K343" s="97"/>
      <c r="L343" s="97"/>
    </row>
    <row r="344" spans="1:12" s="47" customFormat="1" x14ac:dyDescent="0.2">
      <c r="A344" s="27"/>
      <c r="B344" s="64"/>
      <c r="F344" s="65"/>
      <c r="J344" s="97"/>
      <c r="K344" s="97"/>
      <c r="L344" s="97"/>
    </row>
    <row r="345" spans="1:12" s="47" customFormat="1" x14ac:dyDescent="0.2">
      <c r="A345" s="27"/>
      <c r="B345" s="64"/>
      <c r="F345" s="65"/>
      <c r="J345" s="97"/>
      <c r="K345" s="97"/>
      <c r="L345" s="97"/>
    </row>
    <row r="346" spans="1:12" s="47" customFormat="1" x14ac:dyDescent="0.2">
      <c r="A346" s="27"/>
      <c r="B346" s="64"/>
      <c r="F346" s="65"/>
      <c r="J346" s="97"/>
      <c r="K346" s="97"/>
      <c r="L346" s="97"/>
    </row>
    <row r="347" spans="1:12" s="47" customFormat="1" x14ac:dyDescent="0.2">
      <c r="A347" s="27"/>
      <c r="B347" s="64"/>
      <c r="F347" s="65"/>
      <c r="J347" s="97"/>
      <c r="K347" s="97"/>
      <c r="L347" s="97"/>
    </row>
    <row r="348" spans="1:12" s="47" customFormat="1" x14ac:dyDescent="0.2">
      <c r="A348" s="27"/>
      <c r="B348" s="64"/>
      <c r="F348" s="65"/>
      <c r="J348" s="97"/>
      <c r="K348" s="97"/>
      <c r="L348" s="97"/>
    </row>
    <row r="349" spans="1:12" s="47" customFormat="1" x14ac:dyDescent="0.2">
      <c r="A349" s="27"/>
      <c r="B349" s="64"/>
      <c r="F349" s="65"/>
      <c r="J349" s="97"/>
      <c r="K349" s="97"/>
      <c r="L349" s="97"/>
    </row>
    <row r="350" spans="1:12" s="47" customFormat="1" x14ac:dyDescent="0.2">
      <c r="A350" s="27"/>
      <c r="B350" s="64"/>
      <c r="F350" s="65"/>
      <c r="J350" s="97"/>
      <c r="K350" s="97"/>
      <c r="L350" s="97"/>
    </row>
    <row r="351" spans="1:12" s="47" customFormat="1" x14ac:dyDescent="0.2">
      <c r="A351" s="27"/>
      <c r="B351" s="64"/>
      <c r="F351" s="65"/>
      <c r="J351" s="97"/>
      <c r="K351" s="97"/>
      <c r="L351" s="97"/>
    </row>
    <row r="352" spans="1:12" s="47" customFormat="1" x14ac:dyDescent="0.2">
      <c r="A352" s="27"/>
      <c r="B352" s="64"/>
      <c r="F352" s="65"/>
      <c r="J352" s="97"/>
      <c r="K352" s="97"/>
      <c r="L352" s="97"/>
    </row>
    <row r="353" spans="1:12" s="47" customFormat="1" x14ac:dyDescent="0.2">
      <c r="A353" s="27"/>
      <c r="B353" s="64"/>
      <c r="F353" s="65"/>
      <c r="J353" s="97"/>
      <c r="K353" s="97"/>
      <c r="L353" s="97"/>
    </row>
    <row r="354" spans="1:12" s="47" customFormat="1" x14ac:dyDescent="0.2">
      <c r="A354" s="27"/>
      <c r="B354" s="64"/>
      <c r="F354" s="65"/>
      <c r="J354" s="97"/>
      <c r="K354" s="97"/>
      <c r="L354" s="97"/>
    </row>
    <row r="355" spans="1:12" s="47" customFormat="1" x14ac:dyDescent="0.2">
      <c r="A355" s="27"/>
      <c r="B355" s="64"/>
      <c r="F355" s="65"/>
      <c r="J355" s="97"/>
      <c r="K355" s="97"/>
      <c r="L355" s="97"/>
    </row>
    <row r="356" spans="1:12" s="47" customFormat="1" x14ac:dyDescent="0.2">
      <c r="A356" s="27"/>
      <c r="B356" s="64"/>
      <c r="F356" s="65"/>
      <c r="J356" s="97"/>
      <c r="K356" s="97"/>
      <c r="L356" s="97"/>
    </row>
    <row r="357" spans="1:12" s="47" customFormat="1" x14ac:dyDescent="0.2">
      <c r="A357" s="27"/>
      <c r="B357" s="64"/>
      <c r="F357" s="65"/>
      <c r="J357" s="97"/>
      <c r="K357" s="97"/>
      <c r="L357" s="97"/>
    </row>
    <row r="358" spans="1:12" s="47" customFormat="1" x14ac:dyDescent="0.2">
      <c r="A358" s="27"/>
      <c r="B358" s="64"/>
      <c r="F358" s="65"/>
      <c r="J358" s="97"/>
      <c r="K358" s="97"/>
      <c r="L358" s="97"/>
    </row>
    <row r="359" spans="1:12" s="47" customFormat="1" x14ac:dyDescent="0.2">
      <c r="A359" s="27"/>
      <c r="B359" s="64"/>
      <c r="F359" s="65"/>
      <c r="J359" s="97"/>
      <c r="K359" s="97"/>
      <c r="L359" s="97"/>
    </row>
    <row r="360" spans="1:12" s="47" customFormat="1" x14ac:dyDescent="0.2">
      <c r="A360" s="27"/>
      <c r="B360" s="64"/>
      <c r="F360" s="65"/>
      <c r="J360" s="97"/>
      <c r="K360" s="97"/>
      <c r="L360" s="97"/>
    </row>
    <row r="361" spans="1:12" s="47" customFormat="1" x14ac:dyDescent="0.2">
      <c r="A361" s="27"/>
      <c r="B361" s="64"/>
      <c r="F361" s="65"/>
      <c r="J361" s="97"/>
      <c r="K361" s="97"/>
      <c r="L361" s="97"/>
    </row>
    <row r="362" spans="1:12" s="47" customFormat="1" x14ac:dyDescent="0.2">
      <c r="A362" s="27"/>
      <c r="B362" s="64"/>
      <c r="F362" s="65"/>
      <c r="J362" s="97"/>
      <c r="K362" s="97"/>
      <c r="L362" s="97"/>
    </row>
    <row r="363" spans="1:12" s="47" customFormat="1" x14ac:dyDescent="0.2">
      <c r="A363" s="27"/>
      <c r="B363" s="64"/>
      <c r="F363" s="65"/>
      <c r="J363" s="97"/>
      <c r="K363" s="97"/>
      <c r="L363" s="97"/>
    </row>
    <row r="364" spans="1:12" s="47" customFormat="1" x14ac:dyDescent="0.2">
      <c r="A364" s="27"/>
      <c r="B364" s="64"/>
      <c r="F364" s="65"/>
      <c r="J364" s="97"/>
      <c r="K364" s="97"/>
      <c r="L364" s="97"/>
    </row>
    <row r="365" spans="1:12" s="47" customFormat="1" x14ac:dyDescent="0.2">
      <c r="A365" s="27"/>
      <c r="B365" s="64"/>
      <c r="F365" s="65"/>
      <c r="J365" s="97"/>
      <c r="K365" s="97"/>
      <c r="L365" s="97"/>
    </row>
    <row r="366" spans="1:12" s="47" customFormat="1" x14ac:dyDescent="0.2">
      <c r="A366" s="27"/>
      <c r="B366" s="64"/>
      <c r="F366" s="65"/>
      <c r="J366" s="97"/>
      <c r="K366" s="97"/>
      <c r="L366" s="97"/>
    </row>
    <row r="367" spans="1:12" s="47" customFormat="1" x14ac:dyDescent="0.2">
      <c r="A367" s="27"/>
      <c r="B367" s="64"/>
      <c r="F367" s="65"/>
      <c r="J367" s="97"/>
      <c r="K367" s="97"/>
      <c r="L367" s="97"/>
    </row>
    <row r="368" spans="1:12" s="47" customFormat="1" x14ac:dyDescent="0.2">
      <c r="A368" s="27"/>
      <c r="B368" s="64"/>
      <c r="F368" s="65"/>
      <c r="J368" s="97"/>
      <c r="K368" s="97"/>
      <c r="L368" s="97"/>
    </row>
    <row r="369" spans="1:12" s="47" customFormat="1" x14ac:dyDescent="0.2">
      <c r="A369" s="27"/>
      <c r="B369" s="64"/>
      <c r="F369" s="65"/>
      <c r="J369" s="97"/>
      <c r="K369" s="97"/>
      <c r="L369" s="97"/>
    </row>
    <row r="370" spans="1:12" s="47" customFormat="1" x14ac:dyDescent="0.2">
      <c r="A370" s="27"/>
      <c r="B370" s="64"/>
      <c r="F370" s="65"/>
      <c r="J370" s="97"/>
      <c r="K370" s="97"/>
      <c r="L370" s="97"/>
    </row>
    <row r="371" spans="1:12" s="47" customFormat="1" x14ac:dyDescent="0.2">
      <c r="A371" s="27"/>
      <c r="B371" s="64"/>
      <c r="F371" s="65"/>
      <c r="J371" s="97"/>
      <c r="K371" s="97"/>
      <c r="L371" s="97"/>
    </row>
    <row r="372" spans="1:12" s="47" customFormat="1" x14ac:dyDescent="0.2">
      <c r="A372" s="27"/>
      <c r="B372" s="64"/>
      <c r="F372" s="65"/>
      <c r="J372" s="97"/>
      <c r="K372" s="97"/>
      <c r="L372" s="97"/>
    </row>
    <row r="373" spans="1:12" s="47" customFormat="1" x14ac:dyDescent="0.2">
      <c r="A373" s="27"/>
      <c r="B373" s="64"/>
      <c r="F373" s="65"/>
      <c r="J373" s="97"/>
      <c r="K373" s="97"/>
      <c r="L373" s="97"/>
    </row>
    <row r="374" spans="1:12" s="47" customFormat="1" x14ac:dyDescent="0.2">
      <c r="A374" s="27"/>
      <c r="B374" s="64"/>
      <c r="F374" s="65"/>
      <c r="J374" s="97"/>
      <c r="K374" s="97"/>
      <c r="L374" s="97"/>
    </row>
    <row r="375" spans="1:12" s="47" customFormat="1" x14ac:dyDescent="0.2">
      <c r="A375" s="27"/>
      <c r="B375" s="64"/>
      <c r="F375" s="65"/>
      <c r="J375" s="97"/>
      <c r="K375" s="97"/>
      <c r="L375" s="97"/>
    </row>
    <row r="376" spans="1:12" s="47" customFormat="1" x14ac:dyDescent="0.2">
      <c r="A376" s="27"/>
      <c r="B376" s="64"/>
      <c r="F376" s="65"/>
      <c r="J376" s="97"/>
      <c r="K376" s="97"/>
      <c r="L376" s="97"/>
    </row>
    <row r="377" spans="1:12" s="47" customFormat="1" x14ac:dyDescent="0.2">
      <c r="A377" s="27"/>
      <c r="B377" s="64"/>
      <c r="F377" s="65"/>
      <c r="J377" s="97"/>
      <c r="K377" s="97"/>
      <c r="L377" s="97"/>
    </row>
    <row r="378" spans="1:12" s="47" customFormat="1" x14ac:dyDescent="0.2">
      <c r="A378" s="27"/>
      <c r="B378" s="64"/>
      <c r="F378" s="65"/>
      <c r="J378" s="97"/>
      <c r="K378" s="97"/>
      <c r="L378" s="97"/>
    </row>
    <row r="379" spans="1:12" s="47" customFormat="1" x14ac:dyDescent="0.2">
      <c r="A379" s="27"/>
      <c r="B379" s="64"/>
      <c r="F379" s="65"/>
      <c r="J379" s="97"/>
      <c r="K379" s="97"/>
      <c r="L379" s="97"/>
    </row>
    <row r="380" spans="1:12" s="47" customFormat="1" x14ac:dyDescent="0.2">
      <c r="A380" s="27"/>
      <c r="B380" s="64"/>
      <c r="F380" s="65"/>
      <c r="J380" s="97"/>
      <c r="K380" s="97"/>
      <c r="L380" s="97"/>
    </row>
    <row r="381" spans="1:12" s="47" customFormat="1" x14ac:dyDescent="0.2">
      <c r="A381" s="27"/>
      <c r="B381" s="64"/>
      <c r="F381" s="65"/>
      <c r="J381" s="97"/>
      <c r="K381" s="97"/>
      <c r="L381" s="97"/>
    </row>
    <row r="382" spans="1:12" s="47" customFormat="1" x14ac:dyDescent="0.2">
      <c r="A382" s="27"/>
      <c r="B382" s="64"/>
      <c r="F382" s="65"/>
      <c r="J382" s="97"/>
      <c r="K382" s="97"/>
      <c r="L382" s="97"/>
    </row>
    <row r="383" spans="1:12" s="47" customFormat="1" x14ac:dyDescent="0.2">
      <c r="A383" s="27"/>
      <c r="B383" s="64"/>
      <c r="F383" s="65"/>
      <c r="J383" s="97"/>
      <c r="K383" s="97"/>
      <c r="L383" s="97"/>
    </row>
    <row r="384" spans="1:12" s="47" customFormat="1" x14ac:dyDescent="0.2">
      <c r="A384" s="27"/>
      <c r="B384" s="64"/>
      <c r="F384" s="65"/>
      <c r="J384" s="97"/>
      <c r="K384" s="97"/>
      <c r="L384" s="97"/>
    </row>
    <row r="385" spans="1:12" s="47" customFormat="1" x14ac:dyDescent="0.2">
      <c r="A385" s="27"/>
      <c r="B385" s="64"/>
      <c r="F385" s="65"/>
      <c r="J385" s="97"/>
      <c r="K385" s="97"/>
      <c r="L385" s="97"/>
    </row>
    <row r="386" spans="1:12" s="47" customFormat="1" x14ac:dyDescent="0.2">
      <c r="A386" s="27"/>
      <c r="B386" s="64"/>
      <c r="F386" s="65"/>
      <c r="J386" s="97"/>
      <c r="K386" s="97"/>
      <c r="L386" s="97"/>
    </row>
    <row r="387" spans="1:12" s="47" customFormat="1" x14ac:dyDescent="0.2">
      <c r="A387" s="27"/>
      <c r="B387" s="64"/>
      <c r="F387" s="65"/>
      <c r="J387" s="97"/>
      <c r="K387" s="97"/>
      <c r="L387" s="97"/>
    </row>
    <row r="388" spans="1:12" s="47" customFormat="1" x14ac:dyDescent="0.2">
      <c r="A388" s="27"/>
      <c r="B388" s="64"/>
      <c r="F388" s="65"/>
      <c r="J388" s="97"/>
      <c r="K388" s="97"/>
      <c r="L388" s="97"/>
    </row>
    <row r="389" spans="1:12" s="47" customFormat="1" x14ac:dyDescent="0.2">
      <c r="A389" s="27"/>
      <c r="B389" s="64"/>
      <c r="F389" s="65"/>
      <c r="J389" s="97"/>
      <c r="K389" s="97"/>
      <c r="L389" s="97"/>
    </row>
    <row r="390" spans="1:12" s="47" customFormat="1" x14ac:dyDescent="0.2">
      <c r="A390" s="27"/>
      <c r="B390" s="64"/>
      <c r="F390" s="65"/>
      <c r="J390" s="97"/>
      <c r="K390" s="97"/>
      <c r="L390" s="97"/>
    </row>
    <row r="391" spans="1:12" s="47" customFormat="1" x14ac:dyDescent="0.2">
      <c r="A391" s="27"/>
      <c r="B391" s="64"/>
      <c r="F391" s="65"/>
      <c r="J391" s="97"/>
      <c r="K391" s="97"/>
      <c r="L391" s="97"/>
    </row>
    <row r="392" spans="1:12" s="47" customFormat="1" x14ac:dyDescent="0.2">
      <c r="A392" s="27"/>
      <c r="B392" s="64"/>
      <c r="F392" s="65"/>
      <c r="J392" s="97"/>
      <c r="K392" s="97"/>
      <c r="L392" s="97"/>
    </row>
    <row r="393" spans="1:12" s="47" customFormat="1" x14ac:dyDescent="0.2">
      <c r="A393" s="27"/>
      <c r="B393" s="64"/>
      <c r="F393" s="65"/>
      <c r="J393" s="97"/>
      <c r="K393" s="97"/>
      <c r="L393" s="97"/>
    </row>
    <row r="394" spans="1:12" s="47" customFormat="1" x14ac:dyDescent="0.2">
      <c r="A394" s="27"/>
      <c r="B394" s="64"/>
      <c r="F394" s="65"/>
      <c r="J394" s="97"/>
      <c r="K394" s="97"/>
      <c r="L394" s="97"/>
    </row>
    <row r="395" spans="1:12" s="47" customFormat="1" x14ac:dyDescent="0.2">
      <c r="A395" s="27"/>
      <c r="B395" s="64"/>
      <c r="F395" s="65"/>
      <c r="J395" s="97"/>
      <c r="K395" s="97"/>
      <c r="L395" s="97"/>
    </row>
    <row r="396" spans="1:12" s="47" customFormat="1" x14ac:dyDescent="0.2">
      <c r="A396" s="27"/>
      <c r="B396" s="64"/>
      <c r="F396" s="65"/>
      <c r="J396" s="97"/>
      <c r="K396" s="97"/>
      <c r="L396" s="97"/>
    </row>
    <row r="397" spans="1:12" s="47" customFormat="1" x14ac:dyDescent="0.2">
      <c r="A397" s="27"/>
      <c r="B397" s="64"/>
      <c r="F397" s="65"/>
      <c r="J397" s="97"/>
      <c r="K397" s="97"/>
      <c r="L397" s="97"/>
    </row>
    <row r="398" spans="1:12" s="47" customFormat="1" x14ac:dyDescent="0.2">
      <c r="A398" s="27"/>
      <c r="B398" s="64"/>
      <c r="F398" s="65"/>
      <c r="J398" s="97"/>
      <c r="K398" s="97"/>
      <c r="L398" s="97"/>
    </row>
    <row r="399" spans="1:12" s="47" customFormat="1" x14ac:dyDescent="0.2">
      <c r="A399" s="27"/>
      <c r="B399" s="64"/>
      <c r="F399" s="65"/>
      <c r="J399" s="97"/>
      <c r="K399" s="97"/>
      <c r="L399" s="97"/>
    </row>
    <row r="400" spans="1:12" s="47" customFormat="1" x14ac:dyDescent="0.2">
      <c r="A400" s="27"/>
      <c r="B400" s="64"/>
      <c r="F400" s="65"/>
      <c r="J400" s="97"/>
      <c r="K400" s="97"/>
      <c r="L400" s="97"/>
    </row>
    <row r="401" spans="1:12" s="47" customFormat="1" x14ac:dyDescent="0.2">
      <c r="A401" s="27"/>
      <c r="B401" s="64"/>
      <c r="F401" s="65"/>
      <c r="J401" s="97"/>
      <c r="K401" s="97"/>
      <c r="L401" s="97"/>
    </row>
    <row r="402" spans="1:12" s="47" customFormat="1" x14ac:dyDescent="0.2">
      <c r="A402" s="27"/>
      <c r="B402" s="64"/>
      <c r="F402" s="65"/>
      <c r="J402" s="97"/>
      <c r="K402" s="97"/>
      <c r="L402" s="97"/>
    </row>
    <row r="403" spans="1:12" s="47" customFormat="1" x14ac:dyDescent="0.2">
      <c r="A403" s="27"/>
      <c r="B403" s="64"/>
      <c r="F403" s="65"/>
      <c r="J403" s="97"/>
      <c r="K403" s="97"/>
      <c r="L403" s="97"/>
    </row>
    <row r="404" spans="1:12" s="47" customFormat="1" x14ac:dyDescent="0.2">
      <c r="A404" s="27"/>
      <c r="B404" s="64"/>
      <c r="F404" s="65"/>
      <c r="J404" s="97"/>
      <c r="K404" s="97"/>
      <c r="L404" s="97"/>
    </row>
    <row r="405" spans="1:12" s="47" customFormat="1" x14ac:dyDescent="0.2">
      <c r="A405" s="27"/>
      <c r="B405" s="64"/>
      <c r="F405" s="65"/>
      <c r="J405" s="97"/>
      <c r="K405" s="97"/>
      <c r="L405" s="97"/>
    </row>
    <row r="406" spans="1:12" s="47" customFormat="1" x14ac:dyDescent="0.2">
      <c r="A406" s="27"/>
      <c r="B406" s="64"/>
      <c r="F406" s="65"/>
      <c r="J406" s="97"/>
      <c r="K406" s="97"/>
      <c r="L406" s="97"/>
    </row>
    <row r="407" spans="1:12" s="47" customFormat="1" x14ac:dyDescent="0.2">
      <c r="A407" s="27"/>
      <c r="B407" s="64"/>
      <c r="F407" s="65"/>
      <c r="J407" s="97"/>
      <c r="K407" s="97"/>
      <c r="L407" s="97"/>
    </row>
    <row r="408" spans="1:12" s="47" customFormat="1" x14ac:dyDescent="0.2">
      <c r="A408" s="27"/>
      <c r="B408" s="64"/>
      <c r="F408" s="65"/>
      <c r="J408" s="97"/>
      <c r="K408" s="97"/>
      <c r="L408" s="97"/>
    </row>
    <row r="409" spans="1:12" x14ac:dyDescent="0.2">
      <c r="A409" s="27"/>
      <c r="J409" s="99"/>
      <c r="K409" s="99"/>
      <c r="L409" s="99"/>
    </row>
    <row r="410" spans="1:12" x14ac:dyDescent="0.2">
      <c r="A410" s="27"/>
      <c r="J410" s="99"/>
      <c r="K410" s="99"/>
      <c r="L410" s="99"/>
    </row>
    <row r="411" spans="1:12" x14ac:dyDescent="0.2">
      <c r="A411" s="27"/>
      <c r="J411" s="99"/>
      <c r="K411" s="99"/>
      <c r="L411" s="99"/>
    </row>
    <row r="412" spans="1:12" x14ac:dyDescent="0.2">
      <c r="A412" s="27"/>
      <c r="J412" s="99"/>
      <c r="K412" s="99"/>
      <c r="L412" s="99"/>
    </row>
    <row r="413" spans="1:12" x14ac:dyDescent="0.2">
      <c r="A413" s="27"/>
      <c r="J413" s="99"/>
      <c r="K413" s="99"/>
      <c r="L413" s="99"/>
    </row>
    <row r="414" spans="1:12" x14ac:dyDescent="0.2">
      <c r="A414" s="27"/>
      <c r="J414" s="99"/>
      <c r="K414" s="99"/>
      <c r="L414" s="99"/>
    </row>
    <row r="415" spans="1:12" x14ac:dyDescent="0.2">
      <c r="A415" s="27"/>
      <c r="J415" s="99"/>
      <c r="K415" s="99"/>
      <c r="L415" s="99"/>
    </row>
    <row r="416" spans="1:12" x14ac:dyDescent="0.2">
      <c r="A416" s="27"/>
      <c r="J416" s="99"/>
      <c r="K416" s="99"/>
      <c r="L416" s="99"/>
    </row>
    <row r="417" spans="1:12" x14ac:dyDescent="0.2">
      <c r="A417" s="27"/>
      <c r="J417" s="99"/>
      <c r="K417" s="99"/>
      <c r="L417" s="99"/>
    </row>
    <row r="418" spans="1:12" x14ac:dyDescent="0.2">
      <c r="A418" s="27"/>
      <c r="J418" s="99"/>
      <c r="K418" s="99"/>
      <c r="L418" s="99"/>
    </row>
    <row r="419" spans="1:12" x14ac:dyDescent="0.2">
      <c r="A419" s="27"/>
      <c r="J419" s="99"/>
      <c r="K419" s="99"/>
      <c r="L419" s="99"/>
    </row>
    <row r="420" spans="1:12" x14ac:dyDescent="0.2">
      <c r="A420" s="27"/>
      <c r="J420" s="99"/>
      <c r="K420" s="99"/>
      <c r="L420" s="99"/>
    </row>
    <row r="421" spans="1:12" x14ac:dyDescent="0.2">
      <c r="A421" s="27"/>
      <c r="J421" s="99"/>
      <c r="K421" s="99"/>
      <c r="L421" s="99"/>
    </row>
    <row r="422" spans="1:12" x14ac:dyDescent="0.2">
      <c r="A422" s="27"/>
      <c r="J422" s="99"/>
      <c r="K422" s="99"/>
      <c r="L422" s="99"/>
    </row>
    <row r="423" spans="1:12" x14ac:dyDescent="0.2">
      <c r="A423" s="27"/>
      <c r="J423" s="99"/>
      <c r="K423" s="99"/>
      <c r="L423" s="99"/>
    </row>
    <row r="424" spans="1:12" x14ac:dyDescent="0.2">
      <c r="A424" s="27"/>
      <c r="J424" s="99"/>
      <c r="K424" s="99"/>
      <c r="L424" s="99"/>
    </row>
    <row r="425" spans="1:12" x14ac:dyDescent="0.2">
      <c r="A425" s="27"/>
      <c r="J425" s="99"/>
      <c r="K425" s="99"/>
      <c r="L425" s="99"/>
    </row>
    <row r="426" spans="1:12" x14ac:dyDescent="0.2">
      <c r="A426" s="27"/>
      <c r="J426" s="99"/>
      <c r="K426" s="99"/>
      <c r="L426" s="99"/>
    </row>
    <row r="427" spans="1:12" x14ac:dyDescent="0.2">
      <c r="A427" s="27"/>
      <c r="J427" s="99"/>
      <c r="K427" s="99"/>
      <c r="L427" s="99"/>
    </row>
    <row r="428" spans="1:12" x14ac:dyDescent="0.2">
      <c r="A428" s="27"/>
      <c r="J428" s="99"/>
      <c r="K428" s="99"/>
      <c r="L428" s="99"/>
    </row>
    <row r="429" spans="1:12" x14ac:dyDescent="0.2">
      <c r="A429" s="27"/>
      <c r="J429" s="99"/>
      <c r="K429" s="99"/>
      <c r="L429" s="99"/>
    </row>
    <row r="430" spans="1:12" x14ac:dyDescent="0.2">
      <c r="A430" s="27"/>
      <c r="J430" s="99"/>
      <c r="K430" s="99"/>
      <c r="L430" s="99"/>
    </row>
    <row r="431" spans="1:12" x14ac:dyDescent="0.2">
      <c r="A431" s="27"/>
      <c r="J431" s="99"/>
      <c r="K431" s="99"/>
      <c r="L431" s="99"/>
    </row>
    <row r="432" spans="1:12" x14ac:dyDescent="0.2">
      <c r="A432" s="27"/>
      <c r="J432" s="99"/>
      <c r="K432" s="99"/>
      <c r="L432" s="99"/>
    </row>
    <row r="433" spans="1:12" x14ac:dyDescent="0.2">
      <c r="A433" s="27"/>
      <c r="J433" s="99"/>
      <c r="K433" s="99"/>
      <c r="L433" s="99"/>
    </row>
    <row r="434" spans="1:12" x14ac:dyDescent="0.2">
      <c r="A434" s="27"/>
      <c r="J434" s="99"/>
      <c r="K434" s="99"/>
      <c r="L434" s="99"/>
    </row>
    <row r="435" spans="1:12" x14ac:dyDescent="0.2">
      <c r="A435" s="27"/>
      <c r="J435" s="99"/>
      <c r="K435" s="99"/>
      <c r="L435" s="99"/>
    </row>
    <row r="436" spans="1:12" x14ac:dyDescent="0.2">
      <c r="A436" s="27"/>
      <c r="J436" s="99"/>
      <c r="K436" s="99"/>
      <c r="L436" s="99"/>
    </row>
    <row r="437" spans="1:12" x14ac:dyDescent="0.2">
      <c r="A437" s="27"/>
      <c r="J437" s="99"/>
      <c r="K437" s="99"/>
      <c r="L437" s="99"/>
    </row>
    <row r="438" spans="1:12" x14ac:dyDescent="0.2">
      <c r="A438" s="27"/>
      <c r="J438" s="99"/>
      <c r="K438" s="99"/>
      <c r="L438" s="99"/>
    </row>
    <row r="439" spans="1:12" x14ac:dyDescent="0.2">
      <c r="A439" s="27"/>
      <c r="J439" s="99"/>
      <c r="K439" s="99"/>
      <c r="L439" s="99"/>
    </row>
    <row r="440" spans="1:12" x14ac:dyDescent="0.2">
      <c r="A440" s="27"/>
      <c r="J440" s="99"/>
      <c r="K440" s="99"/>
      <c r="L440" s="99"/>
    </row>
    <row r="441" spans="1:12" x14ac:dyDescent="0.2">
      <c r="A441" s="27"/>
      <c r="J441" s="99"/>
      <c r="K441" s="99"/>
      <c r="L441" s="99"/>
    </row>
    <row r="442" spans="1:12" x14ac:dyDescent="0.2">
      <c r="A442" s="27"/>
      <c r="J442" s="99"/>
      <c r="K442" s="99"/>
      <c r="L442" s="99"/>
    </row>
    <row r="443" spans="1:12" x14ac:dyDescent="0.2">
      <c r="A443" s="27"/>
      <c r="J443" s="99"/>
      <c r="K443" s="99"/>
      <c r="L443" s="99"/>
    </row>
    <row r="444" spans="1:12" x14ac:dyDescent="0.2">
      <c r="A444" s="27"/>
      <c r="J444" s="99"/>
      <c r="K444" s="99"/>
      <c r="L444" s="99"/>
    </row>
    <row r="445" spans="1:12" x14ac:dyDescent="0.2">
      <c r="A445" s="27"/>
      <c r="J445" s="99"/>
      <c r="K445" s="99"/>
      <c r="L445" s="99"/>
    </row>
    <row r="446" spans="1:12" x14ac:dyDescent="0.2">
      <c r="A446" s="27"/>
      <c r="J446" s="99"/>
      <c r="K446" s="99"/>
      <c r="L446" s="99"/>
    </row>
    <row r="447" spans="1:12" x14ac:dyDescent="0.2">
      <c r="A447" s="27"/>
      <c r="J447" s="99"/>
      <c r="K447" s="99"/>
      <c r="L447" s="99"/>
    </row>
    <row r="448" spans="1:12" x14ac:dyDescent="0.2">
      <c r="A448" s="27"/>
      <c r="J448" s="99"/>
      <c r="K448" s="99"/>
      <c r="L448" s="99"/>
    </row>
    <row r="449" spans="1:12" x14ac:dyDescent="0.2">
      <c r="A449" s="27"/>
      <c r="J449" s="99"/>
      <c r="K449" s="99"/>
      <c r="L449" s="99"/>
    </row>
    <row r="450" spans="1:12" x14ac:dyDescent="0.2">
      <c r="A450" s="27"/>
      <c r="J450" s="99"/>
      <c r="K450" s="99"/>
      <c r="L450" s="99"/>
    </row>
    <row r="451" spans="1:12" x14ac:dyDescent="0.2">
      <c r="A451" s="27"/>
      <c r="J451" s="99"/>
      <c r="K451" s="99"/>
      <c r="L451" s="99"/>
    </row>
    <row r="452" spans="1:12" x14ac:dyDescent="0.2">
      <c r="A452" s="27"/>
      <c r="J452" s="99"/>
      <c r="K452" s="99"/>
      <c r="L452" s="99"/>
    </row>
    <row r="453" spans="1:12" x14ac:dyDescent="0.2">
      <c r="A453" s="27"/>
      <c r="J453" s="99"/>
      <c r="K453" s="99"/>
      <c r="L453" s="99"/>
    </row>
    <row r="454" spans="1:12" x14ac:dyDescent="0.2">
      <c r="A454" s="27"/>
      <c r="J454" s="99"/>
      <c r="K454" s="99"/>
      <c r="L454" s="99"/>
    </row>
    <row r="455" spans="1:12" x14ac:dyDescent="0.2">
      <c r="A455" s="27"/>
      <c r="J455" s="99"/>
      <c r="K455" s="99"/>
      <c r="L455" s="99"/>
    </row>
    <row r="456" spans="1:12" x14ac:dyDescent="0.2">
      <c r="A456" s="27"/>
      <c r="J456" s="99"/>
      <c r="K456" s="99"/>
      <c r="L456" s="99"/>
    </row>
    <row r="457" spans="1:12" x14ac:dyDescent="0.2">
      <c r="A457" s="27"/>
      <c r="J457" s="99"/>
      <c r="K457" s="99"/>
      <c r="L457" s="99"/>
    </row>
    <row r="458" spans="1:12" x14ac:dyDescent="0.2">
      <c r="A458" s="27"/>
      <c r="J458" s="99"/>
      <c r="K458" s="99"/>
      <c r="L458" s="99"/>
    </row>
    <row r="459" spans="1:12" x14ac:dyDescent="0.2">
      <c r="A459" s="27"/>
      <c r="J459" s="99"/>
      <c r="K459" s="99"/>
      <c r="L459" s="99"/>
    </row>
    <row r="460" spans="1:12" x14ac:dyDescent="0.2">
      <c r="A460" s="27"/>
      <c r="J460" s="99"/>
      <c r="K460" s="99"/>
      <c r="L460" s="99"/>
    </row>
    <row r="461" spans="1:12" x14ac:dyDescent="0.2">
      <c r="A461" s="27"/>
      <c r="J461" s="99"/>
      <c r="K461" s="99"/>
      <c r="L461" s="99"/>
    </row>
    <row r="462" spans="1:12" x14ac:dyDescent="0.2">
      <c r="A462" s="27"/>
      <c r="J462" s="99"/>
      <c r="K462" s="99"/>
      <c r="L462" s="99"/>
    </row>
    <row r="463" spans="1:12" x14ac:dyDescent="0.2">
      <c r="A463" s="27"/>
      <c r="J463" s="99"/>
      <c r="K463" s="99"/>
      <c r="L463" s="99"/>
    </row>
    <row r="464" spans="1:12" x14ac:dyDescent="0.2">
      <c r="A464" s="27"/>
      <c r="J464" s="99"/>
      <c r="K464" s="99"/>
      <c r="L464" s="99"/>
    </row>
    <row r="465" spans="1:12" x14ac:dyDescent="0.2">
      <c r="A465" s="27"/>
      <c r="J465" s="99"/>
      <c r="K465" s="99"/>
      <c r="L465" s="99"/>
    </row>
    <row r="466" spans="1:12" x14ac:dyDescent="0.2">
      <c r="A466" s="27"/>
      <c r="J466" s="99"/>
      <c r="K466" s="99"/>
      <c r="L466" s="99"/>
    </row>
    <row r="467" spans="1:12" x14ac:dyDescent="0.2">
      <c r="A467" s="27"/>
      <c r="J467" s="99"/>
      <c r="K467" s="99"/>
      <c r="L467" s="99"/>
    </row>
    <row r="468" spans="1:12" x14ac:dyDescent="0.2">
      <c r="A468" s="27"/>
      <c r="J468" s="99"/>
      <c r="K468" s="99"/>
      <c r="L468" s="99"/>
    </row>
    <row r="469" spans="1:12" x14ac:dyDescent="0.2">
      <c r="A469" s="27"/>
      <c r="J469" s="99"/>
      <c r="K469" s="99"/>
      <c r="L469" s="99"/>
    </row>
    <row r="470" spans="1:12" x14ac:dyDescent="0.2">
      <c r="A470" s="27"/>
      <c r="J470" s="99"/>
      <c r="K470" s="99"/>
      <c r="L470" s="99"/>
    </row>
    <row r="471" spans="1:12" x14ac:dyDescent="0.2">
      <c r="A471" s="27"/>
      <c r="J471" s="99"/>
      <c r="K471" s="99"/>
      <c r="L471" s="99"/>
    </row>
    <row r="472" spans="1:12" x14ac:dyDescent="0.2">
      <c r="A472" s="27"/>
      <c r="J472" s="99"/>
      <c r="K472" s="99"/>
      <c r="L472" s="99"/>
    </row>
    <row r="473" spans="1:12" x14ac:dyDescent="0.2">
      <c r="J473" s="99"/>
      <c r="K473" s="99"/>
      <c r="L473" s="99"/>
    </row>
    <row r="474" spans="1:12" x14ac:dyDescent="0.2">
      <c r="J474" s="99"/>
      <c r="K474" s="99"/>
      <c r="L474" s="99"/>
    </row>
    <row r="475" spans="1:12" x14ac:dyDescent="0.2">
      <c r="J475" s="99"/>
      <c r="K475" s="99"/>
      <c r="L475" s="99"/>
    </row>
    <row r="476" spans="1:12" x14ac:dyDescent="0.2">
      <c r="J476" s="99"/>
      <c r="K476" s="99"/>
      <c r="L476" s="99"/>
    </row>
    <row r="477" spans="1:12" x14ac:dyDescent="0.2">
      <c r="J477" s="99"/>
      <c r="K477" s="99"/>
      <c r="L477" s="99"/>
    </row>
    <row r="478" spans="1:12" x14ac:dyDescent="0.2">
      <c r="J478" s="99"/>
      <c r="K478" s="99"/>
      <c r="L478" s="99"/>
    </row>
    <row r="479" spans="1:12" x14ac:dyDescent="0.2">
      <c r="J479" s="99"/>
      <c r="K479" s="99"/>
      <c r="L479" s="99"/>
    </row>
    <row r="480" spans="1:12" x14ac:dyDescent="0.2">
      <c r="J480" s="99"/>
      <c r="K480" s="99"/>
      <c r="L480" s="99"/>
    </row>
    <row r="481" spans="10:12" x14ac:dyDescent="0.2">
      <c r="J481" s="99"/>
      <c r="K481" s="99"/>
      <c r="L481" s="99"/>
    </row>
    <row r="482" spans="10:12" x14ac:dyDescent="0.2">
      <c r="J482" s="99"/>
      <c r="K482" s="99"/>
      <c r="L482" s="99"/>
    </row>
    <row r="483" spans="10:12" x14ac:dyDescent="0.2">
      <c r="J483" s="99"/>
      <c r="K483" s="99"/>
      <c r="L483" s="99"/>
    </row>
    <row r="484" spans="10:12" x14ac:dyDescent="0.2">
      <c r="J484" s="99"/>
      <c r="K484" s="99"/>
      <c r="L484" s="99"/>
    </row>
    <row r="485" spans="10:12" x14ac:dyDescent="0.2">
      <c r="J485" s="99"/>
      <c r="K485" s="99"/>
      <c r="L485" s="99"/>
    </row>
    <row r="486" spans="10:12" x14ac:dyDescent="0.2">
      <c r="J486" s="99"/>
      <c r="K486" s="99"/>
      <c r="L486" s="99"/>
    </row>
    <row r="487" spans="10:12" x14ac:dyDescent="0.2">
      <c r="J487" s="99"/>
      <c r="K487" s="99"/>
      <c r="L487" s="99"/>
    </row>
    <row r="488" spans="10:12" x14ac:dyDescent="0.2">
      <c r="J488" s="99"/>
      <c r="K488" s="99"/>
      <c r="L488" s="99"/>
    </row>
    <row r="489" spans="10:12" x14ac:dyDescent="0.2">
      <c r="J489" s="99"/>
      <c r="K489" s="99"/>
      <c r="L489" s="99"/>
    </row>
    <row r="490" spans="10:12" x14ac:dyDescent="0.2">
      <c r="J490" s="99"/>
      <c r="K490" s="99"/>
      <c r="L490" s="99"/>
    </row>
    <row r="491" spans="10:12" x14ac:dyDescent="0.2">
      <c r="J491" s="99"/>
      <c r="K491" s="99"/>
      <c r="L491" s="99"/>
    </row>
    <row r="492" spans="10:12" x14ac:dyDescent="0.2">
      <c r="J492" s="99"/>
      <c r="K492" s="99"/>
      <c r="L492" s="99"/>
    </row>
    <row r="493" spans="10:12" x14ac:dyDescent="0.2">
      <c r="J493" s="99"/>
      <c r="K493" s="99"/>
      <c r="L493" s="99"/>
    </row>
    <row r="494" spans="10:12" x14ac:dyDescent="0.2">
      <c r="J494" s="99"/>
      <c r="K494" s="99"/>
      <c r="L494" s="99"/>
    </row>
    <row r="495" spans="10:12" x14ac:dyDescent="0.2">
      <c r="J495" s="99"/>
      <c r="K495" s="99"/>
      <c r="L495" s="99"/>
    </row>
    <row r="496" spans="10:12" x14ac:dyDescent="0.2">
      <c r="J496" s="99"/>
      <c r="K496" s="99"/>
      <c r="L496" s="99"/>
    </row>
    <row r="497" spans="10:12" x14ac:dyDescent="0.2">
      <c r="J497" s="99"/>
      <c r="K497" s="99"/>
      <c r="L497" s="99"/>
    </row>
    <row r="498" spans="10:12" x14ac:dyDescent="0.2">
      <c r="J498" s="99"/>
      <c r="K498" s="99"/>
      <c r="L498" s="99"/>
    </row>
    <row r="499" spans="10:12" x14ac:dyDescent="0.2">
      <c r="J499" s="99"/>
      <c r="K499" s="99"/>
      <c r="L499" s="99"/>
    </row>
    <row r="500" spans="10:12" x14ac:dyDescent="0.2">
      <c r="J500" s="99"/>
      <c r="K500" s="99"/>
      <c r="L500" s="99"/>
    </row>
    <row r="501" spans="10:12" x14ac:dyDescent="0.2">
      <c r="J501" s="99"/>
      <c r="K501" s="99"/>
      <c r="L501" s="99"/>
    </row>
    <row r="502" spans="10:12" x14ac:dyDescent="0.2">
      <c r="J502" s="99"/>
      <c r="K502" s="99"/>
      <c r="L502" s="99"/>
    </row>
    <row r="503" spans="10:12" x14ac:dyDescent="0.2">
      <c r="J503" s="99"/>
      <c r="K503" s="99"/>
      <c r="L503" s="99"/>
    </row>
    <row r="504" spans="10:12" x14ac:dyDescent="0.2">
      <c r="J504" s="99"/>
      <c r="K504" s="99"/>
      <c r="L504" s="99"/>
    </row>
    <row r="505" spans="10:12" x14ac:dyDescent="0.2">
      <c r="J505" s="99"/>
      <c r="K505" s="99"/>
      <c r="L505" s="99"/>
    </row>
    <row r="506" spans="10:12" x14ac:dyDescent="0.2">
      <c r="J506" s="99"/>
      <c r="K506" s="99"/>
      <c r="L506" s="99"/>
    </row>
    <row r="507" spans="10:12" x14ac:dyDescent="0.2">
      <c r="J507" s="99"/>
      <c r="K507" s="99"/>
      <c r="L507" s="99"/>
    </row>
    <row r="508" spans="10:12" x14ac:dyDescent="0.2">
      <c r="J508" s="99"/>
      <c r="K508" s="99"/>
      <c r="L508" s="99"/>
    </row>
    <row r="509" spans="10:12" x14ac:dyDescent="0.2">
      <c r="J509" s="99"/>
      <c r="K509" s="99"/>
      <c r="L509" s="99"/>
    </row>
    <row r="510" spans="10:12" x14ac:dyDescent="0.2">
      <c r="J510" s="99"/>
      <c r="K510" s="99"/>
      <c r="L510" s="99"/>
    </row>
    <row r="511" spans="10:12" x14ac:dyDescent="0.2">
      <c r="J511" s="99"/>
      <c r="K511" s="99"/>
      <c r="L511" s="99"/>
    </row>
    <row r="512" spans="10:12" x14ac:dyDescent="0.2">
      <c r="J512" s="99"/>
      <c r="K512" s="99"/>
      <c r="L512" s="99"/>
    </row>
    <row r="513" spans="10:12" x14ac:dyDescent="0.2">
      <c r="J513" s="99"/>
      <c r="K513" s="99"/>
      <c r="L513" s="99"/>
    </row>
    <row r="514" spans="10:12" x14ac:dyDescent="0.2">
      <c r="J514" s="99"/>
      <c r="K514" s="99"/>
      <c r="L514" s="99"/>
    </row>
    <row r="515" spans="10:12" x14ac:dyDescent="0.2">
      <c r="J515" s="99"/>
      <c r="K515" s="99"/>
      <c r="L515" s="99"/>
    </row>
    <row r="516" spans="10:12" x14ac:dyDescent="0.2">
      <c r="J516" s="99"/>
      <c r="K516" s="99"/>
      <c r="L516" s="99"/>
    </row>
    <row r="517" spans="10:12" x14ac:dyDescent="0.2">
      <c r="J517" s="99"/>
      <c r="K517" s="99"/>
      <c r="L517" s="99"/>
    </row>
    <row r="518" spans="10:12" x14ac:dyDescent="0.2">
      <c r="J518" s="99"/>
      <c r="K518" s="99"/>
      <c r="L518" s="99"/>
    </row>
    <row r="519" spans="10:12" x14ac:dyDescent="0.2">
      <c r="J519" s="99"/>
      <c r="K519" s="99"/>
      <c r="L519" s="99"/>
    </row>
    <row r="520" spans="10:12" x14ac:dyDescent="0.2">
      <c r="J520" s="99"/>
      <c r="K520" s="99"/>
      <c r="L520" s="99"/>
    </row>
    <row r="521" spans="10:12" x14ac:dyDescent="0.2">
      <c r="J521" s="99"/>
      <c r="K521" s="99"/>
      <c r="L521" s="99"/>
    </row>
    <row r="522" spans="10:12" x14ac:dyDescent="0.2">
      <c r="J522" s="99"/>
      <c r="K522" s="99"/>
      <c r="L522" s="99"/>
    </row>
    <row r="523" spans="10:12" x14ac:dyDescent="0.2">
      <c r="J523" s="99"/>
      <c r="K523" s="99"/>
      <c r="L523" s="99"/>
    </row>
    <row r="524" spans="10:12" x14ac:dyDescent="0.2">
      <c r="J524" s="99"/>
      <c r="K524" s="99"/>
      <c r="L524" s="99"/>
    </row>
    <row r="525" spans="10:12" x14ac:dyDescent="0.2">
      <c r="J525" s="99"/>
      <c r="K525" s="99"/>
      <c r="L525" s="99"/>
    </row>
    <row r="526" spans="10:12" x14ac:dyDescent="0.2">
      <c r="J526" s="99"/>
      <c r="K526" s="99"/>
      <c r="L526" s="99"/>
    </row>
    <row r="527" spans="10:12" x14ac:dyDescent="0.2">
      <c r="J527" s="99"/>
      <c r="K527" s="99"/>
      <c r="L527" s="99"/>
    </row>
    <row r="528" spans="10:12" x14ac:dyDescent="0.2">
      <c r="J528" s="99"/>
      <c r="K528" s="99"/>
      <c r="L528" s="99"/>
    </row>
    <row r="529" spans="10:12" x14ac:dyDescent="0.2">
      <c r="J529" s="99"/>
      <c r="K529" s="99"/>
      <c r="L529" s="99"/>
    </row>
    <row r="530" spans="10:12" x14ac:dyDescent="0.2">
      <c r="J530" s="99"/>
      <c r="K530" s="99"/>
      <c r="L530" s="99"/>
    </row>
    <row r="531" spans="10:12" x14ac:dyDescent="0.2">
      <c r="J531" s="99"/>
      <c r="K531" s="99"/>
      <c r="L531" s="99"/>
    </row>
    <row r="532" spans="10:12" x14ac:dyDescent="0.2">
      <c r="J532" s="99"/>
      <c r="K532" s="99"/>
      <c r="L532" s="99"/>
    </row>
    <row r="533" spans="10:12" x14ac:dyDescent="0.2">
      <c r="J533" s="99"/>
      <c r="K533" s="99"/>
      <c r="L533" s="99"/>
    </row>
    <row r="534" spans="10:12" x14ac:dyDescent="0.2">
      <c r="J534" s="99"/>
      <c r="K534" s="99"/>
      <c r="L534" s="99"/>
    </row>
    <row r="535" spans="10:12" x14ac:dyDescent="0.2">
      <c r="J535" s="99"/>
      <c r="K535" s="99"/>
      <c r="L535" s="99"/>
    </row>
    <row r="536" spans="10:12" x14ac:dyDescent="0.2">
      <c r="J536" s="99"/>
      <c r="K536" s="99"/>
      <c r="L536" s="99"/>
    </row>
    <row r="537" spans="10:12" x14ac:dyDescent="0.2">
      <c r="J537" s="99"/>
      <c r="K537" s="99"/>
      <c r="L537" s="99"/>
    </row>
    <row r="538" spans="10:12" x14ac:dyDescent="0.2">
      <c r="J538" s="99"/>
      <c r="K538" s="99"/>
      <c r="L538" s="99"/>
    </row>
    <row r="539" spans="10:12" x14ac:dyDescent="0.2">
      <c r="J539" s="99"/>
      <c r="K539" s="99"/>
      <c r="L539" s="99"/>
    </row>
    <row r="540" spans="10:12" x14ac:dyDescent="0.2">
      <c r="J540" s="99"/>
      <c r="K540" s="99"/>
      <c r="L540" s="99"/>
    </row>
    <row r="541" spans="10:12" x14ac:dyDescent="0.2">
      <c r="J541" s="99"/>
      <c r="K541" s="99"/>
      <c r="L541" s="99"/>
    </row>
    <row r="542" spans="10:12" x14ac:dyDescent="0.2">
      <c r="J542" s="99"/>
      <c r="K542" s="99"/>
      <c r="L542" s="99"/>
    </row>
    <row r="543" spans="10:12" x14ac:dyDescent="0.2">
      <c r="J543" s="99"/>
      <c r="K543" s="99"/>
      <c r="L543" s="99"/>
    </row>
    <row r="544" spans="10:12" x14ac:dyDescent="0.2">
      <c r="J544" s="99"/>
      <c r="K544" s="99"/>
      <c r="L544" s="99"/>
    </row>
    <row r="545" spans="10:12" x14ac:dyDescent="0.2">
      <c r="J545" s="99"/>
      <c r="K545" s="99"/>
      <c r="L545" s="99"/>
    </row>
    <row r="546" spans="10:12" x14ac:dyDescent="0.2">
      <c r="J546" s="99"/>
      <c r="K546" s="99"/>
      <c r="L546" s="99"/>
    </row>
    <row r="547" spans="10:12" x14ac:dyDescent="0.2">
      <c r="J547" s="99"/>
      <c r="K547" s="99"/>
      <c r="L547" s="99"/>
    </row>
    <row r="548" spans="10:12" x14ac:dyDescent="0.2">
      <c r="J548" s="99"/>
      <c r="K548" s="99"/>
      <c r="L548" s="99"/>
    </row>
    <row r="549" spans="10:12" x14ac:dyDescent="0.2">
      <c r="J549" s="99"/>
      <c r="K549" s="99"/>
      <c r="L549" s="99"/>
    </row>
    <row r="550" spans="10:12" x14ac:dyDescent="0.2">
      <c r="J550" s="99"/>
      <c r="K550" s="99"/>
      <c r="L550" s="99"/>
    </row>
    <row r="551" spans="10:12" x14ac:dyDescent="0.2">
      <c r="J551" s="99"/>
      <c r="K551" s="99"/>
      <c r="L551" s="99"/>
    </row>
    <row r="552" spans="10:12" x14ac:dyDescent="0.2">
      <c r="J552" s="99"/>
      <c r="K552" s="99"/>
      <c r="L552" s="99"/>
    </row>
    <row r="553" spans="10:12" x14ac:dyDescent="0.2">
      <c r="J553" s="99"/>
      <c r="K553" s="99"/>
      <c r="L553" s="99"/>
    </row>
    <row r="554" spans="10:12" x14ac:dyDescent="0.2">
      <c r="J554" s="99"/>
      <c r="K554" s="99"/>
      <c r="L554" s="99"/>
    </row>
    <row r="555" spans="10:12" x14ac:dyDescent="0.2">
      <c r="J555" s="99"/>
      <c r="K555" s="99"/>
      <c r="L555" s="99"/>
    </row>
    <row r="556" spans="10:12" x14ac:dyDescent="0.2">
      <c r="J556" s="99"/>
      <c r="K556" s="99"/>
      <c r="L556" s="99"/>
    </row>
    <row r="557" spans="10:12" x14ac:dyDescent="0.2">
      <c r="J557" s="99"/>
      <c r="K557" s="99"/>
      <c r="L557" s="99"/>
    </row>
    <row r="558" spans="10:12" x14ac:dyDescent="0.2">
      <c r="J558" s="99"/>
      <c r="K558" s="99"/>
      <c r="L558" s="99"/>
    </row>
    <row r="559" spans="10:12" x14ac:dyDescent="0.2">
      <c r="J559" s="99"/>
      <c r="K559" s="99"/>
      <c r="L559" s="99"/>
    </row>
    <row r="560" spans="10:12" x14ac:dyDescent="0.2">
      <c r="J560" s="99"/>
      <c r="K560" s="99"/>
      <c r="L560" s="99"/>
    </row>
    <row r="561" spans="10:12" x14ac:dyDescent="0.2">
      <c r="J561" s="99"/>
      <c r="K561" s="99"/>
      <c r="L561" s="99"/>
    </row>
    <row r="562" spans="10:12" x14ac:dyDescent="0.2">
      <c r="J562" s="99"/>
      <c r="K562" s="99"/>
      <c r="L562" s="99"/>
    </row>
    <row r="563" spans="10:12" x14ac:dyDescent="0.2">
      <c r="J563" s="99"/>
      <c r="K563" s="99"/>
      <c r="L563" s="99"/>
    </row>
    <row r="564" spans="10:12" x14ac:dyDescent="0.2">
      <c r="J564" s="99"/>
      <c r="K564" s="99"/>
      <c r="L564" s="99"/>
    </row>
    <row r="565" spans="10:12" x14ac:dyDescent="0.2">
      <c r="J565" s="99"/>
      <c r="K565" s="99"/>
      <c r="L565" s="99"/>
    </row>
    <row r="566" spans="10:12" x14ac:dyDescent="0.2">
      <c r="J566" s="99"/>
      <c r="K566" s="99"/>
      <c r="L566" s="99"/>
    </row>
    <row r="567" spans="10:12" x14ac:dyDescent="0.2">
      <c r="J567" s="99"/>
      <c r="K567" s="99"/>
      <c r="L567" s="99"/>
    </row>
    <row r="568" spans="10:12" x14ac:dyDescent="0.2">
      <c r="J568" s="99"/>
      <c r="K568" s="99"/>
      <c r="L568" s="99"/>
    </row>
    <row r="569" spans="10:12" x14ac:dyDescent="0.2">
      <c r="J569" s="99"/>
      <c r="K569" s="99"/>
      <c r="L569" s="99"/>
    </row>
    <row r="570" spans="10:12" x14ac:dyDescent="0.2">
      <c r="J570" s="99"/>
      <c r="K570" s="99"/>
      <c r="L570" s="99"/>
    </row>
    <row r="571" spans="10:12" x14ac:dyDescent="0.2">
      <c r="J571" s="99"/>
      <c r="K571" s="99"/>
      <c r="L571" s="99"/>
    </row>
    <row r="572" spans="10:12" x14ac:dyDescent="0.2">
      <c r="J572" s="99"/>
      <c r="K572" s="99"/>
      <c r="L572" s="99"/>
    </row>
    <row r="573" spans="10:12" x14ac:dyDescent="0.2">
      <c r="J573" s="99"/>
      <c r="K573" s="99"/>
      <c r="L573" s="99"/>
    </row>
    <row r="574" spans="10:12" x14ac:dyDescent="0.2">
      <c r="J574" s="99"/>
      <c r="K574" s="99"/>
      <c r="L574" s="99"/>
    </row>
    <row r="575" spans="10:12" x14ac:dyDescent="0.2">
      <c r="J575" s="99"/>
      <c r="K575" s="99"/>
      <c r="L575" s="99"/>
    </row>
    <row r="576" spans="10:12" x14ac:dyDescent="0.2">
      <c r="J576" s="99"/>
      <c r="K576" s="99"/>
      <c r="L576" s="99"/>
    </row>
    <row r="577" spans="10:12" x14ac:dyDescent="0.2">
      <c r="J577" s="99"/>
      <c r="K577" s="99"/>
      <c r="L577" s="99"/>
    </row>
    <row r="578" spans="10:12" x14ac:dyDescent="0.2">
      <c r="J578" s="99"/>
      <c r="K578" s="99"/>
      <c r="L578" s="99"/>
    </row>
  </sheetData>
  <mergeCells count="9">
    <mergeCell ref="A327:C327"/>
    <mergeCell ref="A6:L6"/>
    <mergeCell ref="A7:L7"/>
    <mergeCell ref="A8:L8"/>
    <mergeCell ref="A10:A11"/>
    <mergeCell ref="B10:B11"/>
    <mergeCell ref="C10:F10"/>
    <mergeCell ref="G10:I10"/>
    <mergeCell ref="J10:L10"/>
  </mergeCells>
  <phoneticPr fontId="0" type="noConversion"/>
  <printOptions horizontalCentered="1"/>
  <pageMargins left="0.39370078740157483" right="0" top="1.1811023622047245" bottom="0.39370078740157483" header="0.19685039370078741" footer="0.19685039370078741"/>
  <pageSetup paperSize="9" scale="58" orientation="landscape" r:id="rId1"/>
  <headerFooter>
    <oddFooter>&amp;LДодаток 1&amp;RСторінка &amp;P з &amp;N</oddFooter>
  </headerFooter>
  <ignoredErrors>
    <ignoredError sqref="E15 C15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Z2M_ZVED_287</vt:lpstr>
      <vt:lpstr>Data</vt:lpstr>
      <vt:lpstr>Z2M_ZVED_287!Заголовки_для_печати</vt:lpstr>
      <vt:lpstr>Z2M_ZVED_287!Область_печати</vt:lpstr>
    </vt:vector>
  </TitlesOfParts>
  <Company>DKU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i_pyatachenko</dc:creator>
  <cp:lastModifiedBy>Kompvid2</cp:lastModifiedBy>
  <cp:lastPrinted>2018-10-24T17:55:59Z</cp:lastPrinted>
  <dcterms:created xsi:type="dcterms:W3CDTF">2003-12-23T13:56:31Z</dcterms:created>
  <dcterms:modified xsi:type="dcterms:W3CDTF">2018-12-12T15:37:26Z</dcterms:modified>
</cp:coreProperties>
</file>