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/>
  </bookViews>
  <sheets>
    <sheet name="додаток 6" sheetId="3" r:id="rId1"/>
  </sheets>
  <definedNames>
    <definedName name="_xlnm.Print_Area" localSheetId="0">'додаток 6'!$A$1:$N$43</definedName>
  </definedNames>
  <calcPr calcId="162913"/>
</workbook>
</file>

<file path=xl/calcChain.xml><?xml version="1.0" encoding="utf-8"?>
<calcChain xmlns="http://schemas.openxmlformats.org/spreadsheetml/2006/main">
  <c r="F25" i="3" l="1"/>
  <c r="G25" i="3"/>
  <c r="H25" i="3"/>
  <c r="I25" i="3"/>
  <c r="J25" i="3"/>
  <c r="K25" i="3"/>
  <c r="L25" i="3"/>
  <c r="M25" i="3"/>
  <c r="N25" i="3"/>
  <c r="E25" i="3"/>
  <c r="E22" i="3"/>
  <c r="F22" i="3"/>
  <c r="G22" i="3"/>
  <c r="H22" i="3"/>
  <c r="I22" i="3"/>
  <c r="J22" i="3"/>
  <c r="K22" i="3"/>
  <c r="L22" i="3"/>
  <c r="M22" i="3"/>
  <c r="N22" i="3"/>
  <c r="G15" i="3"/>
  <c r="H15" i="3"/>
  <c r="I15" i="3"/>
  <c r="J15" i="3"/>
  <c r="K15" i="3"/>
  <c r="L15" i="3"/>
  <c r="M15" i="3"/>
  <c r="N15" i="3"/>
  <c r="D13" i="3"/>
  <c r="D14" i="3"/>
  <c r="D10" i="3" s="1"/>
  <c r="E10" i="3"/>
  <c r="F10" i="3"/>
  <c r="G10" i="3"/>
  <c r="H10" i="3"/>
  <c r="I10" i="3"/>
  <c r="J10" i="3"/>
  <c r="K10" i="3"/>
  <c r="L10" i="3"/>
  <c r="M10" i="3"/>
  <c r="D25" i="3"/>
  <c r="D24" i="3"/>
  <c r="F20" i="3"/>
  <c r="D20" i="3" s="1"/>
  <c r="E20" i="3"/>
  <c r="F18" i="3"/>
  <c r="F15" i="3" s="1"/>
  <c r="E18" i="3"/>
  <c r="E15" i="3" s="1"/>
  <c r="N12" i="3"/>
  <c r="D12" i="3"/>
  <c r="N30" i="3"/>
  <c r="M30" i="3"/>
  <c r="L30" i="3"/>
  <c r="K30" i="3"/>
  <c r="J30" i="3"/>
  <c r="I30" i="3"/>
  <c r="H30" i="3"/>
  <c r="G30" i="3"/>
  <c r="F30" i="3"/>
  <c r="E30" i="3"/>
  <c r="D32" i="3"/>
  <c r="D31" i="3"/>
  <c r="D30" i="3" s="1"/>
  <c r="E37" i="3"/>
  <c r="E40" i="3" s="1"/>
  <c r="F37" i="3"/>
  <c r="G37" i="3"/>
  <c r="G40" i="3" s="1"/>
  <c r="H37" i="3"/>
  <c r="H40" i="3" s="1"/>
  <c r="I37" i="3"/>
  <c r="I40" i="3" s="1"/>
  <c r="J37" i="3"/>
  <c r="J40" i="3" s="1"/>
  <c r="K37" i="3"/>
  <c r="K40" i="3" s="1"/>
  <c r="L37" i="3"/>
  <c r="L40" i="3" s="1"/>
  <c r="M37" i="3"/>
  <c r="M40" i="3" s="1"/>
  <c r="N37" i="3"/>
  <c r="D39" i="3"/>
  <c r="D38" i="3"/>
  <c r="D37" i="3" s="1"/>
  <c r="D36" i="3"/>
  <c r="D35" i="3" s="1"/>
  <c r="N35" i="3"/>
  <c r="M35" i="3"/>
  <c r="L35" i="3"/>
  <c r="K35" i="3"/>
  <c r="J35" i="3"/>
  <c r="I35" i="3"/>
  <c r="H35" i="3"/>
  <c r="G35" i="3"/>
  <c r="F35" i="3"/>
  <c r="E35" i="3"/>
  <c r="D34" i="3"/>
  <c r="D33" i="3" s="1"/>
  <c r="N33" i="3"/>
  <c r="M33" i="3"/>
  <c r="L33" i="3"/>
  <c r="K33" i="3"/>
  <c r="J33" i="3"/>
  <c r="I33" i="3"/>
  <c r="H33" i="3"/>
  <c r="G33" i="3"/>
  <c r="F33" i="3"/>
  <c r="E33" i="3"/>
  <c r="D26" i="3"/>
  <c r="D23" i="3"/>
  <c r="D22" i="3"/>
  <c r="D16" i="3"/>
  <c r="D11" i="3"/>
  <c r="D28" i="3"/>
  <c r="D29" i="3"/>
  <c r="D27" i="3"/>
  <c r="D21" i="3"/>
  <c r="D17" i="3"/>
  <c r="D19" i="3"/>
  <c r="N10" i="3"/>
  <c r="N40" i="3"/>
  <c r="F40" i="3" l="1"/>
  <c r="D15" i="3"/>
  <c r="D40" i="3" s="1"/>
  <c r="D18" i="3"/>
</calcChain>
</file>

<file path=xl/sharedStrings.xml><?xml version="1.0" encoding="utf-8"?>
<sst xmlns="http://schemas.openxmlformats.org/spreadsheetml/2006/main" count="97" uniqueCount="84">
  <si>
    <t>Всього</t>
  </si>
  <si>
    <t>в т. ч.: по захищених статтях</t>
  </si>
  <si>
    <t>Видатки загального фонду</t>
  </si>
  <si>
    <t>Разом:</t>
  </si>
  <si>
    <t>грн.</t>
  </si>
  <si>
    <t>інші видатки</t>
  </si>
  <si>
    <t xml:space="preserve">до рішення міської ради </t>
  </si>
  <si>
    <t>VII скликання</t>
  </si>
  <si>
    <t>Секретар Чернівецької міської ради</t>
  </si>
  <si>
    <t>В. Продан</t>
  </si>
  <si>
    <t>Найменування головного розпорядника, відповідального виконавця, бюджетної програми або напрямку видатків згідно з типовою відомчою/ТПКВКМБ/ТКВКБМС</t>
  </si>
  <si>
    <t>0600000</t>
  </si>
  <si>
    <r>
      <t>Код програмної класифікації видатків та кредитування місцевих бюджетів</t>
    </r>
    <r>
      <rPr>
        <vertAlign val="superscript"/>
        <sz val="14"/>
        <rFont val="Times New Roman"/>
        <family val="1"/>
        <charset val="204"/>
      </rPr>
      <t>2</t>
    </r>
  </si>
  <si>
    <r>
      <t>Код ТПКВКМБ/ ТКВКБМС</t>
    </r>
    <r>
      <rPr>
        <vertAlign val="superscript"/>
        <sz val="14"/>
        <rFont val="Times New Roman"/>
        <family val="1"/>
        <charset val="204"/>
      </rPr>
      <t>3</t>
    </r>
  </si>
  <si>
    <t>Зміни до захищених статей видатків міського бюджету на 2018 рік</t>
  </si>
  <si>
    <t>Додаток 6</t>
  </si>
  <si>
    <t>0200000</t>
  </si>
  <si>
    <t>0611010</t>
  </si>
  <si>
    <t>Надання дошкільної освіти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</si>
  <si>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</si>
  <si>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0611020</t>
  </si>
  <si>
    <t>0611080</t>
  </si>
  <si>
    <t>Підготовка кадрів професійно-технічними закладами та іншими закладами освіти</t>
  </si>
  <si>
    <t>0611110</t>
  </si>
  <si>
    <t>0611161</t>
  </si>
  <si>
    <t>Забезпечення діяльності інших закладів у сфері освіти</t>
  </si>
  <si>
    <t>Виконавчий комітет Чернівецької міської ради</t>
  </si>
  <si>
    <t>0218120</t>
  </si>
  <si>
    <t>Заходи з організації рятування на водах</t>
  </si>
  <si>
    <t>Фінансове управління Чернівецької міської ради</t>
  </si>
  <si>
    <t>3718600</t>
  </si>
  <si>
    <t>0800000</t>
  </si>
  <si>
    <t>0813104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</si>
  <si>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</si>
  <si>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0813043</t>
  </si>
  <si>
    <t>0813045</t>
  </si>
  <si>
    <t>Надання допомоги при народження дитини</t>
  </si>
  <si>
    <t>Надання допомоги на дітей одиноким матерям</t>
  </si>
  <si>
    <t>0213131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</si>
  <si>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</si>
  <si>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</si>
  <si>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Здійснення заходів та реалізація проектів на виконання Державної цільової соціальної програми "Молодь України"</t>
  </si>
  <si>
    <t>0210160</t>
  </si>
  <si>
    <t>Керівництво і управління у відповідній сфері у містах (місті Києві) селищах, селах, обєднаних територіальних громадах</t>
  </si>
  <si>
    <t>0610160</t>
  </si>
  <si>
    <t>0700000</t>
  </si>
  <si>
    <t>0710160</t>
  </si>
  <si>
    <t>0810160</t>
  </si>
  <si>
    <t>1000000</t>
  </si>
  <si>
    <t>1010160</t>
  </si>
  <si>
    <t>1200000</t>
  </si>
  <si>
    <t>1210160</t>
  </si>
  <si>
    <t>2700000</t>
  </si>
  <si>
    <t>2710160</t>
  </si>
  <si>
    <t>3710160</t>
  </si>
  <si>
    <t>Обслуговування місцевого боргу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</si>
  <si>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</si>
  <si>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</si>
  <si>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0712010</t>
  </si>
  <si>
    <t>Багатопрофільна стаціонарна медична допомога населенню</t>
  </si>
  <si>
    <t>0160</t>
  </si>
  <si>
    <t>3131</t>
  </si>
  <si>
    <t>3140</t>
  </si>
  <si>
    <t>8120</t>
  </si>
  <si>
    <t>1010</t>
  </si>
  <si>
    <t>1020</t>
  </si>
  <si>
    <t>1080</t>
  </si>
  <si>
    <t>1110</t>
  </si>
  <si>
    <t>1161</t>
  </si>
  <si>
    <t>2010</t>
  </si>
  <si>
    <t>1100</t>
  </si>
  <si>
    <t>8600</t>
  </si>
  <si>
    <t>3104</t>
  </si>
  <si>
    <t>3043</t>
  </si>
  <si>
    <t>3045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</si>
  <si>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</si>
  <si>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Керівництво і управління у відповідній сфері у містах (місті Києві) селищах, селах, об"єднаних територіальних громадах</t>
  </si>
  <si>
    <t>Управління освіти Чернівецької міської ради</t>
  </si>
  <si>
    <t>Управління охорони здоров'я Чернівецької міської ради</t>
  </si>
  <si>
    <t>Управління культури Чернівецької міської ради</t>
  </si>
  <si>
    <t>Департамент житлово-комунального господарства Чернівецької міської ради</t>
  </si>
  <si>
    <t>Департамент економіки Чернівецької міської ради</t>
  </si>
  <si>
    <t xml:space="preserve">Департамент праці та соціального захисту населення Чернівецької міської ради </t>
  </si>
  <si>
    <r>
      <t>29.11.2018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</si>
</sst>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4" formatCode="0.0"/>
  </numFmts>
  <fonts count="8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1" fontId="4" fillId="0" borderId="0" xfId="0" quotePrefix="1" applyNumberFormat="1" applyFont="1" applyBorder="1" applyAlignment="1">
      <alignment vertical="center"/>
    </xf>
    <xf numFmtId="0" fontId="4" fillId="0" borderId="0" xfId="0" applyFont="1" applyFill="1"/>
    <xf numFmtId="0" fontId="3" fillId="0" borderId="0" xfId="0" applyFont="1" applyFill="1"/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/>
    <xf numFmtId="1" fontId="3" fillId="0" borderId="0" xfId="0" applyNumberFormat="1" applyFont="1"/>
    <xf numFmtId="1" fontId="1" fillId="0" borderId="0" xfId="0" applyNumberFormat="1" applyFont="1"/>
    <xf numFmtId="49" fontId="2" fillId="0" borderId="1" xfId="0" applyNumberFormat="1" applyFont="1" applyFill="1" applyBorder="1" applyAlignment="1">
      <alignment horizontal="center" vertical="center"/>
    </xf>
    <xf numFmtId="204" fontId="1" fillId="0" borderId="1" xfId="0" applyNumberFormat="1" applyFont="1" applyBorder="1" applyAlignment="1">
      <alignment horizontal="right" vertical="center"/>
    </xf>
    <xf numFmtId="1" fontId="2" fillId="0" borderId="1" xfId="0" quotePrefix="1" applyNumberFormat="1" applyFont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" fontId="2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quotePrefix="1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="75" zoomScaleNormal="75" zoomScaleSheetLayoutView="50" workbookViewId="0">
      <pane ySplit="9" topLeftCell="A37" activePane="bottomLeft" state="frozen"/>
      <selection pane="bottomLeft" activeCell="A5" sqref="A5:N5"/>
    </sheetView>
  </sheetViews>
  <sheetFormatPr defaultColWidth="13.5703125" defaultRowHeight="44.25" customHeight="1" x14ac:dyDescent="0.3"/>
  <cols>
    <col min="1" max="1" width="17.85546875" style="1" customWidth="1"/>
    <col min="2" max="2" width="18.140625" style="1" customWidth="1"/>
    <col min="3" max="3" width="56.5703125" style="1" customWidth="1"/>
    <col min="4" max="4" width="13.7109375" style="1" customWidth="1"/>
    <col min="5" max="5" width="16.5703125" style="1" customWidth="1"/>
    <col min="6" max="6" width="15.5703125" style="1" customWidth="1"/>
    <col min="7" max="7" width="12.7109375" style="1" hidden="1" customWidth="1"/>
    <col min="8" max="8" width="12.7109375" style="1" customWidth="1"/>
    <col min="9" max="9" width="12.5703125" style="1" customWidth="1"/>
    <col min="10" max="10" width="13.7109375" style="1" customWidth="1"/>
    <col min="11" max="14" width="12.7109375" style="1" customWidth="1"/>
    <col min="15" max="16384" width="13.5703125" style="1"/>
  </cols>
  <sheetData>
    <row r="1" spans="1:14" ht="20.25" customHeight="1" x14ac:dyDescent="0.3">
      <c r="A1" s="5"/>
      <c r="B1" s="5"/>
      <c r="C1" s="5"/>
      <c r="D1" s="5"/>
      <c r="E1" s="5"/>
      <c r="F1" s="5"/>
      <c r="G1" s="5"/>
      <c r="H1" s="5"/>
      <c r="J1" s="5"/>
      <c r="K1" s="5"/>
      <c r="L1" s="5" t="s">
        <v>15</v>
      </c>
      <c r="M1" s="5"/>
      <c r="N1" s="5"/>
    </row>
    <row r="2" spans="1:14" ht="20.25" customHeight="1" x14ac:dyDescent="0.3">
      <c r="A2" s="5"/>
      <c r="B2" s="5"/>
      <c r="C2" s="5"/>
      <c r="D2" s="5"/>
      <c r="E2" s="5"/>
      <c r="F2" s="5"/>
      <c r="G2" s="5"/>
      <c r="H2" s="5"/>
      <c r="J2" s="5"/>
      <c r="K2" s="5"/>
      <c r="L2" s="5" t="s">
        <v>6</v>
      </c>
      <c r="M2" s="5"/>
      <c r="N2" s="5"/>
    </row>
    <row r="3" spans="1:14" ht="20.25" customHeight="1" x14ac:dyDescent="0.3">
      <c r="A3" s="5"/>
      <c r="B3" s="5"/>
      <c r="C3" s="5"/>
      <c r="D3" s="5"/>
      <c r="E3" s="5"/>
      <c r="F3" s="5"/>
      <c r="G3" s="5"/>
      <c r="H3" s="5"/>
      <c r="J3" s="6"/>
      <c r="K3" s="6"/>
      <c r="L3" s="6" t="s">
        <v>7</v>
      </c>
      <c r="M3" s="5"/>
      <c r="N3" s="5"/>
    </row>
    <row r="4" spans="1:14" ht="20.25" customHeight="1" x14ac:dyDescent="0.3">
      <c r="A4" s="5"/>
      <c r="B4" s="5"/>
      <c r="C4" s="5"/>
      <c r="D4" s="5"/>
      <c r="E4" s="5"/>
      <c r="F4" s="5"/>
      <c r="G4" s="5"/>
      <c r="H4" s="7"/>
      <c r="J4" s="6"/>
      <c r="K4" s="6"/>
      <c r="L4" s="44" t="s">
        <v>83</v>
      </c>
      <c r="M4" s="6"/>
      <c r="N4" s="5"/>
    </row>
    <row r="5" spans="1:14" ht="38.25" customHeight="1" x14ac:dyDescent="0.3">
      <c r="A5" s="46" t="s">
        <v>14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</row>
    <row r="6" spans="1:14" ht="30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8" t="s">
        <v>4</v>
      </c>
    </row>
    <row r="7" spans="1:14" ht="37.9" customHeight="1" x14ac:dyDescent="0.3">
      <c r="A7" s="45" t="s">
        <v>12</v>
      </c>
      <c r="B7" s="45" t="s">
        <v>13</v>
      </c>
      <c r="C7" s="48" t="s">
        <v>10</v>
      </c>
      <c r="D7" s="47" t="s">
        <v>2</v>
      </c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37.15" customHeight="1" x14ac:dyDescent="0.3">
      <c r="A8" s="45"/>
      <c r="B8" s="45"/>
      <c r="C8" s="48"/>
      <c r="D8" s="47" t="s">
        <v>0</v>
      </c>
      <c r="E8" s="47" t="s">
        <v>1</v>
      </c>
      <c r="F8" s="47"/>
      <c r="G8" s="47"/>
      <c r="H8" s="47"/>
      <c r="I8" s="47"/>
      <c r="J8" s="47"/>
      <c r="K8" s="47"/>
      <c r="L8" s="47"/>
      <c r="M8" s="47"/>
      <c r="N8" s="48" t="s">
        <v>5</v>
      </c>
    </row>
    <row r="9" spans="1:14" ht="54.6" customHeight="1" x14ac:dyDescent="0.3">
      <c r="A9" s="45"/>
      <c r="B9" s="45"/>
      <c r="C9" s="48"/>
      <c r="D9" s="47"/>
      <c r="E9" s="35">
        <v>2111</v>
      </c>
      <c r="F9" s="35">
        <v>2120</v>
      </c>
      <c r="G9" s="35">
        <v>2220</v>
      </c>
      <c r="H9" s="35">
        <v>2230</v>
      </c>
      <c r="I9" s="35">
        <v>2270</v>
      </c>
      <c r="J9" s="35">
        <v>2420</v>
      </c>
      <c r="K9" s="35">
        <v>2710</v>
      </c>
      <c r="L9" s="35">
        <v>2720</v>
      </c>
      <c r="M9" s="35">
        <v>2730</v>
      </c>
      <c r="N9" s="48"/>
    </row>
    <row r="10" spans="1:14" s="3" customFormat="1" ht="39.75" customHeight="1" x14ac:dyDescent="0.3">
      <c r="A10" s="37" t="s">
        <v>16</v>
      </c>
      <c r="B10" s="37"/>
      <c r="C10" s="16" t="s">
        <v>26</v>
      </c>
      <c r="D10" s="38">
        <f>D14+D13+D12+D11</f>
        <v>178321</v>
      </c>
      <c r="E10" s="38">
        <f t="shared" ref="E10:N10" si="0">E14+E13+E12+E11</f>
        <v>427976</v>
      </c>
      <c r="F10" s="38">
        <f t="shared" si="0"/>
        <v>222807</v>
      </c>
      <c r="G10" s="38">
        <f t="shared" si="0"/>
        <v>0</v>
      </c>
      <c r="H10" s="38">
        <f t="shared" si="0"/>
        <v>-2047</v>
      </c>
      <c r="I10" s="38">
        <f t="shared" si="0"/>
        <v>-19700</v>
      </c>
      <c r="J10" s="38">
        <f t="shared" si="0"/>
        <v>0</v>
      </c>
      <c r="K10" s="38">
        <f t="shared" si="0"/>
        <v>-4500</v>
      </c>
      <c r="L10" s="38">
        <f t="shared" si="0"/>
        <v>0</v>
      </c>
      <c r="M10" s="38">
        <f t="shared" si="0"/>
        <v>-9879</v>
      </c>
      <c r="N10" s="38">
        <f t="shared" si="0"/>
        <v>-436336</v>
      </c>
    </row>
    <row r="11" spans="1:14" s="3" customFormat="1" ht="65.25" customHeight="1" x14ac:dyDescent="0.3">
      <c r="A11" s="36" t="s">
        <v>42</v>
      </c>
      <c r="B11" s="36" t="s">
        <v>60</v>
      </c>
      <c r="C11" s="31" t="s">
        <v>76</v>
      </c>
      <c r="D11" s="39">
        <f>SUM(E11:N11)</f>
        <v>190300</v>
      </c>
      <c r="E11" s="40">
        <v>442600</v>
      </c>
      <c r="F11" s="39">
        <v>226000</v>
      </c>
      <c r="G11" s="38"/>
      <c r="H11" s="38"/>
      <c r="I11" s="38"/>
      <c r="J11" s="38"/>
      <c r="K11" s="38"/>
      <c r="L11" s="38"/>
      <c r="M11" s="38"/>
      <c r="N11" s="39">
        <v>-478300</v>
      </c>
    </row>
    <row r="12" spans="1:14" s="3" customFormat="1" ht="67.900000000000006" customHeight="1" x14ac:dyDescent="0.3">
      <c r="A12" s="36" t="s">
        <v>38</v>
      </c>
      <c r="B12" s="36" t="s">
        <v>61</v>
      </c>
      <c r="C12" s="31" t="s">
        <v>41</v>
      </c>
      <c r="D12" s="39">
        <f>SUM(E12:N12)</f>
        <v>-30300</v>
      </c>
      <c r="E12" s="40">
        <v>-37724</v>
      </c>
      <c r="F12" s="39">
        <v>-8293</v>
      </c>
      <c r="G12" s="38"/>
      <c r="H12" s="39">
        <v>-2047</v>
      </c>
      <c r="I12" s="39">
        <v>-18000</v>
      </c>
      <c r="J12" s="38"/>
      <c r="K12" s="38"/>
      <c r="L12" s="38"/>
      <c r="M12" s="38"/>
      <c r="N12" s="39">
        <f>-6250-4003+46017</f>
        <v>35764</v>
      </c>
    </row>
    <row r="13" spans="1:14" s="3" customFormat="1" ht="101.45" customHeight="1" x14ac:dyDescent="0.3">
      <c r="A13" s="36" t="s">
        <v>39</v>
      </c>
      <c r="B13" s="36" t="s">
        <v>62</v>
      </c>
      <c r="C13" s="31" t="s">
        <v>40</v>
      </c>
      <c r="D13" s="39">
        <f>SUM(E13:N13)</f>
        <v>-9879</v>
      </c>
      <c r="E13" s="41"/>
      <c r="F13" s="38"/>
      <c r="G13" s="38"/>
      <c r="H13" s="38"/>
      <c r="I13" s="38"/>
      <c r="J13" s="38"/>
      <c r="K13" s="38"/>
      <c r="L13" s="38"/>
      <c r="M13" s="39">
        <v>-9879</v>
      </c>
      <c r="N13" s="38"/>
    </row>
    <row r="14" spans="1:14" ht="29.25" customHeight="1" x14ac:dyDescent="0.3">
      <c r="A14" s="36" t="s">
        <v>27</v>
      </c>
      <c r="B14" s="36" t="s">
        <v>63</v>
      </c>
      <c r="C14" s="31" t="s">
        <v>28</v>
      </c>
      <c r="D14" s="39">
        <f>SUM(E14:N14)</f>
        <v>28200</v>
      </c>
      <c r="E14" s="40">
        <v>23100</v>
      </c>
      <c r="F14" s="39">
        <v>5100</v>
      </c>
      <c r="G14" s="39"/>
      <c r="H14" s="39"/>
      <c r="I14" s="39">
        <v>-1700</v>
      </c>
      <c r="J14" s="39"/>
      <c r="K14" s="39">
        <v>-4500</v>
      </c>
      <c r="L14" s="39"/>
      <c r="M14" s="39"/>
      <c r="N14" s="42">
        <v>6200</v>
      </c>
    </row>
    <row r="15" spans="1:14" s="3" customFormat="1" ht="39" customHeight="1" x14ac:dyDescent="0.3">
      <c r="A15" s="14" t="s">
        <v>11</v>
      </c>
      <c r="B15" s="15"/>
      <c r="C15" s="16" t="s">
        <v>77</v>
      </c>
      <c r="D15" s="22">
        <f>SUM(E15:N15)</f>
        <v>800000</v>
      </c>
      <c r="E15" s="23">
        <f>SUM(E16:E21)</f>
        <v>2211100</v>
      </c>
      <c r="F15" s="23">
        <f t="shared" ref="F15:N15" si="1">SUM(F16:F21)</f>
        <v>1940800</v>
      </c>
      <c r="G15" s="23">
        <f t="shared" si="1"/>
        <v>0</v>
      </c>
      <c r="H15" s="23">
        <f t="shared" si="1"/>
        <v>0</v>
      </c>
      <c r="I15" s="23">
        <f t="shared" si="1"/>
        <v>-455900</v>
      </c>
      <c r="J15" s="23">
        <f t="shared" si="1"/>
        <v>0</v>
      </c>
      <c r="K15" s="23">
        <f t="shared" si="1"/>
        <v>0</v>
      </c>
      <c r="L15" s="23">
        <f t="shared" si="1"/>
        <v>657700</v>
      </c>
      <c r="M15" s="23">
        <f t="shared" si="1"/>
        <v>0</v>
      </c>
      <c r="N15" s="23">
        <f t="shared" si="1"/>
        <v>-3553700</v>
      </c>
    </row>
    <row r="16" spans="1:14" s="3" customFormat="1" ht="60" customHeight="1" x14ac:dyDescent="0.3">
      <c r="A16" s="25" t="s">
        <v>44</v>
      </c>
      <c r="B16" s="25" t="s">
        <v>60</v>
      </c>
      <c r="C16" s="31" t="s">
        <v>76</v>
      </c>
      <c r="D16" s="26">
        <f t="shared" ref="D16:D21" si="2">SUM(E16:N16)</f>
        <v>95900</v>
      </c>
      <c r="E16" s="27">
        <v>71200</v>
      </c>
      <c r="F16" s="28">
        <v>24700</v>
      </c>
      <c r="G16" s="24"/>
      <c r="H16" s="24"/>
      <c r="I16" s="24"/>
      <c r="J16" s="24"/>
      <c r="K16" s="24"/>
      <c r="L16" s="24"/>
      <c r="M16" s="24"/>
      <c r="N16" s="24"/>
    </row>
    <row r="17" spans="1:15" ht="27" customHeight="1" x14ac:dyDescent="0.3">
      <c r="A17" s="25" t="s">
        <v>17</v>
      </c>
      <c r="B17" s="25" t="s">
        <v>64</v>
      </c>
      <c r="C17" s="29" t="s">
        <v>18</v>
      </c>
      <c r="D17" s="26">
        <f t="shared" si="2"/>
        <v>-3944900</v>
      </c>
      <c r="E17" s="27">
        <v>-2083500</v>
      </c>
      <c r="F17" s="21">
        <v>334500</v>
      </c>
      <c r="G17" s="28"/>
      <c r="H17" s="28"/>
      <c r="I17" s="28">
        <v>-95900</v>
      </c>
      <c r="J17" s="28"/>
      <c r="K17" s="28"/>
      <c r="L17" s="28"/>
      <c r="M17" s="28"/>
      <c r="N17" s="27">
        <v>-2100000</v>
      </c>
    </row>
    <row r="18" spans="1:15" ht="105" customHeight="1" x14ac:dyDescent="0.3">
      <c r="A18" s="25" t="s">
        <v>20</v>
      </c>
      <c r="B18" s="25" t="s">
        <v>65</v>
      </c>
      <c r="C18" s="31" t="s">
        <v>19</v>
      </c>
      <c r="D18" s="26">
        <f>SUM(E18:N18)</f>
        <v>6357000</v>
      </c>
      <c r="E18" s="27">
        <f>4539000+1400000</f>
        <v>5939000</v>
      </c>
      <c r="F18" s="28">
        <f>1610000+308000</f>
        <v>1918000</v>
      </c>
      <c r="G18" s="28"/>
      <c r="H18" s="28"/>
      <c r="I18" s="28"/>
      <c r="J18" s="28"/>
      <c r="K18" s="28"/>
      <c r="L18" s="28"/>
      <c r="M18" s="28"/>
      <c r="N18" s="28">
        <v>-1500000</v>
      </c>
      <c r="O18" s="2"/>
    </row>
    <row r="19" spans="1:15" ht="144" customHeight="1" x14ac:dyDescent="0.3">
      <c r="A19" s="25" t="s">
        <v>21</v>
      </c>
      <c r="B19" s="25" t="s">
        <v>66</v>
      </c>
      <c r="C19" s="29" t="s">
        <v>75</v>
      </c>
      <c r="D19" s="26">
        <f t="shared" si="2"/>
        <v>0</v>
      </c>
      <c r="E19" s="27">
        <v>245400</v>
      </c>
      <c r="F19" s="28">
        <v>68300</v>
      </c>
      <c r="G19" s="28"/>
      <c r="H19" s="28"/>
      <c r="I19" s="28">
        <v>-360000</v>
      </c>
      <c r="J19" s="28"/>
      <c r="K19" s="28"/>
      <c r="L19" s="28"/>
      <c r="M19" s="28"/>
      <c r="N19" s="28">
        <v>46300</v>
      </c>
      <c r="O19" s="2"/>
    </row>
    <row r="20" spans="1:15" ht="48.6" customHeight="1" x14ac:dyDescent="0.3">
      <c r="A20" s="25" t="s">
        <v>23</v>
      </c>
      <c r="B20" s="25" t="s">
        <v>67</v>
      </c>
      <c r="C20" s="31" t="s">
        <v>22</v>
      </c>
      <c r="D20" s="26">
        <f t="shared" si="2"/>
        <v>-1708000</v>
      </c>
      <c r="E20" s="27">
        <f>-539000-1400000</f>
        <v>-1939000</v>
      </c>
      <c r="F20" s="28">
        <f>-118700-308000</f>
        <v>-426700</v>
      </c>
      <c r="G20" s="28"/>
      <c r="H20" s="28"/>
      <c r="I20" s="28"/>
      <c r="J20" s="28"/>
      <c r="K20" s="28"/>
      <c r="L20" s="28">
        <v>657700</v>
      </c>
      <c r="M20" s="28"/>
      <c r="N20" s="28"/>
      <c r="O20" s="2"/>
    </row>
    <row r="21" spans="1:15" ht="49.15" customHeight="1" x14ac:dyDescent="0.3">
      <c r="A21" s="25" t="s">
        <v>24</v>
      </c>
      <c r="B21" s="25" t="s">
        <v>68</v>
      </c>
      <c r="C21" s="31" t="s">
        <v>25</v>
      </c>
      <c r="D21" s="26">
        <f t="shared" si="2"/>
        <v>0</v>
      </c>
      <c r="E21" s="27">
        <v>-22000</v>
      </c>
      <c r="F21" s="28">
        <v>22000</v>
      </c>
      <c r="G21" s="28"/>
      <c r="H21" s="28"/>
      <c r="I21" s="28"/>
      <c r="J21" s="28"/>
      <c r="K21" s="28"/>
      <c r="L21" s="28"/>
      <c r="M21" s="28"/>
      <c r="N21" s="28"/>
      <c r="O21" s="2"/>
    </row>
    <row r="22" spans="1:15" ht="43.15" customHeight="1" x14ac:dyDescent="0.3">
      <c r="A22" s="14" t="s">
        <v>45</v>
      </c>
      <c r="B22" s="15"/>
      <c r="C22" s="16" t="s">
        <v>78</v>
      </c>
      <c r="D22" s="22">
        <f t="shared" ref="D22:N22" si="3">D23+D24</f>
        <v>0</v>
      </c>
      <c r="E22" s="22">
        <f t="shared" si="3"/>
        <v>85800</v>
      </c>
      <c r="F22" s="22">
        <f t="shared" si="3"/>
        <v>26500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22">
        <f t="shared" si="3"/>
        <v>0</v>
      </c>
      <c r="L22" s="22">
        <f t="shared" si="3"/>
        <v>0</v>
      </c>
      <c r="M22" s="22">
        <f t="shared" si="3"/>
        <v>0</v>
      </c>
      <c r="N22" s="22">
        <f t="shared" si="3"/>
        <v>-112300</v>
      </c>
      <c r="O22" s="2"/>
    </row>
    <row r="23" spans="1:15" ht="69" customHeight="1" x14ac:dyDescent="0.3">
      <c r="A23" s="25" t="s">
        <v>46</v>
      </c>
      <c r="B23" s="25" t="s">
        <v>60</v>
      </c>
      <c r="C23" s="31" t="s">
        <v>76</v>
      </c>
      <c r="D23" s="26">
        <f t="shared" ref="D23:D29" si="4">SUM(E23:N23)</f>
        <v>112300</v>
      </c>
      <c r="E23" s="27">
        <v>85800</v>
      </c>
      <c r="F23" s="28">
        <v>26500</v>
      </c>
      <c r="G23" s="24"/>
      <c r="H23" s="24"/>
      <c r="I23" s="24"/>
      <c r="J23" s="24"/>
      <c r="K23" s="24"/>
      <c r="L23" s="24"/>
      <c r="M23" s="24"/>
      <c r="N23" s="24"/>
      <c r="O23" s="2"/>
    </row>
    <row r="24" spans="1:15" ht="69" customHeight="1" x14ac:dyDescent="0.3">
      <c r="A24" s="25" t="s">
        <v>58</v>
      </c>
      <c r="B24" s="25" t="s">
        <v>69</v>
      </c>
      <c r="C24" s="31" t="s">
        <v>59</v>
      </c>
      <c r="D24" s="26">
        <f t="shared" si="4"/>
        <v>-112300</v>
      </c>
      <c r="E24" s="27"/>
      <c r="F24" s="28"/>
      <c r="G24" s="24"/>
      <c r="H24" s="24"/>
      <c r="I24" s="24"/>
      <c r="J24" s="24"/>
      <c r="K24" s="24"/>
      <c r="L24" s="24"/>
      <c r="M24" s="24"/>
      <c r="N24" s="28">
        <v>-112300</v>
      </c>
      <c r="O24" s="2"/>
    </row>
    <row r="25" spans="1:15" s="3" customFormat="1" ht="36.75" customHeight="1" x14ac:dyDescent="0.3">
      <c r="A25" s="14" t="s">
        <v>31</v>
      </c>
      <c r="B25" s="15"/>
      <c r="C25" s="16" t="s">
        <v>82</v>
      </c>
      <c r="D25" s="22">
        <f t="shared" si="4"/>
        <v>2102700</v>
      </c>
      <c r="E25" s="23">
        <f>E27+E28+E29+E26</f>
        <v>1771700</v>
      </c>
      <c r="F25" s="23">
        <f t="shared" ref="F25:N25" si="5">F27+F28+F29+F26</f>
        <v>487600</v>
      </c>
      <c r="G25" s="23">
        <f t="shared" si="5"/>
        <v>0</v>
      </c>
      <c r="H25" s="23">
        <f t="shared" si="5"/>
        <v>0</v>
      </c>
      <c r="I25" s="23">
        <f t="shared" si="5"/>
        <v>-27000</v>
      </c>
      <c r="J25" s="23">
        <f t="shared" si="5"/>
        <v>0</v>
      </c>
      <c r="K25" s="23">
        <f t="shared" si="5"/>
        <v>0</v>
      </c>
      <c r="L25" s="23">
        <f t="shared" si="5"/>
        <v>0</v>
      </c>
      <c r="M25" s="23">
        <f t="shared" si="5"/>
        <v>-650</v>
      </c>
      <c r="N25" s="23">
        <f t="shared" si="5"/>
        <v>-128950</v>
      </c>
    </row>
    <row r="26" spans="1:15" s="3" customFormat="1" ht="63.6" customHeight="1" x14ac:dyDescent="0.3">
      <c r="A26" s="25" t="s">
        <v>47</v>
      </c>
      <c r="B26" s="25" t="s">
        <v>60</v>
      </c>
      <c r="C26" s="31" t="s">
        <v>76</v>
      </c>
      <c r="D26" s="26">
        <f t="shared" si="4"/>
        <v>2102700</v>
      </c>
      <c r="E26" s="27">
        <v>1816700</v>
      </c>
      <c r="F26" s="28">
        <v>442600</v>
      </c>
      <c r="G26" s="28"/>
      <c r="H26" s="28"/>
      <c r="I26" s="28">
        <v>-27000</v>
      </c>
      <c r="J26" s="28"/>
      <c r="K26" s="28"/>
      <c r="L26" s="28"/>
      <c r="M26" s="28"/>
      <c r="N26" s="28">
        <v>-129600</v>
      </c>
    </row>
    <row r="27" spans="1:15" ht="86.45" customHeight="1" x14ac:dyDescent="0.3">
      <c r="A27" s="25" t="s">
        <v>32</v>
      </c>
      <c r="B27" s="25" t="s">
        <v>72</v>
      </c>
      <c r="C27" s="29" t="s">
        <v>33</v>
      </c>
      <c r="D27" s="26">
        <f t="shared" si="4"/>
        <v>0</v>
      </c>
      <c r="E27" s="27">
        <v>-45000</v>
      </c>
      <c r="F27" s="28">
        <v>45000</v>
      </c>
      <c r="G27" s="28"/>
      <c r="H27" s="28"/>
      <c r="I27" s="28"/>
      <c r="J27" s="28"/>
      <c r="K27" s="28"/>
      <c r="L27" s="28"/>
      <c r="M27" s="28"/>
      <c r="N27" s="27"/>
    </row>
    <row r="28" spans="1:15" ht="35.450000000000003" customHeight="1" x14ac:dyDescent="0.3">
      <c r="A28" s="25" t="s">
        <v>34</v>
      </c>
      <c r="B28" s="25" t="s">
        <v>73</v>
      </c>
      <c r="C28" s="31" t="s">
        <v>36</v>
      </c>
      <c r="D28" s="26">
        <f t="shared" si="4"/>
        <v>0</v>
      </c>
      <c r="E28" s="27"/>
      <c r="F28" s="28"/>
      <c r="G28" s="28"/>
      <c r="H28" s="28"/>
      <c r="I28" s="28"/>
      <c r="J28" s="28"/>
      <c r="K28" s="28"/>
      <c r="L28" s="28"/>
      <c r="M28" s="28">
        <v>-600</v>
      </c>
      <c r="N28" s="28">
        <v>600</v>
      </c>
      <c r="O28" s="2"/>
    </row>
    <row r="29" spans="1:15" ht="39" customHeight="1" x14ac:dyDescent="0.3">
      <c r="A29" s="25" t="s">
        <v>35</v>
      </c>
      <c r="B29" s="25" t="s">
        <v>74</v>
      </c>
      <c r="C29" s="31" t="s">
        <v>37</v>
      </c>
      <c r="D29" s="26">
        <f t="shared" si="4"/>
        <v>0</v>
      </c>
      <c r="E29" s="27"/>
      <c r="F29" s="28"/>
      <c r="G29" s="28"/>
      <c r="H29" s="28"/>
      <c r="I29" s="28"/>
      <c r="J29" s="28"/>
      <c r="K29" s="28"/>
      <c r="L29" s="28"/>
      <c r="M29" s="28">
        <v>-50</v>
      </c>
      <c r="N29" s="28">
        <v>50</v>
      </c>
      <c r="O29" s="2"/>
    </row>
    <row r="30" spans="1:15" ht="39.6" customHeight="1" x14ac:dyDescent="0.3">
      <c r="A30" s="14" t="s">
        <v>48</v>
      </c>
      <c r="B30" s="15"/>
      <c r="C30" s="16" t="s">
        <v>79</v>
      </c>
      <c r="D30" s="22">
        <f>D31+D32</f>
        <v>0</v>
      </c>
      <c r="E30" s="30">
        <f t="shared" ref="E30:N30" si="6">E31+E32</f>
        <v>49900</v>
      </c>
      <c r="F30" s="22">
        <f t="shared" si="6"/>
        <v>17300</v>
      </c>
      <c r="G30" s="22">
        <f t="shared" si="6"/>
        <v>0</v>
      </c>
      <c r="H30" s="22">
        <f t="shared" si="6"/>
        <v>0</v>
      </c>
      <c r="I30" s="22">
        <f t="shared" si="6"/>
        <v>-67200</v>
      </c>
      <c r="J30" s="22">
        <f t="shared" si="6"/>
        <v>0</v>
      </c>
      <c r="K30" s="22">
        <f t="shared" si="6"/>
        <v>0</v>
      </c>
      <c r="L30" s="22">
        <f t="shared" si="6"/>
        <v>0</v>
      </c>
      <c r="M30" s="22">
        <f t="shared" si="6"/>
        <v>0</v>
      </c>
      <c r="N30" s="22">
        <f t="shared" si="6"/>
        <v>0</v>
      </c>
      <c r="O30" s="2"/>
    </row>
    <row r="31" spans="1:15" ht="67.5" customHeight="1" x14ac:dyDescent="0.3">
      <c r="A31" s="25" t="s">
        <v>49</v>
      </c>
      <c r="B31" s="25" t="s">
        <v>60</v>
      </c>
      <c r="C31" s="31" t="s">
        <v>76</v>
      </c>
      <c r="D31" s="26">
        <f>SUM(E31:N31)</f>
        <v>60000</v>
      </c>
      <c r="E31" s="27">
        <v>49900</v>
      </c>
      <c r="F31" s="28">
        <v>17300</v>
      </c>
      <c r="G31" s="28"/>
      <c r="H31" s="28"/>
      <c r="I31" s="28">
        <v>-7200</v>
      </c>
      <c r="J31" s="28"/>
      <c r="K31" s="28"/>
      <c r="L31" s="28"/>
      <c r="M31" s="28"/>
      <c r="N31" s="28"/>
      <c r="O31" s="2"/>
    </row>
    <row r="32" spans="1:15" ht="83.25" customHeight="1" x14ac:dyDescent="0.3">
      <c r="A32" s="25" t="s">
        <v>56</v>
      </c>
      <c r="B32" s="25" t="s">
        <v>70</v>
      </c>
      <c r="C32" s="31" t="s">
        <v>57</v>
      </c>
      <c r="D32" s="26">
        <f>SUM(E32:N32)</f>
        <v>-60000</v>
      </c>
      <c r="E32" s="27"/>
      <c r="F32" s="28"/>
      <c r="G32" s="28"/>
      <c r="H32" s="28"/>
      <c r="I32" s="28">
        <v>-60000</v>
      </c>
      <c r="J32" s="28"/>
      <c r="K32" s="28"/>
      <c r="L32" s="28"/>
      <c r="M32" s="28"/>
      <c r="N32" s="28"/>
      <c r="O32" s="2"/>
    </row>
    <row r="33" spans="1:15" ht="41.45" customHeight="1" x14ac:dyDescent="0.3">
      <c r="A33" s="20" t="s">
        <v>50</v>
      </c>
      <c r="B33" s="15"/>
      <c r="C33" s="16" t="s">
        <v>80</v>
      </c>
      <c r="D33" s="22">
        <f t="shared" ref="D33:N33" si="7">D34</f>
        <v>397000</v>
      </c>
      <c r="E33" s="30">
        <f t="shared" si="7"/>
        <v>395800</v>
      </c>
      <c r="F33" s="22">
        <f t="shared" si="7"/>
        <v>101200</v>
      </c>
      <c r="G33" s="22">
        <f t="shared" si="7"/>
        <v>0</v>
      </c>
      <c r="H33" s="22">
        <f t="shared" si="7"/>
        <v>0</v>
      </c>
      <c r="I33" s="22">
        <f t="shared" si="7"/>
        <v>-100000</v>
      </c>
      <c r="J33" s="22">
        <f t="shared" si="7"/>
        <v>0</v>
      </c>
      <c r="K33" s="22">
        <f t="shared" si="7"/>
        <v>0</v>
      </c>
      <c r="L33" s="22">
        <f t="shared" si="7"/>
        <v>0</v>
      </c>
      <c r="M33" s="22">
        <f t="shared" si="7"/>
        <v>0</v>
      </c>
      <c r="N33" s="22">
        <f t="shared" si="7"/>
        <v>0</v>
      </c>
      <c r="O33" s="2"/>
    </row>
    <row r="34" spans="1:15" ht="67.5" customHeight="1" x14ac:dyDescent="0.3">
      <c r="A34" s="25" t="s">
        <v>51</v>
      </c>
      <c r="B34" s="25" t="s">
        <v>60</v>
      </c>
      <c r="C34" s="31" t="s">
        <v>43</v>
      </c>
      <c r="D34" s="26">
        <f>SUM(E34:N34)</f>
        <v>397000</v>
      </c>
      <c r="E34" s="27">
        <v>395800</v>
      </c>
      <c r="F34" s="28">
        <v>101200</v>
      </c>
      <c r="G34" s="28"/>
      <c r="H34" s="28"/>
      <c r="I34" s="28">
        <v>-100000</v>
      </c>
      <c r="J34" s="28"/>
      <c r="K34" s="28"/>
      <c r="L34" s="28"/>
      <c r="M34" s="28"/>
      <c r="N34" s="28"/>
      <c r="O34" s="2"/>
    </row>
    <row r="35" spans="1:15" ht="40.9" customHeight="1" x14ac:dyDescent="0.3">
      <c r="A35" s="15" t="s">
        <v>52</v>
      </c>
      <c r="B35" s="15"/>
      <c r="C35" s="16" t="s">
        <v>81</v>
      </c>
      <c r="D35" s="22">
        <f t="shared" ref="D35:N35" si="8">D36</f>
        <v>481200</v>
      </c>
      <c r="E35" s="30">
        <f t="shared" si="8"/>
        <v>390900</v>
      </c>
      <c r="F35" s="22">
        <f t="shared" si="8"/>
        <v>120400</v>
      </c>
      <c r="G35" s="22">
        <f t="shared" si="8"/>
        <v>0</v>
      </c>
      <c r="H35" s="22">
        <f t="shared" si="8"/>
        <v>0</v>
      </c>
      <c r="I35" s="22">
        <f t="shared" si="8"/>
        <v>-20000</v>
      </c>
      <c r="J35" s="22">
        <f t="shared" si="8"/>
        <v>0</v>
      </c>
      <c r="K35" s="22">
        <f t="shared" si="8"/>
        <v>0</v>
      </c>
      <c r="L35" s="22">
        <f t="shared" si="8"/>
        <v>0</v>
      </c>
      <c r="M35" s="22">
        <f t="shared" si="8"/>
        <v>0</v>
      </c>
      <c r="N35" s="22">
        <f t="shared" si="8"/>
        <v>-10100</v>
      </c>
      <c r="O35" s="2"/>
    </row>
    <row r="36" spans="1:15" ht="67.5" customHeight="1" x14ac:dyDescent="0.3">
      <c r="A36" s="25" t="s">
        <v>53</v>
      </c>
      <c r="B36" s="25" t="s">
        <v>60</v>
      </c>
      <c r="C36" s="31" t="s">
        <v>76</v>
      </c>
      <c r="D36" s="26">
        <f>SUM(E36:N36)</f>
        <v>481200</v>
      </c>
      <c r="E36" s="27">
        <v>390900</v>
      </c>
      <c r="F36" s="28">
        <v>120400</v>
      </c>
      <c r="G36" s="28"/>
      <c r="H36" s="28"/>
      <c r="I36" s="28">
        <v>-20000</v>
      </c>
      <c r="J36" s="28"/>
      <c r="K36" s="28"/>
      <c r="L36" s="28"/>
      <c r="M36" s="28"/>
      <c r="N36" s="28">
        <v>-10100</v>
      </c>
      <c r="O36" s="2"/>
    </row>
    <row r="37" spans="1:15" s="3" customFormat="1" ht="36.75" customHeight="1" x14ac:dyDescent="0.3">
      <c r="A37" s="43">
        <v>3700000</v>
      </c>
      <c r="B37" s="15"/>
      <c r="C37" s="16" t="s">
        <v>29</v>
      </c>
      <c r="D37" s="22">
        <f>D38+D39</f>
        <v>-1816500</v>
      </c>
      <c r="E37" s="30">
        <f t="shared" ref="E37:N37" si="9">E38+E39</f>
        <v>369400</v>
      </c>
      <c r="F37" s="22">
        <f t="shared" si="9"/>
        <v>94700</v>
      </c>
      <c r="G37" s="22">
        <f t="shared" si="9"/>
        <v>0</v>
      </c>
      <c r="H37" s="22">
        <f t="shared" si="9"/>
        <v>0</v>
      </c>
      <c r="I37" s="22">
        <f t="shared" si="9"/>
        <v>0</v>
      </c>
      <c r="J37" s="22">
        <f t="shared" si="9"/>
        <v>-2280600</v>
      </c>
      <c r="K37" s="22">
        <f t="shared" si="9"/>
        <v>0</v>
      </c>
      <c r="L37" s="22">
        <f t="shared" si="9"/>
        <v>0</v>
      </c>
      <c r="M37" s="22">
        <f t="shared" si="9"/>
        <v>0</v>
      </c>
      <c r="N37" s="22">
        <f t="shared" si="9"/>
        <v>0</v>
      </c>
      <c r="O37" s="17"/>
    </row>
    <row r="38" spans="1:15" s="3" customFormat="1" ht="67.5" customHeight="1" x14ac:dyDescent="0.3">
      <c r="A38" s="25" t="s">
        <v>54</v>
      </c>
      <c r="B38" s="25" t="s">
        <v>60</v>
      </c>
      <c r="C38" s="31" t="s">
        <v>76</v>
      </c>
      <c r="D38" s="26">
        <f>SUM(E38:N38)</f>
        <v>464100</v>
      </c>
      <c r="E38" s="32">
        <v>369400</v>
      </c>
      <c r="F38" s="26">
        <v>94700</v>
      </c>
      <c r="G38" s="26"/>
      <c r="H38" s="26"/>
      <c r="I38" s="26"/>
      <c r="J38" s="26"/>
      <c r="K38" s="26"/>
      <c r="L38" s="26"/>
      <c r="M38" s="26"/>
      <c r="N38" s="26"/>
      <c r="O38" s="17"/>
    </row>
    <row r="39" spans="1:15" ht="39.75" customHeight="1" x14ac:dyDescent="0.3">
      <c r="A39" s="25" t="s">
        <v>30</v>
      </c>
      <c r="B39" s="25" t="s">
        <v>71</v>
      </c>
      <c r="C39" s="31" t="s">
        <v>55</v>
      </c>
      <c r="D39" s="26">
        <f>SUM(E39:N39)</f>
        <v>-2280600</v>
      </c>
      <c r="E39" s="27"/>
      <c r="F39" s="28"/>
      <c r="G39" s="28"/>
      <c r="H39" s="28"/>
      <c r="I39" s="28"/>
      <c r="J39" s="28">
        <v>-2280600</v>
      </c>
      <c r="K39" s="28"/>
      <c r="L39" s="28"/>
      <c r="M39" s="28"/>
      <c r="N39" s="28"/>
      <c r="O39" s="2"/>
    </row>
    <row r="40" spans="1:15" ht="35.25" customHeight="1" x14ac:dyDescent="0.3">
      <c r="A40" s="33"/>
      <c r="B40" s="33"/>
      <c r="C40" s="34" t="s">
        <v>3</v>
      </c>
      <c r="D40" s="22">
        <f>D37+D35+D33+D30+D25+D22+D15+D10</f>
        <v>2142721</v>
      </c>
      <c r="E40" s="22">
        <f t="shared" ref="E40:N40" si="10">E37+E35+E33+E30+E25+E22+E15+E10</f>
        <v>5702576</v>
      </c>
      <c r="F40" s="22">
        <f t="shared" si="10"/>
        <v>3011307</v>
      </c>
      <c r="G40" s="22">
        <f t="shared" si="10"/>
        <v>0</v>
      </c>
      <c r="H40" s="22">
        <f t="shared" si="10"/>
        <v>-2047</v>
      </c>
      <c r="I40" s="22">
        <f t="shared" si="10"/>
        <v>-689800</v>
      </c>
      <c r="J40" s="22">
        <f t="shared" si="10"/>
        <v>-2280600</v>
      </c>
      <c r="K40" s="22">
        <f t="shared" si="10"/>
        <v>-4500</v>
      </c>
      <c r="L40" s="22">
        <f t="shared" si="10"/>
        <v>657700</v>
      </c>
      <c r="M40" s="22">
        <f t="shared" si="10"/>
        <v>-10529</v>
      </c>
      <c r="N40" s="22">
        <f t="shared" si="10"/>
        <v>-4241386</v>
      </c>
      <c r="O40" s="19"/>
    </row>
    <row r="41" spans="1:15" ht="36.75" customHeight="1" x14ac:dyDescent="0.3">
      <c r="A41" s="9"/>
      <c r="B41" s="9"/>
      <c r="C41" s="10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</row>
    <row r="42" spans="1:15" ht="24.95" customHeight="1" x14ac:dyDescent="0.3">
      <c r="A42" s="6"/>
      <c r="B42" s="6"/>
      <c r="C42" s="5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 s="4" customFormat="1" ht="24.95" customHeight="1" x14ac:dyDescent="0.3">
      <c r="A43" s="12" t="s">
        <v>8</v>
      </c>
      <c r="B43" s="12"/>
      <c r="C43" s="13"/>
      <c r="D43" s="13"/>
      <c r="E43" s="13"/>
      <c r="F43" s="13"/>
      <c r="G43" s="13"/>
      <c r="H43" s="13"/>
      <c r="I43" s="12" t="s">
        <v>9</v>
      </c>
      <c r="J43" s="12"/>
      <c r="K43" s="13"/>
      <c r="L43" s="12"/>
      <c r="M43" s="13"/>
      <c r="N43" s="12"/>
    </row>
    <row r="44" spans="1:15" ht="19.5" customHeight="1" x14ac:dyDescent="0.3">
      <c r="A44" s="3"/>
      <c r="B44" s="3"/>
      <c r="N44" s="3"/>
    </row>
    <row r="45" spans="1:15" ht="44.25" customHeight="1" x14ac:dyDescent="0.3">
      <c r="E45" s="19"/>
    </row>
  </sheetData>
  <mergeCells count="8">
    <mergeCell ref="B7:B9"/>
    <mergeCell ref="A5:N5"/>
    <mergeCell ref="E8:M8"/>
    <mergeCell ref="C7:C9"/>
    <mergeCell ref="A7:A9"/>
    <mergeCell ref="D8:D9"/>
    <mergeCell ref="D7:N7"/>
    <mergeCell ref="N8:N9"/>
  </mergeCells>
  <phoneticPr fontId="0" type="noConversion"/>
  <pageMargins left="0.35" right="0.26" top="0.68" bottom="0.32" header="0.26" footer="0.24"/>
  <pageSetup paperSize="9" scale="63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</vt:lpstr>
      <vt:lpstr>'додаток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2018-10-31T14:01:00Z</cp:lastPrinted>
  <dcterms:created xsi:type="dcterms:W3CDTF">1996-10-08T23:32:33Z</dcterms:created>
  <dcterms:modified xsi:type="dcterms:W3CDTF">2018-11-29T13:57:12Z</dcterms:modified>
</cp:coreProperties>
</file>