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55" yWindow="-15" windowWidth="1080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Z2M_ZVED_287!$A$13:$R$287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Z2M_ZVED_287!$A$1:$L$325</definedName>
  </definedNames>
  <calcPr calcId="162913" fullCalcOnLoad="1"/>
</workbook>
</file>

<file path=xl/calcChain.xml><?xml version="1.0" encoding="utf-8"?>
<calcChain xmlns="http://schemas.openxmlformats.org/spreadsheetml/2006/main">
  <c r="F16" i="15" l="1"/>
  <c r="F25" i="15"/>
  <c r="F26" i="15"/>
  <c r="F27" i="15"/>
  <c r="H308" i="15"/>
  <c r="H299" i="15"/>
  <c r="H304" i="15"/>
  <c r="K304" i="15" s="1"/>
  <c r="H219" i="15"/>
  <c r="G219" i="15"/>
  <c r="J277" i="15"/>
  <c r="K277" i="15"/>
  <c r="L277" i="15" s="1"/>
  <c r="I277" i="15"/>
  <c r="J248" i="15"/>
  <c r="K248" i="15"/>
  <c r="L248" i="15" s="1"/>
  <c r="I248" i="15"/>
  <c r="F248" i="15"/>
  <c r="J244" i="15"/>
  <c r="K244" i="15"/>
  <c r="L244" i="15"/>
  <c r="I244" i="15"/>
  <c r="F244" i="15"/>
  <c r="F245" i="15"/>
  <c r="I245" i="15"/>
  <c r="J245" i="15"/>
  <c r="K245" i="15"/>
  <c r="L245" i="15" s="1"/>
  <c r="F246" i="15"/>
  <c r="I246" i="15"/>
  <c r="J246" i="15"/>
  <c r="K246" i="15"/>
  <c r="L246" i="15"/>
  <c r="J211" i="15"/>
  <c r="K211" i="15"/>
  <c r="L211" i="15" s="1"/>
  <c r="I211" i="15"/>
  <c r="F211" i="15"/>
  <c r="F212" i="15"/>
  <c r="I212" i="15"/>
  <c r="J212" i="15"/>
  <c r="K212" i="15"/>
  <c r="L212" i="15"/>
  <c r="H282" i="15"/>
  <c r="H286" i="15"/>
  <c r="G282" i="15"/>
  <c r="G286" i="15"/>
  <c r="D282" i="15"/>
  <c r="D286" i="15"/>
  <c r="E282" i="15"/>
  <c r="E286" i="15"/>
  <c r="C282" i="15"/>
  <c r="C286" i="15"/>
  <c r="I282" i="15"/>
  <c r="I283" i="15"/>
  <c r="J283" i="15"/>
  <c r="K283" i="15"/>
  <c r="L283" i="15" s="1"/>
  <c r="F283" i="15"/>
  <c r="J272" i="15"/>
  <c r="K272" i="15"/>
  <c r="L272" i="15" s="1"/>
  <c r="I272" i="15"/>
  <c r="F272" i="15"/>
  <c r="J236" i="15"/>
  <c r="K236" i="15"/>
  <c r="L236" i="15"/>
  <c r="I236" i="15"/>
  <c r="F236" i="15"/>
  <c r="J210" i="15"/>
  <c r="K210" i="15"/>
  <c r="L210" i="15" s="1"/>
  <c r="I210" i="15"/>
  <c r="F210" i="15"/>
  <c r="J155" i="15"/>
  <c r="K155" i="15"/>
  <c r="L155" i="15"/>
  <c r="I155" i="15"/>
  <c r="F155" i="15"/>
  <c r="J154" i="15"/>
  <c r="K154" i="15"/>
  <c r="L154" i="15" s="1"/>
  <c r="I154" i="15"/>
  <c r="F154" i="15"/>
  <c r="J152" i="15"/>
  <c r="K152" i="15"/>
  <c r="L152" i="15"/>
  <c r="I152" i="15"/>
  <c r="F152" i="15"/>
  <c r="J151" i="15"/>
  <c r="K151" i="15"/>
  <c r="L151" i="15" s="1"/>
  <c r="I151" i="15"/>
  <c r="F151" i="15"/>
  <c r="J150" i="15"/>
  <c r="K150" i="15"/>
  <c r="L150" i="15"/>
  <c r="I150" i="15"/>
  <c r="F150" i="15"/>
  <c r="J148" i="15"/>
  <c r="K148" i="15"/>
  <c r="L148" i="15" s="1"/>
  <c r="I148" i="15"/>
  <c r="F148" i="15"/>
  <c r="J141" i="15"/>
  <c r="K141" i="15"/>
  <c r="L141" i="15"/>
  <c r="I141" i="15"/>
  <c r="F141" i="15"/>
  <c r="H158" i="15"/>
  <c r="H161" i="15"/>
  <c r="H171" i="15"/>
  <c r="H182" i="15"/>
  <c r="K182" i="15" s="1"/>
  <c r="H214" i="15"/>
  <c r="H226" i="15"/>
  <c r="K226" i="15" s="1"/>
  <c r="H239" i="15"/>
  <c r="H241" i="15"/>
  <c r="H252" i="15"/>
  <c r="H238" i="15"/>
  <c r="H258" i="15"/>
  <c r="H268" i="15"/>
  <c r="K268" i="15" s="1"/>
  <c r="G158" i="15"/>
  <c r="G161" i="15"/>
  <c r="G171" i="15"/>
  <c r="G182" i="15"/>
  <c r="G214" i="15"/>
  <c r="G226" i="15"/>
  <c r="G239" i="15"/>
  <c r="G241" i="15"/>
  <c r="G252" i="15"/>
  <c r="G238" i="15"/>
  <c r="G258" i="15"/>
  <c r="G268" i="15"/>
  <c r="D158" i="15"/>
  <c r="D161" i="15"/>
  <c r="D171" i="15"/>
  <c r="D182" i="15"/>
  <c r="D214" i="15"/>
  <c r="D219" i="15"/>
  <c r="D226" i="15"/>
  <c r="D239" i="15"/>
  <c r="D241" i="15"/>
  <c r="D252" i="15"/>
  <c r="D258" i="15"/>
  <c r="D238" i="15"/>
  <c r="D268" i="15"/>
  <c r="D275" i="15"/>
  <c r="D278" i="15" s="1"/>
  <c r="E158" i="15"/>
  <c r="K158" i="15" s="1"/>
  <c r="E161" i="15"/>
  <c r="E171" i="15"/>
  <c r="E182" i="15"/>
  <c r="E214" i="15"/>
  <c r="E219" i="15"/>
  <c r="E226" i="15"/>
  <c r="E239" i="15"/>
  <c r="E241" i="15"/>
  <c r="E252" i="15"/>
  <c r="E258" i="15"/>
  <c r="K258" i="15" s="1"/>
  <c r="E268" i="15"/>
  <c r="C158" i="15"/>
  <c r="C161" i="15"/>
  <c r="C171" i="15"/>
  <c r="C182" i="15"/>
  <c r="C214" i="15"/>
  <c r="C219" i="15"/>
  <c r="C226" i="15"/>
  <c r="C239" i="15"/>
  <c r="C241" i="15"/>
  <c r="C238" i="15" s="1"/>
  <c r="C252" i="15"/>
  <c r="C258" i="15"/>
  <c r="C268" i="15"/>
  <c r="E15" i="15"/>
  <c r="K15" i="15"/>
  <c r="E23" i="15"/>
  <c r="E14" i="15"/>
  <c r="H15" i="15"/>
  <c r="H23" i="15"/>
  <c r="H14" i="15" s="1"/>
  <c r="K16" i="15"/>
  <c r="L16" i="15" s="1"/>
  <c r="K17" i="15"/>
  <c r="K18" i="15"/>
  <c r="K19" i="15"/>
  <c r="K20" i="15"/>
  <c r="L20" i="15" s="1"/>
  <c r="K21" i="15"/>
  <c r="K22" i="15"/>
  <c r="L22" i="15" s="1"/>
  <c r="K24" i="15"/>
  <c r="K25" i="15"/>
  <c r="K26" i="15"/>
  <c r="K27" i="15"/>
  <c r="E29" i="15"/>
  <c r="H29" i="15"/>
  <c r="K29" i="15" s="1"/>
  <c r="E31" i="15"/>
  <c r="E28" i="15" s="1"/>
  <c r="H31" i="15"/>
  <c r="K30" i="15"/>
  <c r="K32" i="15"/>
  <c r="E34" i="15"/>
  <c r="E36" i="15"/>
  <c r="H33" i="15"/>
  <c r="K34" i="15"/>
  <c r="K35" i="15"/>
  <c r="K37" i="15"/>
  <c r="K38" i="15"/>
  <c r="E40" i="15"/>
  <c r="E39" i="15"/>
  <c r="H40" i="15"/>
  <c r="K41" i="15"/>
  <c r="K42" i="15"/>
  <c r="K43" i="15"/>
  <c r="E62" i="15"/>
  <c r="E74" i="15"/>
  <c r="E45" i="15"/>
  <c r="E56" i="15"/>
  <c r="E59" i="15"/>
  <c r="H59" i="15"/>
  <c r="H62" i="15"/>
  <c r="H74" i="15"/>
  <c r="K74" i="15" s="1"/>
  <c r="H45" i="15"/>
  <c r="H56" i="15"/>
  <c r="H44" i="15" s="1"/>
  <c r="K46" i="15"/>
  <c r="K47" i="15"/>
  <c r="K48" i="15"/>
  <c r="K49" i="15"/>
  <c r="K50" i="15"/>
  <c r="K51" i="15"/>
  <c r="K52" i="15"/>
  <c r="K53" i="15"/>
  <c r="K54" i="15"/>
  <c r="K55" i="15"/>
  <c r="K57" i="15"/>
  <c r="K58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5" i="15"/>
  <c r="K76" i="15"/>
  <c r="K77" i="15"/>
  <c r="K78" i="15"/>
  <c r="E84" i="15"/>
  <c r="E80" i="15"/>
  <c r="E79" i="15" s="1"/>
  <c r="H80" i="15"/>
  <c r="H79" i="15" s="1"/>
  <c r="H84" i="15"/>
  <c r="K84" i="15" s="1"/>
  <c r="K81" i="15"/>
  <c r="K82" i="15"/>
  <c r="K83" i="15"/>
  <c r="K85" i="15"/>
  <c r="E105" i="15"/>
  <c r="E103" i="15"/>
  <c r="E97" i="15"/>
  <c r="H103" i="15"/>
  <c r="K103" i="15" s="1"/>
  <c r="H105" i="15"/>
  <c r="E98" i="15"/>
  <c r="E111" i="15"/>
  <c r="E117" i="15"/>
  <c r="E88" i="15"/>
  <c r="K88" i="15" s="1"/>
  <c r="E91" i="15"/>
  <c r="E87" i="15"/>
  <c r="E121" i="15"/>
  <c r="H98" i="15"/>
  <c r="H111" i="15"/>
  <c r="K111" i="15"/>
  <c r="H117" i="15"/>
  <c r="H110" i="15"/>
  <c r="H88" i="15"/>
  <c r="H91" i="15"/>
  <c r="H87" i="15" s="1"/>
  <c r="H121" i="15"/>
  <c r="K121" i="15" s="1"/>
  <c r="K89" i="15"/>
  <c r="K90" i="15"/>
  <c r="K92" i="15"/>
  <c r="K93" i="15"/>
  <c r="K94" i="15"/>
  <c r="K95" i="15"/>
  <c r="K96" i="15"/>
  <c r="K99" i="15"/>
  <c r="K100" i="15"/>
  <c r="K101" i="15"/>
  <c r="K102" i="15"/>
  <c r="K104" i="15"/>
  <c r="K106" i="15"/>
  <c r="K107" i="15"/>
  <c r="K108" i="15"/>
  <c r="K109" i="15"/>
  <c r="K112" i="15"/>
  <c r="K113" i="15"/>
  <c r="K114" i="15"/>
  <c r="K115" i="15"/>
  <c r="K116" i="15"/>
  <c r="K118" i="15"/>
  <c r="K119" i="15"/>
  <c r="K120" i="15"/>
  <c r="K122" i="15"/>
  <c r="K123" i="15"/>
  <c r="E131" i="15"/>
  <c r="E130" i="15" s="1"/>
  <c r="E126" i="15"/>
  <c r="E125" i="15" s="1"/>
  <c r="H131" i="15"/>
  <c r="H130" i="15" s="1"/>
  <c r="H126" i="15"/>
  <c r="H125" i="15" s="1"/>
  <c r="K127" i="15"/>
  <c r="K128" i="15"/>
  <c r="K129" i="15"/>
  <c r="K132" i="15"/>
  <c r="K133" i="15"/>
  <c r="E134" i="15"/>
  <c r="H134" i="15"/>
  <c r="K134" i="15" s="1"/>
  <c r="K135" i="15"/>
  <c r="E139" i="15"/>
  <c r="E138" i="15"/>
  <c r="E137" i="15" s="1"/>
  <c r="H139" i="15"/>
  <c r="H138" i="15" s="1"/>
  <c r="K140" i="15"/>
  <c r="K142" i="15"/>
  <c r="E144" i="15"/>
  <c r="H144" i="15"/>
  <c r="K144" i="15"/>
  <c r="K145" i="15"/>
  <c r="K146" i="15"/>
  <c r="K147" i="15"/>
  <c r="K149" i="15"/>
  <c r="K153" i="15"/>
  <c r="K156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7" i="15"/>
  <c r="K228" i="15"/>
  <c r="K229" i="15"/>
  <c r="K230" i="15"/>
  <c r="K231" i="15"/>
  <c r="K232" i="15"/>
  <c r="K233" i="15"/>
  <c r="K234" i="15"/>
  <c r="K235" i="15"/>
  <c r="K237" i="15"/>
  <c r="K239" i="15"/>
  <c r="K240" i="15"/>
  <c r="K242" i="15"/>
  <c r="K243" i="15"/>
  <c r="K247" i="15"/>
  <c r="K249" i="15"/>
  <c r="K250" i="15"/>
  <c r="K251" i="15"/>
  <c r="K252" i="15"/>
  <c r="K253" i="15"/>
  <c r="K254" i="15"/>
  <c r="K255" i="15"/>
  <c r="K256" i="15"/>
  <c r="K257" i="15"/>
  <c r="K259" i="15"/>
  <c r="K260" i="15"/>
  <c r="K261" i="15"/>
  <c r="K262" i="15"/>
  <c r="K263" i="15"/>
  <c r="K264" i="15"/>
  <c r="K265" i="15"/>
  <c r="K266" i="15"/>
  <c r="K267" i="15"/>
  <c r="K269" i="15"/>
  <c r="K270" i="15"/>
  <c r="K271" i="15"/>
  <c r="K273" i="15"/>
  <c r="K274" i="15"/>
  <c r="K276" i="15"/>
  <c r="K279" i="15"/>
  <c r="K280" i="15"/>
  <c r="K282" i="15"/>
  <c r="K284" i="15"/>
  <c r="K285" i="15"/>
  <c r="K286" i="15"/>
  <c r="E299" i="15"/>
  <c r="E292" i="15"/>
  <c r="E307" i="15" s="1"/>
  <c r="E296" i="15"/>
  <c r="K296" i="15"/>
  <c r="H292" i="15"/>
  <c r="H288" i="15"/>
  <c r="H296" i="15"/>
  <c r="H289" i="15"/>
  <c r="K289" i="15" s="1"/>
  <c r="K290" i="15"/>
  <c r="K291" i="15"/>
  <c r="K293" i="15"/>
  <c r="K294" i="15"/>
  <c r="K295" i="15"/>
  <c r="K297" i="15"/>
  <c r="K298" i="15"/>
  <c r="K300" i="15"/>
  <c r="K301" i="15"/>
  <c r="K302" i="15"/>
  <c r="K303" i="15"/>
  <c r="E304" i="15"/>
  <c r="K305" i="15"/>
  <c r="K306" i="15"/>
  <c r="H307" i="15"/>
  <c r="E308" i="15"/>
  <c r="K309" i="15"/>
  <c r="K310" i="15"/>
  <c r="K311" i="15"/>
  <c r="E316" i="15"/>
  <c r="E312" i="15"/>
  <c r="E322" i="15" s="1"/>
  <c r="E313" i="15"/>
  <c r="E321" i="15"/>
  <c r="K321" i="15"/>
  <c r="H316" i="15"/>
  <c r="H313" i="15"/>
  <c r="H312" i="15" s="1"/>
  <c r="H322" i="15" s="1"/>
  <c r="K314" i="15"/>
  <c r="K315" i="15"/>
  <c r="K317" i="15"/>
  <c r="K318" i="15"/>
  <c r="K319" i="15"/>
  <c r="K320" i="15"/>
  <c r="G15" i="15"/>
  <c r="G23" i="15"/>
  <c r="G14" i="15"/>
  <c r="G40" i="15"/>
  <c r="G39" i="15"/>
  <c r="G62" i="15"/>
  <c r="G74" i="15"/>
  <c r="G45" i="15"/>
  <c r="G56" i="15"/>
  <c r="G59" i="15"/>
  <c r="G44" i="15"/>
  <c r="G84" i="15"/>
  <c r="G80" i="15"/>
  <c r="G29" i="15"/>
  <c r="G31" i="15"/>
  <c r="G28" i="15"/>
  <c r="G33" i="15"/>
  <c r="G105" i="15"/>
  <c r="G103" i="15"/>
  <c r="G97" i="15"/>
  <c r="G98" i="15"/>
  <c r="G111" i="15"/>
  <c r="J111" i="15" s="1"/>
  <c r="G117" i="15"/>
  <c r="G110" i="15"/>
  <c r="J110" i="15" s="1"/>
  <c r="G88" i="15"/>
  <c r="G91" i="15"/>
  <c r="G121" i="15"/>
  <c r="G131" i="15"/>
  <c r="G130" i="15"/>
  <c r="G126" i="15"/>
  <c r="G125" i="15"/>
  <c r="G134" i="15"/>
  <c r="G139" i="15"/>
  <c r="G138" i="15" s="1"/>
  <c r="G137" i="15"/>
  <c r="G144" i="15"/>
  <c r="D15" i="15"/>
  <c r="D23" i="15"/>
  <c r="D14" i="15"/>
  <c r="D40" i="15"/>
  <c r="D39" i="15"/>
  <c r="D62" i="15"/>
  <c r="D74" i="15"/>
  <c r="D45" i="15"/>
  <c r="D56" i="15"/>
  <c r="D59" i="15"/>
  <c r="D44" i="15"/>
  <c r="D84" i="15"/>
  <c r="D80" i="15"/>
  <c r="D79" i="15" s="1"/>
  <c r="D29" i="15"/>
  <c r="D31" i="15"/>
  <c r="D28" i="15"/>
  <c r="D34" i="15"/>
  <c r="D36" i="15"/>
  <c r="D33" i="15" s="1"/>
  <c r="D88" i="15"/>
  <c r="D91" i="15"/>
  <c r="D87" i="15"/>
  <c r="D103" i="15"/>
  <c r="D97" i="15"/>
  <c r="D105" i="15"/>
  <c r="D111" i="15"/>
  <c r="D110" i="15" s="1"/>
  <c r="D98" i="15"/>
  <c r="D117" i="15"/>
  <c r="D121" i="15"/>
  <c r="D131" i="15"/>
  <c r="D130" i="15"/>
  <c r="D126" i="15"/>
  <c r="D125" i="15"/>
  <c r="D134" i="15"/>
  <c r="D139" i="15"/>
  <c r="D138" i="15" s="1"/>
  <c r="D137" i="15"/>
  <c r="D144" i="15"/>
  <c r="C15" i="15"/>
  <c r="J15" i="15" s="1"/>
  <c r="C23" i="15"/>
  <c r="C14" i="15"/>
  <c r="C40" i="15"/>
  <c r="C39" i="15"/>
  <c r="J39" i="15" s="1"/>
  <c r="L39" i="15" s="1"/>
  <c r="C62" i="15"/>
  <c r="C74" i="15"/>
  <c r="J74" i="15" s="1"/>
  <c r="C45" i="15"/>
  <c r="C56" i="15"/>
  <c r="J56" i="15" s="1"/>
  <c r="C59" i="15"/>
  <c r="C44" i="15"/>
  <c r="C84" i="15"/>
  <c r="C80" i="15"/>
  <c r="C29" i="15"/>
  <c r="J29" i="15" s="1"/>
  <c r="L29" i="15" s="1"/>
  <c r="C31" i="15"/>
  <c r="C28" i="15"/>
  <c r="J28" i="15" s="1"/>
  <c r="C34" i="15"/>
  <c r="C36" i="15"/>
  <c r="C33" i="15"/>
  <c r="C105" i="15"/>
  <c r="C103" i="15"/>
  <c r="C98" i="15"/>
  <c r="C97" i="15"/>
  <c r="C111" i="15"/>
  <c r="C117" i="15"/>
  <c r="C110" i="15" s="1"/>
  <c r="C88" i="15"/>
  <c r="J88" i="15" s="1"/>
  <c r="C91" i="15"/>
  <c r="C87" i="15"/>
  <c r="C121" i="15"/>
  <c r="C131" i="15"/>
  <c r="C126" i="15"/>
  <c r="C125" i="15"/>
  <c r="C134" i="15"/>
  <c r="C139" i="15"/>
  <c r="C138" i="15" s="1"/>
  <c r="C137" i="15"/>
  <c r="J137" i="15" s="1"/>
  <c r="C144" i="15"/>
  <c r="L15" i="15"/>
  <c r="J16" i="15"/>
  <c r="J17" i="15"/>
  <c r="L17" i="15"/>
  <c r="J18" i="15"/>
  <c r="L18" i="15"/>
  <c r="J19" i="15"/>
  <c r="L19" i="15"/>
  <c r="J20" i="15"/>
  <c r="J21" i="15"/>
  <c r="L21" i="15"/>
  <c r="J22" i="15"/>
  <c r="J23" i="15"/>
  <c r="J24" i="15"/>
  <c r="L24" i="15" s="1"/>
  <c r="J25" i="15"/>
  <c r="L25" i="15" s="1"/>
  <c r="J26" i="15"/>
  <c r="L26" i="15" s="1"/>
  <c r="J27" i="15"/>
  <c r="L27" i="15" s="1"/>
  <c r="J30" i="15"/>
  <c r="L30" i="15"/>
  <c r="J31" i="15"/>
  <c r="J32" i="15"/>
  <c r="J34" i="15"/>
  <c r="L34" i="15" s="1"/>
  <c r="J35" i="15"/>
  <c r="L35" i="15" s="1"/>
  <c r="J36" i="15"/>
  <c r="J37" i="15"/>
  <c r="L37" i="15" s="1"/>
  <c r="J38" i="15"/>
  <c r="L38" i="15" s="1"/>
  <c r="J40" i="15"/>
  <c r="L40" i="15" s="1"/>
  <c r="J41" i="15"/>
  <c r="L41" i="15" s="1"/>
  <c r="J42" i="15"/>
  <c r="L42" i="15" s="1"/>
  <c r="J43" i="15"/>
  <c r="L43" i="15" s="1"/>
  <c r="J45" i="15"/>
  <c r="J46" i="15"/>
  <c r="L46" i="15"/>
  <c r="J47" i="15"/>
  <c r="L47" i="15"/>
  <c r="J48" i="15"/>
  <c r="L48" i="15"/>
  <c r="J49" i="15"/>
  <c r="L49" i="15"/>
  <c r="J50" i="15"/>
  <c r="L50" i="15"/>
  <c r="J51" i="15"/>
  <c r="L51" i="15"/>
  <c r="J52" i="15"/>
  <c r="L52" i="15"/>
  <c r="J53" i="15"/>
  <c r="L53" i="15"/>
  <c r="J54" i="15"/>
  <c r="L54" i="15"/>
  <c r="J55" i="15"/>
  <c r="L55" i="15"/>
  <c r="J57" i="15"/>
  <c r="L57" i="15"/>
  <c r="J58" i="15"/>
  <c r="L58" i="15"/>
  <c r="J59" i="15"/>
  <c r="J60" i="15"/>
  <c r="L60" i="15"/>
  <c r="J61" i="15"/>
  <c r="L61" i="15"/>
  <c r="J62" i="15"/>
  <c r="L62" i="15"/>
  <c r="J63" i="15"/>
  <c r="L63" i="15"/>
  <c r="J64" i="15"/>
  <c r="L64" i="15"/>
  <c r="J65" i="15"/>
  <c r="L65" i="15"/>
  <c r="J66" i="15"/>
  <c r="L66" i="15"/>
  <c r="J67" i="15"/>
  <c r="L67" i="15"/>
  <c r="J68" i="15"/>
  <c r="L68" i="15"/>
  <c r="J69" i="15"/>
  <c r="L69" i="15"/>
  <c r="J70" i="15"/>
  <c r="L70" i="15"/>
  <c r="J71" i="15"/>
  <c r="L71" i="15"/>
  <c r="J72" i="15"/>
  <c r="L72" i="15"/>
  <c r="J73" i="15"/>
  <c r="L73" i="15"/>
  <c r="L74" i="15"/>
  <c r="J75" i="15"/>
  <c r="L75" i="15"/>
  <c r="J76" i="15"/>
  <c r="L76" i="15"/>
  <c r="J77" i="15"/>
  <c r="L77" i="15"/>
  <c r="J78" i="15"/>
  <c r="L78" i="15"/>
  <c r="J81" i="15"/>
  <c r="J82" i="15"/>
  <c r="L82" i="15" s="1"/>
  <c r="J83" i="15"/>
  <c r="L83" i="15"/>
  <c r="J84" i="15"/>
  <c r="L84" i="15"/>
  <c r="J85" i="15"/>
  <c r="L85" i="15"/>
  <c r="L88" i="15"/>
  <c r="J89" i="15"/>
  <c r="L89" i="15"/>
  <c r="J90" i="15"/>
  <c r="L90" i="15"/>
  <c r="J92" i="15"/>
  <c r="L92" i="15" s="1"/>
  <c r="J93" i="15"/>
  <c r="L93" i="15" s="1"/>
  <c r="J94" i="15"/>
  <c r="L94" i="15" s="1"/>
  <c r="J95" i="15"/>
  <c r="L95" i="15" s="1"/>
  <c r="J96" i="15"/>
  <c r="L96" i="15" s="1"/>
  <c r="J98" i="15"/>
  <c r="J99" i="15"/>
  <c r="L99" i="15" s="1"/>
  <c r="J100" i="15"/>
  <c r="L100" i="15" s="1"/>
  <c r="J101" i="15"/>
  <c r="L101" i="15" s="1"/>
  <c r="J102" i="15"/>
  <c r="L102" i="15" s="1"/>
  <c r="J103" i="15"/>
  <c r="L103" i="15" s="1"/>
  <c r="J104" i="15"/>
  <c r="L104" i="15" s="1"/>
  <c r="J105" i="15"/>
  <c r="J106" i="15"/>
  <c r="L106" i="15"/>
  <c r="J107" i="15"/>
  <c r="L107" i="15"/>
  <c r="J108" i="15"/>
  <c r="L108" i="15"/>
  <c r="J109" i="15"/>
  <c r="L109" i="15"/>
  <c r="J112" i="15"/>
  <c r="L112" i="15" s="1"/>
  <c r="J113" i="15"/>
  <c r="L113" i="15" s="1"/>
  <c r="J114" i="15"/>
  <c r="L114" i="15" s="1"/>
  <c r="J115" i="15"/>
  <c r="L115" i="15" s="1"/>
  <c r="J116" i="15"/>
  <c r="L116" i="15" s="1"/>
  <c r="J117" i="15"/>
  <c r="J118" i="15"/>
  <c r="L118" i="15" s="1"/>
  <c r="J119" i="15"/>
  <c r="L119" i="15" s="1"/>
  <c r="J120" i="15"/>
  <c r="L120" i="15" s="1"/>
  <c r="J121" i="15"/>
  <c r="L121" i="15" s="1"/>
  <c r="J122" i="15"/>
  <c r="L122" i="15" s="1"/>
  <c r="J123" i="15"/>
  <c r="L123" i="15" s="1"/>
  <c r="J126" i="15"/>
  <c r="J127" i="15"/>
  <c r="L127" i="15"/>
  <c r="J128" i="15"/>
  <c r="L128" i="15"/>
  <c r="J129" i="15"/>
  <c r="L129" i="15"/>
  <c r="J132" i="15"/>
  <c r="L132" i="15" s="1"/>
  <c r="J133" i="15"/>
  <c r="L133" i="15" s="1"/>
  <c r="J134" i="15"/>
  <c r="L134" i="15" s="1"/>
  <c r="J135" i="15"/>
  <c r="L135" i="15" s="1"/>
  <c r="J139" i="15"/>
  <c r="J140" i="15"/>
  <c r="L140" i="15"/>
  <c r="J142" i="15"/>
  <c r="L142" i="15"/>
  <c r="J144" i="15"/>
  <c r="J145" i="15"/>
  <c r="L145" i="15" s="1"/>
  <c r="J146" i="15"/>
  <c r="L146" i="15" s="1"/>
  <c r="J147" i="15"/>
  <c r="L147" i="15" s="1"/>
  <c r="J149" i="15"/>
  <c r="L149" i="15" s="1"/>
  <c r="J153" i="15"/>
  <c r="L153" i="15" s="1"/>
  <c r="J156" i="15"/>
  <c r="L156" i="15" s="1"/>
  <c r="J158" i="15"/>
  <c r="L158" i="15" s="1"/>
  <c r="J159" i="15"/>
  <c r="L159" i="15" s="1"/>
  <c r="J160" i="15"/>
  <c r="L160" i="15" s="1"/>
  <c r="J161" i="15"/>
  <c r="L161" i="15" s="1"/>
  <c r="J162" i="15"/>
  <c r="L162" i="15" s="1"/>
  <c r="J163" i="15"/>
  <c r="L163" i="15" s="1"/>
  <c r="J164" i="15"/>
  <c r="L164" i="15" s="1"/>
  <c r="J165" i="15"/>
  <c r="L165" i="15" s="1"/>
  <c r="J166" i="15"/>
  <c r="L166" i="15" s="1"/>
  <c r="J167" i="15"/>
  <c r="L167" i="15" s="1"/>
  <c r="J168" i="15"/>
  <c r="L168" i="15" s="1"/>
  <c r="J169" i="15"/>
  <c r="L169" i="15" s="1"/>
  <c r="J170" i="15"/>
  <c r="L170" i="15" s="1"/>
  <c r="J171" i="15"/>
  <c r="L171" i="15" s="1"/>
  <c r="J172" i="15"/>
  <c r="L172" i="15" s="1"/>
  <c r="J173" i="15"/>
  <c r="L173" i="15" s="1"/>
  <c r="J174" i="15"/>
  <c r="L174" i="15" s="1"/>
  <c r="J175" i="15"/>
  <c r="L175" i="15" s="1"/>
  <c r="J176" i="15"/>
  <c r="L176" i="15" s="1"/>
  <c r="J177" i="15"/>
  <c r="L177" i="15" s="1"/>
  <c r="J178" i="15"/>
  <c r="L178" i="15" s="1"/>
  <c r="J179" i="15"/>
  <c r="L179" i="15" s="1"/>
  <c r="J180" i="15"/>
  <c r="L180" i="15" s="1"/>
  <c r="J181" i="15"/>
  <c r="L181" i="15" s="1"/>
  <c r="J182" i="15"/>
  <c r="L182" i="15" s="1"/>
  <c r="J183" i="15"/>
  <c r="L183" i="15" s="1"/>
  <c r="J184" i="15"/>
  <c r="L184" i="15" s="1"/>
  <c r="J185" i="15"/>
  <c r="L185" i="15" s="1"/>
  <c r="J186" i="15"/>
  <c r="L186" i="15" s="1"/>
  <c r="J187" i="15"/>
  <c r="L187" i="15" s="1"/>
  <c r="J188" i="15"/>
  <c r="L188" i="15" s="1"/>
  <c r="J189" i="15"/>
  <c r="L189" i="15" s="1"/>
  <c r="J190" i="15"/>
  <c r="L190" i="15" s="1"/>
  <c r="J191" i="15"/>
  <c r="L191" i="15" s="1"/>
  <c r="J192" i="15"/>
  <c r="L192" i="15" s="1"/>
  <c r="J193" i="15"/>
  <c r="L193" i="15" s="1"/>
  <c r="J194" i="15"/>
  <c r="L194" i="15" s="1"/>
  <c r="J195" i="15"/>
  <c r="L195" i="15" s="1"/>
  <c r="J196" i="15"/>
  <c r="L196" i="15" s="1"/>
  <c r="J197" i="15"/>
  <c r="L197" i="15" s="1"/>
  <c r="J198" i="15"/>
  <c r="L198" i="15" s="1"/>
  <c r="J199" i="15"/>
  <c r="L199" i="15" s="1"/>
  <c r="J200" i="15"/>
  <c r="L200" i="15" s="1"/>
  <c r="J201" i="15"/>
  <c r="L201" i="15" s="1"/>
  <c r="J202" i="15"/>
  <c r="L202" i="15" s="1"/>
  <c r="J203" i="15"/>
  <c r="L203" i="15" s="1"/>
  <c r="J204" i="15"/>
  <c r="L204" i="15" s="1"/>
  <c r="J205" i="15"/>
  <c r="L205" i="15" s="1"/>
  <c r="J206" i="15"/>
  <c r="L206" i="15" s="1"/>
  <c r="J207" i="15"/>
  <c r="L207" i="15" s="1"/>
  <c r="J208" i="15"/>
  <c r="L208" i="15" s="1"/>
  <c r="J209" i="15"/>
  <c r="L209" i="15" s="1"/>
  <c r="J213" i="15"/>
  <c r="L213" i="15" s="1"/>
  <c r="J214" i="15"/>
  <c r="L214" i="15" s="1"/>
  <c r="J215" i="15"/>
  <c r="L215" i="15" s="1"/>
  <c r="J216" i="15"/>
  <c r="L216" i="15" s="1"/>
  <c r="J217" i="15"/>
  <c r="L217" i="15" s="1"/>
  <c r="J218" i="15"/>
  <c r="L218" i="15" s="1"/>
  <c r="J219" i="15"/>
  <c r="L219" i="15" s="1"/>
  <c r="J220" i="15"/>
  <c r="L220" i="15" s="1"/>
  <c r="J221" i="15"/>
  <c r="L221" i="15" s="1"/>
  <c r="J222" i="15"/>
  <c r="L222" i="15" s="1"/>
  <c r="J223" i="15"/>
  <c r="L223" i="15" s="1"/>
  <c r="J224" i="15"/>
  <c r="L224" i="15" s="1"/>
  <c r="J225" i="15"/>
  <c r="L225" i="15" s="1"/>
  <c r="J226" i="15"/>
  <c r="L226" i="15" s="1"/>
  <c r="J227" i="15"/>
  <c r="L227" i="15" s="1"/>
  <c r="J228" i="15"/>
  <c r="L228" i="15" s="1"/>
  <c r="J229" i="15"/>
  <c r="L229" i="15" s="1"/>
  <c r="J230" i="15"/>
  <c r="L230" i="15" s="1"/>
  <c r="J231" i="15"/>
  <c r="L231" i="15" s="1"/>
  <c r="J232" i="15"/>
  <c r="L232" i="15" s="1"/>
  <c r="J233" i="15"/>
  <c r="L233" i="15" s="1"/>
  <c r="J234" i="15"/>
  <c r="L234" i="15" s="1"/>
  <c r="J235" i="15"/>
  <c r="L235" i="15" s="1"/>
  <c r="J237" i="15"/>
  <c r="L237" i="15" s="1"/>
  <c r="J238" i="15"/>
  <c r="J239" i="15"/>
  <c r="L239" i="15" s="1"/>
  <c r="J240" i="15"/>
  <c r="L240" i="15" s="1"/>
  <c r="J241" i="15"/>
  <c r="J242" i="15"/>
  <c r="L242" i="15" s="1"/>
  <c r="J243" i="15"/>
  <c r="L243" i="15" s="1"/>
  <c r="J247" i="15"/>
  <c r="L247" i="15" s="1"/>
  <c r="J249" i="15"/>
  <c r="L249" i="15" s="1"/>
  <c r="J250" i="15"/>
  <c r="L250" i="15" s="1"/>
  <c r="J251" i="15"/>
  <c r="L251" i="15" s="1"/>
  <c r="J252" i="15"/>
  <c r="L252" i="15" s="1"/>
  <c r="J253" i="15"/>
  <c r="L253" i="15" s="1"/>
  <c r="J254" i="15"/>
  <c r="L254" i="15" s="1"/>
  <c r="J255" i="15"/>
  <c r="L255" i="15" s="1"/>
  <c r="J256" i="15"/>
  <c r="L256" i="15" s="1"/>
  <c r="J257" i="15"/>
  <c r="L257" i="15" s="1"/>
  <c r="J258" i="15"/>
  <c r="J259" i="15"/>
  <c r="L259" i="15" s="1"/>
  <c r="J260" i="15"/>
  <c r="L260" i="15" s="1"/>
  <c r="J261" i="15"/>
  <c r="L261" i="15" s="1"/>
  <c r="J262" i="15"/>
  <c r="L262" i="15" s="1"/>
  <c r="J263" i="15"/>
  <c r="L263" i="15" s="1"/>
  <c r="J264" i="15"/>
  <c r="L264" i="15" s="1"/>
  <c r="J265" i="15"/>
  <c r="L265" i="15" s="1"/>
  <c r="J266" i="15"/>
  <c r="L266" i="15" s="1"/>
  <c r="J267" i="15"/>
  <c r="L267" i="15" s="1"/>
  <c r="J268" i="15"/>
  <c r="J269" i="15"/>
  <c r="L269" i="15" s="1"/>
  <c r="J270" i="15"/>
  <c r="L270" i="15" s="1"/>
  <c r="J271" i="15"/>
  <c r="L271" i="15" s="1"/>
  <c r="J273" i="15"/>
  <c r="L273" i="15" s="1"/>
  <c r="J274" i="15"/>
  <c r="L274" i="15" s="1"/>
  <c r="J276" i="15"/>
  <c r="L276" i="15" s="1"/>
  <c r="J279" i="15"/>
  <c r="L279" i="15"/>
  <c r="J280" i="15"/>
  <c r="L280" i="15"/>
  <c r="D281" i="15"/>
  <c r="J282" i="15"/>
  <c r="L282" i="15" s="1"/>
  <c r="J284" i="15"/>
  <c r="L284" i="15" s="1"/>
  <c r="J285" i="15"/>
  <c r="L285" i="15" s="1"/>
  <c r="J286" i="15"/>
  <c r="L286" i="15" s="1"/>
  <c r="D299" i="15"/>
  <c r="D288" i="15" s="1"/>
  <c r="D292" i="15"/>
  <c r="D296" i="15"/>
  <c r="D304" i="15"/>
  <c r="D308" i="15"/>
  <c r="D316" i="15"/>
  <c r="D312" i="15" s="1"/>
  <c r="D322" i="15" s="1"/>
  <c r="D313" i="15"/>
  <c r="D321" i="15"/>
  <c r="C299" i="15"/>
  <c r="C292" i="15"/>
  <c r="C296" i="15"/>
  <c r="C288" i="15" s="1"/>
  <c r="G299" i="15"/>
  <c r="J299" i="15" s="1"/>
  <c r="G292" i="15"/>
  <c r="G296" i="15"/>
  <c r="G304" i="15"/>
  <c r="G288" i="15" s="1"/>
  <c r="G289" i="15"/>
  <c r="J289" i="15"/>
  <c r="J290" i="15"/>
  <c r="J291" i="15"/>
  <c r="J293" i="15"/>
  <c r="J294" i="15"/>
  <c r="J295" i="15"/>
  <c r="J297" i="15"/>
  <c r="J298" i="15"/>
  <c r="J300" i="15"/>
  <c r="J301" i="15"/>
  <c r="J302" i="15"/>
  <c r="J303" i="15"/>
  <c r="C304" i="15"/>
  <c r="J304" i="15" s="1"/>
  <c r="J305" i="15"/>
  <c r="J306" i="15"/>
  <c r="C308" i="15"/>
  <c r="G308" i="15"/>
  <c r="J308" i="15"/>
  <c r="J309" i="15"/>
  <c r="J310" i="15"/>
  <c r="J311" i="15"/>
  <c r="C316" i="15"/>
  <c r="C312" i="15" s="1"/>
  <c r="C313" i="15"/>
  <c r="C321" i="15"/>
  <c r="G316" i="15"/>
  <c r="G313" i="15"/>
  <c r="G312" i="15"/>
  <c r="G322" i="15" s="1"/>
  <c r="J314" i="15"/>
  <c r="J315" i="15"/>
  <c r="J317" i="15"/>
  <c r="J318" i="15"/>
  <c r="J319" i="15"/>
  <c r="J320" i="15"/>
  <c r="J321" i="15"/>
  <c r="I144" i="15"/>
  <c r="I145" i="15"/>
  <c r="I146" i="15"/>
  <c r="I147" i="15"/>
  <c r="I149" i="15"/>
  <c r="I153" i="15"/>
  <c r="I156" i="15"/>
  <c r="F144" i="15"/>
  <c r="F145" i="15"/>
  <c r="F146" i="15"/>
  <c r="F147" i="15"/>
  <c r="F149" i="15"/>
  <c r="F153" i="15"/>
  <c r="F156" i="15"/>
  <c r="I159" i="15"/>
  <c r="I160" i="15"/>
  <c r="I161" i="15"/>
  <c r="I162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I237" i="15"/>
  <c r="I238" i="15"/>
  <c r="I239" i="15"/>
  <c r="I240" i="15"/>
  <c r="I241" i="15"/>
  <c r="I242" i="15"/>
  <c r="I243" i="15"/>
  <c r="I247" i="15"/>
  <c r="I249" i="15"/>
  <c r="I250" i="15"/>
  <c r="I251" i="15"/>
  <c r="I252" i="15"/>
  <c r="I253" i="15"/>
  <c r="I254" i="15"/>
  <c r="I255" i="15"/>
  <c r="I256" i="15"/>
  <c r="I257" i="15"/>
  <c r="I258" i="15"/>
  <c r="I259" i="15"/>
  <c r="I260" i="15"/>
  <c r="I261" i="15"/>
  <c r="I262" i="15"/>
  <c r="I263" i="15"/>
  <c r="I264" i="15"/>
  <c r="I265" i="15"/>
  <c r="I266" i="15"/>
  <c r="I267" i="15"/>
  <c r="I268" i="15"/>
  <c r="I269" i="15"/>
  <c r="I270" i="15"/>
  <c r="I271" i="15"/>
  <c r="I273" i="15"/>
  <c r="I274" i="15"/>
  <c r="I276" i="15"/>
  <c r="I279" i="15"/>
  <c r="I280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7" i="15"/>
  <c r="F239" i="15"/>
  <c r="F240" i="15"/>
  <c r="F241" i="15"/>
  <c r="F242" i="15"/>
  <c r="F243" i="15"/>
  <c r="F247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3" i="15"/>
  <c r="F274" i="15"/>
  <c r="F276" i="15"/>
  <c r="F279" i="15"/>
  <c r="F280" i="15"/>
  <c r="F14" i="15"/>
  <c r="F15" i="15"/>
  <c r="F17" i="15"/>
  <c r="F18" i="15"/>
  <c r="F19" i="15"/>
  <c r="F20" i="15"/>
  <c r="F21" i="15"/>
  <c r="F22" i="15"/>
  <c r="F23" i="15"/>
  <c r="F24" i="15"/>
  <c r="F28" i="15"/>
  <c r="F29" i="15"/>
  <c r="F30" i="15"/>
  <c r="F31" i="15"/>
  <c r="F32" i="15"/>
  <c r="F34" i="15"/>
  <c r="F35" i="15"/>
  <c r="F36" i="15"/>
  <c r="F37" i="15"/>
  <c r="F38" i="15"/>
  <c r="F39" i="15"/>
  <c r="F40" i="15"/>
  <c r="F41" i="15"/>
  <c r="F42" i="15"/>
  <c r="F43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5" i="15"/>
  <c r="F126" i="15"/>
  <c r="F127" i="15"/>
  <c r="F128" i="15"/>
  <c r="F129" i="15"/>
  <c r="F130" i="15"/>
  <c r="F131" i="15"/>
  <c r="F132" i="15"/>
  <c r="F133" i="15"/>
  <c r="F134" i="15"/>
  <c r="F135" i="15"/>
  <c r="F137" i="15"/>
  <c r="F138" i="15"/>
  <c r="F139" i="15"/>
  <c r="F140" i="15"/>
  <c r="F142" i="15"/>
  <c r="I118" i="15"/>
  <c r="I116" i="15"/>
  <c r="I119" i="15"/>
  <c r="F282" i="15"/>
  <c r="I37" i="15"/>
  <c r="I36" i="15"/>
  <c r="I35" i="15"/>
  <c r="I34" i="15"/>
  <c r="I284" i="15"/>
  <c r="I285" i="15"/>
  <c r="I286" i="15" s="1"/>
  <c r="I96" i="15"/>
  <c r="I26" i="15"/>
  <c r="I27" i="15"/>
  <c r="F284" i="15"/>
  <c r="F285" i="15"/>
  <c r="F286" i="15"/>
  <c r="F289" i="15"/>
  <c r="F290" i="15"/>
  <c r="F291" i="15"/>
  <c r="F292" i="15"/>
  <c r="F293" i="15"/>
  <c r="F294" i="15"/>
  <c r="F295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8" i="15"/>
  <c r="I29" i="15"/>
  <c r="I30" i="15"/>
  <c r="I31" i="15"/>
  <c r="I32" i="15"/>
  <c r="I33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81" i="15"/>
  <c r="I82" i="15"/>
  <c r="I83" i="15"/>
  <c r="I84" i="15"/>
  <c r="I85" i="15"/>
  <c r="I88" i="15"/>
  <c r="I89" i="15"/>
  <c r="I90" i="15"/>
  <c r="I91" i="15"/>
  <c r="I92" i="15"/>
  <c r="I93" i="15"/>
  <c r="I94" i="15"/>
  <c r="I95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7" i="15"/>
  <c r="I120" i="15"/>
  <c r="I121" i="15"/>
  <c r="I122" i="15"/>
  <c r="I123" i="15"/>
  <c r="I125" i="15"/>
  <c r="I126" i="15"/>
  <c r="I127" i="15"/>
  <c r="I128" i="15"/>
  <c r="I129" i="15"/>
  <c r="I130" i="15"/>
  <c r="I131" i="15"/>
  <c r="I132" i="15"/>
  <c r="I133" i="15"/>
  <c r="I134" i="15"/>
  <c r="I135" i="15"/>
  <c r="I137" i="15"/>
  <c r="I138" i="15"/>
  <c r="I139" i="15"/>
  <c r="I140" i="15"/>
  <c r="I142" i="15"/>
  <c r="I158" i="15"/>
  <c r="I289" i="15"/>
  <c r="I290" i="15"/>
  <c r="I291" i="15"/>
  <c r="I292" i="15"/>
  <c r="I293" i="15"/>
  <c r="I294" i="15"/>
  <c r="I295" i="15"/>
  <c r="I296" i="15"/>
  <c r="J316" i="15"/>
  <c r="C307" i="15"/>
  <c r="J307" i="15" s="1"/>
  <c r="D307" i="15"/>
  <c r="K87" i="15"/>
  <c r="J33" i="15"/>
  <c r="K312" i="15"/>
  <c r="E124" i="15"/>
  <c r="K125" i="15"/>
  <c r="G275" i="15"/>
  <c r="H137" i="15"/>
  <c r="K137" i="15"/>
  <c r="L137" i="15" s="1"/>
  <c r="K138" i="15"/>
  <c r="K14" i="15"/>
  <c r="H275" i="15"/>
  <c r="H278" i="15" s="1"/>
  <c r="H281" i="15" s="1"/>
  <c r="K292" i="15"/>
  <c r="K139" i="15"/>
  <c r="L139" i="15" s="1"/>
  <c r="K131" i="15"/>
  <c r="K91" i="15"/>
  <c r="K45" i="15"/>
  <c r="L45" i="15" s="1"/>
  <c r="K31" i="15"/>
  <c r="L31" i="15" s="1"/>
  <c r="K23" i="15"/>
  <c r="L23" i="15" s="1"/>
  <c r="G278" i="15"/>
  <c r="I278" i="15" s="1"/>
  <c r="I275" i="15"/>
  <c r="G281" i="15"/>
  <c r="I281" i="15" s="1"/>
  <c r="J292" i="15"/>
  <c r="J125" i="15"/>
  <c r="L125" i="15"/>
  <c r="C275" i="15"/>
  <c r="J275" i="15"/>
  <c r="J313" i="15"/>
  <c r="G307" i="15"/>
  <c r="L144" i="15"/>
  <c r="J138" i="15"/>
  <c r="L138" i="15"/>
  <c r="L111" i="15"/>
  <c r="C86" i="15"/>
  <c r="J44" i="15"/>
  <c r="J14" i="15"/>
  <c r="L14" i="15"/>
  <c r="D13" i="15"/>
  <c r="G124" i="15"/>
  <c r="I124" i="15" s="1"/>
  <c r="K322" i="15"/>
  <c r="K79" i="15"/>
  <c r="K299" i="15"/>
  <c r="K105" i="15"/>
  <c r="L105" i="15" s="1"/>
  <c r="H28" i="15"/>
  <c r="C278" i="15"/>
  <c r="J278" i="15" s="1"/>
  <c r="C281" i="15"/>
  <c r="J281" i="15" s="1"/>
  <c r="J296" i="15"/>
  <c r="J97" i="15"/>
  <c r="D124" i="15"/>
  <c r="F124" i="15"/>
  <c r="D86" i="15"/>
  <c r="H124" i="15"/>
  <c r="K130" i="15"/>
  <c r="E288" i="15"/>
  <c r="K288" i="15" s="1"/>
  <c r="G79" i="15"/>
  <c r="G13" i="15" s="1"/>
  <c r="K316" i="15"/>
  <c r="K126" i="15"/>
  <c r="L126" i="15" s="1"/>
  <c r="K80" i="15"/>
  <c r="I79" i="15"/>
  <c r="K124" i="15"/>
  <c r="D136" i="15"/>
  <c r="D143" i="15"/>
  <c r="D157" i="15"/>
  <c r="D287" i="15"/>
  <c r="C322" i="15" l="1"/>
  <c r="J322" i="15" s="1"/>
  <c r="J312" i="15"/>
  <c r="J288" i="15"/>
  <c r="K28" i="15"/>
  <c r="L28" i="15" s="1"/>
  <c r="L32" i="15"/>
  <c r="G87" i="15"/>
  <c r="J91" i="15"/>
  <c r="L91" i="15" s="1"/>
  <c r="K307" i="15"/>
  <c r="K56" i="15"/>
  <c r="L56" i="15" s="1"/>
  <c r="L268" i="15"/>
  <c r="L258" i="15"/>
  <c r="C130" i="15"/>
  <c r="J131" i="15"/>
  <c r="L131" i="15" s="1"/>
  <c r="H97" i="15"/>
  <c r="H86" i="15" s="1"/>
  <c r="K98" i="15"/>
  <c r="L98" i="15" s="1"/>
  <c r="K97" i="15"/>
  <c r="L97" i="15" s="1"/>
  <c r="H39" i="15"/>
  <c r="H13" i="15" s="1"/>
  <c r="K40" i="15"/>
  <c r="E33" i="15"/>
  <c r="K36" i="15"/>
  <c r="L81" i="15"/>
  <c r="L36" i="15"/>
  <c r="C79" i="15"/>
  <c r="J80" i="15"/>
  <c r="L80" i="15" s="1"/>
  <c r="I80" i="15"/>
  <c r="K313" i="15"/>
  <c r="K308" i="15"/>
  <c r="E110" i="15"/>
  <c r="K117" i="15"/>
  <c r="L117" i="15" s="1"/>
  <c r="K59" i="15"/>
  <c r="L59" i="15" s="1"/>
  <c r="E44" i="15"/>
  <c r="K39" i="15"/>
  <c r="E238" i="15"/>
  <c r="K241" i="15"/>
  <c r="L241" i="15" s="1"/>
  <c r="H136" i="15" l="1"/>
  <c r="H143" i="15" s="1"/>
  <c r="H157" i="15" s="1"/>
  <c r="H287" i="15" s="1"/>
  <c r="I13" i="15"/>
  <c r="K238" i="15"/>
  <c r="L238" i="15" s="1"/>
  <c r="E275" i="15"/>
  <c r="F238" i="15"/>
  <c r="F44" i="15"/>
  <c r="E13" i="15"/>
  <c r="K44" i="15"/>
  <c r="L44" i="15" s="1"/>
  <c r="C13" i="15"/>
  <c r="J79" i="15"/>
  <c r="L79" i="15" s="1"/>
  <c r="K33" i="15"/>
  <c r="L33" i="15" s="1"/>
  <c r="F33" i="15"/>
  <c r="I87" i="15"/>
  <c r="G86" i="15"/>
  <c r="J87" i="15"/>
  <c r="L87" i="15" s="1"/>
  <c r="K110" i="15"/>
  <c r="L110" i="15" s="1"/>
  <c r="E86" i="15"/>
  <c r="J130" i="15"/>
  <c r="L130" i="15" s="1"/>
  <c r="C124" i="15"/>
  <c r="J124" i="15" s="1"/>
  <c r="L124" i="15" s="1"/>
  <c r="I86" i="15" l="1"/>
  <c r="J86" i="15"/>
  <c r="G136" i="15"/>
  <c r="K275" i="15"/>
  <c r="L275" i="15" s="1"/>
  <c r="E278" i="15"/>
  <c r="F275" i="15"/>
  <c r="K86" i="15"/>
  <c r="F86" i="15"/>
  <c r="C136" i="15"/>
  <c r="J13" i="15"/>
  <c r="E136" i="15"/>
  <c r="K13" i="15"/>
  <c r="F13" i="15"/>
  <c r="L13" i="15" l="1"/>
  <c r="L86" i="15"/>
  <c r="E143" i="15"/>
  <c r="K136" i="15"/>
  <c r="F136" i="15"/>
  <c r="J136" i="15"/>
  <c r="L136" i="15" s="1"/>
  <c r="C143" i="15"/>
  <c r="E281" i="15"/>
  <c r="K278" i="15"/>
  <c r="L278" i="15" s="1"/>
  <c r="F278" i="15"/>
  <c r="G143" i="15"/>
  <c r="I136" i="15"/>
  <c r="F281" i="15" l="1"/>
  <c r="K281" i="15"/>
  <c r="L281" i="15" s="1"/>
  <c r="G157" i="15"/>
  <c r="I143" i="15"/>
  <c r="C157" i="15"/>
  <c r="J143" i="15"/>
  <c r="E157" i="15"/>
  <c r="K143" i="15"/>
  <c r="F143" i="15"/>
  <c r="L143" i="15" l="1"/>
  <c r="E287" i="15"/>
  <c r="K287" i="15" s="1"/>
  <c r="K157" i="15"/>
  <c r="F157" i="15"/>
  <c r="C287" i="15"/>
  <c r="J157" i="15"/>
  <c r="L157" i="15" s="1"/>
  <c r="I157" i="15"/>
  <c r="G287" i="15"/>
  <c r="J287" i="15" l="1"/>
</calcChain>
</file>

<file path=xl/sharedStrings.xml><?xml version="1.0" encoding="utf-8"?>
<sst xmlns="http://schemas.openxmlformats.org/spreadsheetml/2006/main" count="460" uniqueCount="441">
  <si>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</si>
  <si>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</si>
  <si>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</si>
  <si>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</si>
  <si>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</si>
  <si>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</si>
  <si>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</si>
  <si>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</si>
  <si>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</si>
  <si>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</si>
  <si>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</si>
  <si>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</si>
  <si>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</si>
  <si>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</si>
  <si>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</si>
  <si>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</si>
  <si>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</si>
  <si>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</si>
  <si>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</si>
  <si>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</si>
  <si>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</si>
  <si>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</si>
  <si>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</si>
  <si>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</si>
  <si>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</si>
  <si>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</si>
  <si>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</si>
  <si>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</si>
  <si>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</si>
  <si>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</si>
  <si>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</si>
  <si>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</si>
  <si>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</si>
  <si>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</si>
  <si>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</si>
  <si>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</si>
  <si>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</si>
  <si>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</si>
  <si>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</si>
  <si>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</si>
  <si>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</si>
  <si>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</si>
  <si>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</si>
  <si>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</si>
  <si>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</si>
  <si>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</si>
  <si>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</si>
  <si>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</si>
  <si>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</si>
  <si>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</si>
  <si>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</si>
  <si>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</si>
  <si>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</si>
  <si>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</si>
  <si>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</si>
  <si>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</si>
  <si>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</si>
  <si>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</si>
  <si>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</si>
  <si>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</si>
  <si>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</si>
  <si>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</si>
  <si>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</si>
  <si>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</si>
  <si>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</si>
  <si>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</si>
  <si>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</si>
  <si>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Реалізація програм і заходів в галузі туризму та курортів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</si>
  <si>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</si>
  <si>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</si>
  <si>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</si>
  <si>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</si>
  <si>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</si>
  <si>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</si>
  <si>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</si>
  <si>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</si>
  <si>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</si>
  <si>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</si>
  <si>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</si>
  <si>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</si>
  <si>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</si>
  <si>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</si>
  <si>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</si>
  <si>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</si>
  <si>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</si>
  <si>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</si>
  <si>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</si>
  <si>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</si>
  <si>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</si>
  <si>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</si>
  <si>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</si>
  <si>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</si>
  <si>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</si>
  <si>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</si>
  <si>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</si>
  <si>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</si>
  <si>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</si>
  <si>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</si>
  <si>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Повернення кредиту</t>
  </si>
  <si>
    <t>8822</t>
  </si>
  <si>
    <t>Забезпечення гарантійних зобов'язань за позичальників, що отримали кредити під місцеві гарантії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</si>
  <si>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</si>
  <si>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</si>
  <si>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</si>
  <si>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</si>
  <si>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</si>
  <si>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</si>
  <si>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</si>
  <si>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</si>
  <si>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</si>
  <si>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</si>
  <si>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</si>
  <si>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</si>
  <si>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</si>
  <si>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</si>
  <si>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</si>
  <si>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</si>
  <si>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</si>
  <si>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</si>
  <si>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</si>
  <si>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</si>
  <si>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</si>
  <si>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</si>
  <si>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</si>
  <si>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</si>
  <si>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</si>
  <si>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</si>
  <si>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</si>
  <si>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</si>
  <si>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</si>
  <si>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</si>
  <si>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</si>
  <si>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</si>
  <si>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</si>
  <si>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</si>
  <si>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</si>
  <si>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</si>
  <si>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</si>
  <si>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</si>
  <si>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</si>
  <si>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</si>
  <si>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</si>
  <si>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</si>
  <si>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</si>
  <si>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</si>
  <si>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</si>
  <si>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</si>
  <si>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</si>
  <si>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</si>
  <si>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</si>
  <si>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</si>
  <si>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</si>
  <si>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</si>
  <si>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</si>
  <si>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</si>
  <si>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</si>
  <si>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</si>
  <si>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</si>
  <si>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</si>
  <si>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</si>
  <si>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</si>
  <si>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</si>
  <si>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</si>
  <si>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</si>
  <si>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</si>
  <si>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</si>
  <si>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</si>
  <si>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</si>
  <si>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</si>
  <si>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</si>
  <si>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</si>
  <si>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</si>
  <si>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</si>
  <si>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</si>
  <si>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</si>
  <si>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</si>
  <si>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</si>
  <si>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</si>
  <si>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</si>
  <si>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</si>
  <si>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</si>
  <si>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</si>
  <si>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</si>
  <si>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</si>
  <si>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</si>
  <si>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</si>
  <si>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</si>
  <si>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джерела власних надходжень бюджетних установ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</si>
  <si>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</si>
  <si>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</si>
  <si>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</si>
  <si>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</si>
  <si>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</si>
  <si>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</si>
  <si>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</si>
  <si>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</si>
  <si>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</si>
  <si>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</si>
  <si>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</si>
  <si>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</si>
  <si>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</si>
  <si>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</si>
  <si>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</si>
  <si>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</si>
  <si>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</si>
  <si>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</si>
  <si>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</si>
  <si>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</si>
  <si>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</si>
  <si>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</si>
  <si>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</si>
  <si>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</si>
  <si>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</si>
  <si>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</si>
  <si>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</si>
  <si>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</si>
  <si>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</si>
  <si>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</si>
  <si>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</si>
  <si>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</si>
  <si>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</si>
  <si>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</si>
  <si>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</si>
  <si>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</si>
  <si>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</si>
  <si>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</si>
  <si>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</si>
  <si>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</si>
  <si>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</si>
  <si>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</si>
  <si>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</si>
  <si>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</si>
  <si>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</si>
  <si>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</si>
  <si>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</si>
  <si>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</si>
  <si>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</si>
  <si>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</si>
  <si>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</si>
  <si>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</si>
  <si>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</si>
  <si>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</si>
  <si>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</si>
  <si>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</si>
  <si>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</si>
  <si>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</si>
  <si>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</si>
  <si>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</si>
  <si>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</si>
  <si>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Податок на доходи фізичних осіб із доходів у формі заробітної плати шахтарів-працівників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</si>
  <si>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</si>
  <si>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</si>
  <si>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</si>
  <si>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</si>
  <si>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</si>
  <si>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</si>
  <si>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</si>
  <si>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</si>
  <si>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</si>
  <si>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</si>
  <si>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</si>
  <si>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</si>
  <si>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</si>
  <si>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</si>
  <si>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</si>
  <si>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</si>
  <si>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</si>
  <si>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</si>
  <si>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</si>
  <si>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</si>
  <si>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</si>
  <si>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</si>
  <si>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</si>
  <si>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</si>
  <si>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</si>
  <si>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</si>
  <si>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</si>
  <si>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</si>
  <si>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</si>
  <si>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</si>
  <si>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</si>
  <si>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</si>
  <si>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</si>
  <si>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</si>
  <si>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</si>
  <si>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</si>
  <si>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</si>
  <si>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</si>
  <si>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</si>
  <si>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</si>
  <si>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</si>
  <si>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</si>
  <si>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</si>
  <si>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</si>
  <si>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</si>
  <si>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</si>
  <si>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</si>
  <si>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</si>
  <si>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</si>
  <si>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</si>
  <si>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</si>
  <si>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</si>
  <si>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</si>
  <si>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</si>
  <si>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</si>
  <si>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</si>
  <si>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</si>
  <si>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</si>
  <si>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</si>
  <si>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</si>
  <si>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</si>
  <si>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</si>
  <si>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</si>
  <si>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</si>
  <si>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</si>
  <si>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</si>
  <si>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</si>
  <si>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</si>
  <si>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</si>
  <si>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</si>
  <si>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</si>
  <si>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</si>
  <si>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</si>
  <si>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</si>
  <si>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</si>
  <si>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</si>
  <si>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</si>
  <si>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</si>
  <si>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</si>
  <si>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</si>
  <si>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</si>
  <si>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</si>
  <si>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</si>
  <si>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</si>
  <si>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</si>
  <si>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</si>
  <si>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</si>
  <si>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Підтримка спорту вищих досягнень та організацій, які здійснюють фізкультурно-спортивну діяльність в регіоні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</si>
  <si>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</si>
  <si>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</si>
  <si>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</si>
  <si>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</si>
  <si>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</si>
  <si>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</si>
  <si>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</si>
  <si>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</si>
  <si>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</si>
  <si>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Методичне забезпечення діяльності навчальних закладів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</si>
  <si>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</si>
  <si>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</si>
  <si>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</si>
  <si>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</si>
  <si>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</si>
  <si>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</si>
  <si>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</si>
  <si>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</si>
  <si>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</si>
  <si>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</si>
  <si>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</si>
  <si>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</si>
  <si>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</si>
  <si>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</si>
  <si>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</si>
  <si>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</si>
  <si>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</si>
  <si>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</si>
  <si>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</si>
  <si>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</si>
  <si>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</si>
  <si>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</si>
  <si>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</si>
  <si>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</si>
  <si>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</si>
  <si>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</si>
  <si>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</si>
  <si>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</si>
  <si>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</si>
  <si>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</si>
  <si>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</si>
  <si>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</si>
  <si>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</si>
  <si>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</si>
  <si>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</si>
  <si>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</si>
  <si>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</si>
  <si>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</si>
  <si>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</si>
  <si>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</si>
  <si>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</si>
  <si>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</si>
  <si>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</si>
  <si>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</si>
  <si>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</si>
  <si>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Субвенції  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</si>
  <si>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</si>
  <si>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</si>
  <si>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</si>
  <si>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</si>
  <si>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</si>
  <si>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</si>
  <si>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</si>
  <si>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</si>
  <si>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</si>
  <si>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</si>
  <si>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Уточнений план на 2018 рік</t>
  </si>
  <si>
    <t xml:space="preserve">Секретар Чернівецької міської ради </t>
  </si>
  <si>
    <t>В. Продан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</si>
  <si>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</si>
  <si>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</si>
  <si>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</si>
  <si>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</si>
  <si>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</si>
  <si>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</si>
  <si>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Будівництво інших об'єктів соціальної та виробничої інфраструктури комунальної власності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</si>
  <si>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</si>
  <si>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за І півріччя 2018 року</t>
  </si>
  <si>
    <t>Уточнений план на І півріччя 2018 року</t>
  </si>
  <si>
    <t>Виконано за І півріччя 2018 року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</si>
  <si>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</si>
  <si>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захисту`…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</si>
  <si>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</si>
  <si>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</si>
  <si>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</si>
  <si>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</si>
  <si>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3210</t>
  </si>
  <si>
    <t>Організація та проведення громадських робіт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</si>
  <si>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</si>
  <si>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</si>
  <si>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8420</t>
  </si>
  <si>
    <t>Інші заходи у сфері засобів масової інформації</t>
  </si>
  <si>
    <t>8821</t>
  </si>
  <si>
    <t>Надання кредиту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</si>
  <si>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</si>
  <si>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</si>
  <si>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</si>
  <si>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</si>
  <si>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</si>
  <si>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</si>
  <si>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</si>
  <si>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</si>
  <si>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30.08.2018  № 1399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</si>
</sst>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13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323</xdr:row>
      <xdr:rowOff>0</xdr:rowOff>
    </xdr:from>
    <xdr:to>
      <xdr:col>0</xdr:col>
      <xdr:colOff>3476625</xdr:colOff>
      <xdr:row>323</xdr:row>
      <xdr:rowOff>28575</xdr:rowOff>
    </xdr:to>
    <xdr:sp macro="" textlink="">
      <xdr:nvSpPr>
        <xdr:cNvPr id="2151" name="Text Box 1"/>
        <xdr:cNvSpPr txBox="1">
          <a:spLocks noChangeArrowheads="1"/>
        </xdr:cNvSpPr>
      </xdr:nvSpPr>
      <xdr:spPr bwMode="auto">
        <a:xfrm>
          <a:off x="3076575" y="1133094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0</xdr:col>
      <xdr:colOff>3476625</xdr:colOff>
      <xdr:row>323</xdr:row>
      <xdr:rowOff>28575</xdr:rowOff>
    </xdr:to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3076575" y="1133094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0</xdr:col>
      <xdr:colOff>3476625</xdr:colOff>
      <xdr:row>323</xdr:row>
      <xdr:rowOff>28575</xdr:rowOff>
    </xdr:to>
    <xdr:sp macro="" textlink="">
      <xdr:nvSpPr>
        <xdr:cNvPr id="2153" name="Text Box 3"/>
        <xdr:cNvSpPr txBox="1">
          <a:spLocks noChangeArrowheads="1"/>
        </xdr:cNvSpPr>
      </xdr:nvSpPr>
      <xdr:spPr bwMode="auto">
        <a:xfrm>
          <a:off x="3076575" y="1133094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323</xdr:row>
      <xdr:rowOff>0</xdr:rowOff>
    </xdr:from>
    <xdr:to>
      <xdr:col>0</xdr:col>
      <xdr:colOff>3476625</xdr:colOff>
      <xdr:row>323</xdr:row>
      <xdr:rowOff>28575</xdr:rowOff>
    </xdr:to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3076575" y="1133094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55" name="Text Box 1"/>
        <xdr:cNvSpPr txBox="1">
          <a:spLocks noChangeArrowheads="1"/>
        </xdr:cNvSpPr>
      </xdr:nvSpPr>
      <xdr:spPr bwMode="auto">
        <a:xfrm>
          <a:off x="3076575" y="113509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3076575" y="113509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57" name="Text Box 3"/>
        <xdr:cNvSpPr txBox="1">
          <a:spLocks noChangeArrowheads="1"/>
        </xdr:cNvSpPr>
      </xdr:nvSpPr>
      <xdr:spPr bwMode="auto">
        <a:xfrm>
          <a:off x="3076575" y="113509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3076575" y="113509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6"/>
  <sheetViews>
    <sheetView showZeros="0" tabSelected="1" zoomScale="70" zoomScaleNormal="70" zoomScaleSheetLayoutView="80" workbookViewId="0">
      <selection activeCell="A7" sqref="A7:L7"/>
    </sheetView>
  </sheetViews>
  <sheetFormatPr defaultRowHeight="12.75" x14ac:dyDescent="0.2"/>
  <cols>
    <col min="1" max="1" width="54.140625" style="28" customWidth="1"/>
    <col min="2" max="2" width="12.140625" style="64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1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5"/>
      <c r="B1" s="85"/>
      <c r="C1" s="85"/>
      <c r="D1" s="85"/>
      <c r="E1" s="85"/>
      <c r="F1" s="86"/>
      <c r="G1" s="85"/>
      <c r="H1" s="87"/>
      <c r="I1" s="87"/>
      <c r="J1" s="88" t="s">
        <v>398</v>
      </c>
      <c r="K1" s="88"/>
      <c r="L1" s="88"/>
    </row>
    <row r="2" spans="1:12" ht="20.25" x14ac:dyDescent="0.2">
      <c r="A2" s="3"/>
      <c r="B2" s="3"/>
      <c r="C2" s="3"/>
      <c r="D2" s="3"/>
      <c r="E2" s="3"/>
      <c r="F2" s="5"/>
      <c r="G2" s="85"/>
      <c r="H2" s="89"/>
      <c r="I2" s="89"/>
      <c r="J2" s="88" t="s">
        <v>399</v>
      </c>
      <c r="K2" s="88"/>
      <c r="L2" s="88"/>
    </row>
    <row r="3" spans="1:12" ht="20.25" x14ac:dyDescent="0.2">
      <c r="A3" s="3"/>
      <c r="B3" s="3"/>
      <c r="C3" s="3"/>
      <c r="D3" s="3"/>
      <c r="E3" s="3"/>
      <c r="F3" s="5"/>
      <c r="G3" s="85"/>
      <c r="H3" s="90"/>
      <c r="I3" s="90"/>
      <c r="J3" s="88" t="s">
        <v>400</v>
      </c>
      <c r="K3" s="88"/>
      <c r="L3" s="88"/>
    </row>
    <row r="4" spans="1:12" ht="20.25" x14ac:dyDescent="0.2">
      <c r="A4" s="3"/>
      <c r="B4" s="3"/>
      <c r="C4" s="3"/>
      <c r="D4" s="3"/>
      <c r="E4" s="3"/>
      <c r="F4" s="5"/>
      <c r="G4" s="85"/>
      <c r="H4" s="91"/>
      <c r="I4" s="91"/>
      <c r="J4" s="88" t="s">
        <v>440</v>
      </c>
      <c r="K4" s="88"/>
      <c r="L4" s="88"/>
    </row>
    <row r="5" spans="1:12" ht="18.75" x14ac:dyDescent="0.2">
      <c r="A5" s="3"/>
      <c r="B5" s="3"/>
      <c r="C5" s="3"/>
      <c r="D5" s="3"/>
      <c r="E5" s="3"/>
      <c r="F5" s="5"/>
      <c r="G5" s="85"/>
      <c r="H5" s="91"/>
      <c r="I5" s="91"/>
      <c r="J5" s="91"/>
      <c r="K5" s="91"/>
      <c r="L5" s="91"/>
    </row>
    <row r="6" spans="1:12" ht="23.25" x14ac:dyDescent="0.2">
      <c r="A6" s="108" t="s">
        <v>401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spans="1:12" ht="23.25" x14ac:dyDescent="0.2">
      <c r="A7" s="108" t="s">
        <v>186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</row>
    <row r="8" spans="1:12" ht="23.25" x14ac:dyDescent="0.2">
      <c r="A8" s="108" t="s">
        <v>415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09" t="s">
        <v>113</v>
      </c>
      <c r="B10" s="110" t="s">
        <v>222</v>
      </c>
      <c r="C10" s="111" t="s">
        <v>114</v>
      </c>
      <c r="D10" s="111"/>
      <c r="E10" s="111"/>
      <c r="F10" s="111"/>
      <c r="G10" s="112" t="s">
        <v>115</v>
      </c>
      <c r="H10" s="112"/>
      <c r="I10" s="112"/>
      <c r="J10" s="112" t="s">
        <v>402</v>
      </c>
      <c r="K10" s="112"/>
      <c r="L10" s="112"/>
    </row>
    <row r="11" spans="1:12" ht="47.25" x14ac:dyDescent="0.2">
      <c r="A11" s="109"/>
      <c r="B11" s="110"/>
      <c r="C11" s="93" t="s">
        <v>404</v>
      </c>
      <c r="D11" s="93" t="s">
        <v>416</v>
      </c>
      <c r="E11" s="92" t="s">
        <v>417</v>
      </c>
      <c r="F11" s="94" t="s">
        <v>403</v>
      </c>
      <c r="G11" s="93" t="s">
        <v>404</v>
      </c>
      <c r="H11" s="92" t="s">
        <v>417</v>
      </c>
      <c r="I11" s="94" t="s">
        <v>403</v>
      </c>
      <c r="J11" s="93" t="s">
        <v>404</v>
      </c>
      <c r="K11" s="92" t="s">
        <v>417</v>
      </c>
      <c r="L11" s="94" t="s">
        <v>403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248</v>
      </c>
      <c r="B13" s="9">
        <v>10000000</v>
      </c>
      <c r="C13" s="13">
        <f>C14+C28+C39+C44+C79+C33</f>
        <v>1257976000</v>
      </c>
      <c r="D13" s="13">
        <f>D14+D28+D39+D44+D79+D33</f>
        <v>593639900</v>
      </c>
      <c r="E13" s="13">
        <f>E14+E28+E39+E44+E79+E33</f>
        <v>615504604.09000003</v>
      </c>
      <c r="F13" s="29">
        <f>IF(D13=0,"",IF(E13/D13&gt;1.5, "зв.100",E13/D13*100))</f>
        <v>103.68315945238858</v>
      </c>
      <c r="G13" s="13">
        <f>G14+G28+G39+G44+G79+G33</f>
        <v>441000</v>
      </c>
      <c r="H13" s="13">
        <f>H14+H28+H39+H44+H79+H33</f>
        <v>291087.21000000002</v>
      </c>
      <c r="I13" s="14">
        <f t="shared" ref="I13:I82" si="0">IF(G13=0,"",IF(H13/G13&gt;1.5, "зв.100",H13/G13*100))</f>
        <v>66.006170068027217</v>
      </c>
      <c r="J13" s="13">
        <f>C13+G13</f>
        <v>1258417000</v>
      </c>
      <c r="K13" s="13">
        <f>E13+H13</f>
        <v>615795691.30000007</v>
      </c>
      <c r="L13" s="13">
        <f t="shared" ref="L13:L76" si="1">IF(J13=0,"",IF(K13/J13&gt;1.5, "зв.100",K13/J13*100))</f>
        <v>48.934152296098993</v>
      </c>
    </row>
    <row r="14" spans="1:12" s="8" customFormat="1" ht="31.5" x14ac:dyDescent="0.2">
      <c r="A14" s="10" t="s">
        <v>163</v>
      </c>
      <c r="B14" s="9">
        <v>11000000</v>
      </c>
      <c r="C14" s="13">
        <f>C15+C23</f>
        <v>730003000</v>
      </c>
      <c r="D14" s="13">
        <f>D15+D23</f>
        <v>346304600</v>
      </c>
      <c r="E14" s="13">
        <f>E15+E23</f>
        <v>371744209.16000009</v>
      </c>
      <c r="F14" s="29">
        <f t="shared" ref="F14:F83" si="2">IF(D14=0,"",IF(E14/D14&gt;1.5, "зв.100",E14/D14*100))</f>
        <v>107.34602115016668</v>
      </c>
      <c r="G14" s="13">
        <f>G15+G23</f>
        <v>0</v>
      </c>
      <c r="H14" s="13">
        <f>H15+H23</f>
        <v>0</v>
      </c>
      <c r="I14" s="14" t="str">
        <f t="shared" si="0"/>
        <v/>
      </c>
      <c r="J14" s="13">
        <f t="shared" ref="J14:J77" si="3">C14+G14</f>
        <v>730003000</v>
      </c>
      <c r="K14" s="13">
        <f t="shared" ref="K14:K77" si="4">E14+H14</f>
        <v>371744209.16000009</v>
      </c>
      <c r="L14" s="13">
        <f t="shared" si="1"/>
        <v>50.923654993198674</v>
      </c>
    </row>
    <row r="15" spans="1:12" s="8" customFormat="1" ht="15.75" x14ac:dyDescent="0.2">
      <c r="A15" s="10" t="s">
        <v>116</v>
      </c>
      <c r="B15" s="9">
        <v>11010000</v>
      </c>
      <c r="C15" s="13">
        <f>SUM(C16:C22)</f>
        <v>726100000</v>
      </c>
      <c r="D15" s="13">
        <f>SUM(D16:D22)</f>
        <v>344553100</v>
      </c>
      <c r="E15" s="13">
        <f>SUM(E16:E22)</f>
        <v>368415836.97000009</v>
      </c>
      <c r="F15" s="29">
        <f t="shared" si="2"/>
        <v>106.92570665305293</v>
      </c>
      <c r="G15" s="13">
        <f>SUM(G16:G22)</f>
        <v>0</v>
      </c>
      <c r="H15" s="13">
        <f>SUM(H16:H22)</f>
        <v>0</v>
      </c>
      <c r="I15" s="14" t="str">
        <f t="shared" si="0"/>
        <v/>
      </c>
      <c r="J15" s="13">
        <f t="shared" si="3"/>
        <v>726100000</v>
      </c>
      <c r="K15" s="13">
        <f t="shared" si="4"/>
        <v>368415836.97000009</v>
      </c>
      <c r="L15" s="13">
        <f t="shared" si="1"/>
        <v>50.738994211541119</v>
      </c>
    </row>
    <row r="16" spans="1:12" ht="47.25" x14ac:dyDescent="0.2">
      <c r="A16" s="11" t="s">
        <v>164</v>
      </c>
      <c r="B16" s="39">
        <v>11010100</v>
      </c>
      <c r="C16" s="76">
        <v>653400000</v>
      </c>
      <c r="D16" s="76">
        <v>309348800</v>
      </c>
      <c r="E16" s="76">
        <v>334395088.41000003</v>
      </c>
      <c r="F16" s="33">
        <f>IF(D16=0,"",IF(E16/D16&gt;1.5, "зв.100",E16/D16*100))</f>
        <v>108.09645565458797</v>
      </c>
      <c r="G16" s="30">
        <v>0</v>
      </c>
      <c r="H16" s="30">
        <v>0</v>
      </c>
      <c r="I16" s="14" t="str">
        <f t="shared" si="0"/>
        <v/>
      </c>
      <c r="J16" s="30">
        <f t="shared" si="3"/>
        <v>653400000</v>
      </c>
      <c r="K16" s="30">
        <f t="shared" si="4"/>
        <v>334395088.41000003</v>
      </c>
      <c r="L16" s="30">
        <f t="shared" si="1"/>
        <v>51.177699481175395</v>
      </c>
    </row>
    <row r="17" spans="1:12" ht="78.75" x14ac:dyDescent="0.2">
      <c r="A17" s="11" t="s">
        <v>117</v>
      </c>
      <c r="B17" s="39">
        <v>11010200</v>
      </c>
      <c r="C17" s="76">
        <v>53600000</v>
      </c>
      <c r="D17" s="76">
        <v>25755100</v>
      </c>
      <c r="E17" s="76">
        <v>25146915.530000001</v>
      </c>
      <c r="F17" s="33">
        <f>IF(D17=0,"",IF(E17/D17&gt;1.5, "зв.100",E17/D17*100))</f>
        <v>97.638586260585285</v>
      </c>
      <c r="G17" s="30">
        <v>0</v>
      </c>
      <c r="H17" s="30">
        <v>0</v>
      </c>
      <c r="I17" s="14" t="str">
        <f t="shared" si="0"/>
        <v/>
      </c>
      <c r="J17" s="30">
        <f t="shared" si="3"/>
        <v>53600000</v>
      </c>
      <c r="K17" s="30">
        <f t="shared" si="4"/>
        <v>25146915.530000001</v>
      </c>
      <c r="L17" s="30">
        <f t="shared" si="1"/>
        <v>46.915887182835824</v>
      </c>
    </row>
    <row r="18" spans="1:12" ht="31.5" hidden="1" x14ac:dyDescent="0.2">
      <c r="A18" s="11" t="s">
        <v>249</v>
      </c>
      <c r="B18" s="39">
        <v>11010300</v>
      </c>
      <c r="C18" s="37"/>
      <c r="D18" s="37"/>
      <c r="E18" s="36"/>
      <c r="F18" s="33" t="str">
        <f t="shared" si="2"/>
        <v/>
      </c>
      <c r="G18" s="30"/>
      <c r="H18" s="30"/>
      <c r="I18" s="14" t="str">
        <f t="shared" si="0"/>
        <v/>
      </c>
      <c r="J18" s="30">
        <f t="shared" si="3"/>
        <v>0</v>
      </c>
      <c r="K18" s="30">
        <f t="shared" si="4"/>
        <v>0</v>
      </c>
      <c r="L18" s="30" t="str">
        <f t="shared" si="1"/>
        <v/>
      </c>
    </row>
    <row r="19" spans="1:12" ht="47.25" x14ac:dyDescent="0.2">
      <c r="A19" s="11" t="s">
        <v>118</v>
      </c>
      <c r="B19" s="39">
        <v>11010400</v>
      </c>
      <c r="C19" s="76">
        <v>7200000</v>
      </c>
      <c r="D19" s="76">
        <v>3510000</v>
      </c>
      <c r="E19" s="76">
        <v>3854156.81</v>
      </c>
      <c r="F19" s="33">
        <f t="shared" si="2"/>
        <v>109.80503732193732</v>
      </c>
      <c r="G19" s="30">
        <v>0</v>
      </c>
      <c r="H19" s="30">
        <v>0</v>
      </c>
      <c r="I19" s="14" t="str">
        <f t="shared" si="0"/>
        <v/>
      </c>
      <c r="J19" s="30">
        <f t="shared" si="3"/>
        <v>7200000</v>
      </c>
      <c r="K19" s="30">
        <f t="shared" si="4"/>
        <v>3854156.81</v>
      </c>
      <c r="L19" s="30">
        <f t="shared" si="1"/>
        <v>53.529955694444439</v>
      </c>
    </row>
    <row r="20" spans="1:12" ht="47.25" x14ac:dyDescent="0.2">
      <c r="A20" s="11" t="s">
        <v>119</v>
      </c>
      <c r="B20" s="39">
        <v>11010500</v>
      </c>
      <c r="C20" s="76">
        <v>11000000</v>
      </c>
      <c r="D20" s="76">
        <v>5510700</v>
      </c>
      <c r="E20" s="76">
        <v>4870473.62</v>
      </c>
      <c r="F20" s="33">
        <f t="shared" si="2"/>
        <v>88.382122416389933</v>
      </c>
      <c r="G20" s="30">
        <v>0</v>
      </c>
      <c r="H20" s="30">
        <v>0</v>
      </c>
      <c r="I20" s="14" t="str">
        <f t="shared" si="0"/>
        <v/>
      </c>
      <c r="J20" s="30">
        <f t="shared" si="3"/>
        <v>11000000</v>
      </c>
      <c r="K20" s="30">
        <f t="shared" si="4"/>
        <v>4870473.62</v>
      </c>
      <c r="L20" s="30">
        <f t="shared" si="1"/>
        <v>44.277032909090906</v>
      </c>
    </row>
    <row r="21" spans="1:12" ht="47.25" hidden="1" x14ac:dyDescent="0.2">
      <c r="A21" s="11" t="s">
        <v>120</v>
      </c>
      <c r="B21" s="39">
        <v>11010600</v>
      </c>
      <c r="C21" s="30">
        <v>0</v>
      </c>
      <c r="D21" s="30">
        <v>0</v>
      </c>
      <c r="E21" s="30"/>
      <c r="F21" s="33" t="str">
        <f t="shared" si="2"/>
        <v/>
      </c>
      <c r="G21" s="30">
        <v>0</v>
      </c>
      <c r="H21" s="30">
        <v>0</v>
      </c>
      <c r="I21" s="14" t="str">
        <f t="shared" si="0"/>
        <v/>
      </c>
      <c r="J21" s="30">
        <f t="shared" si="3"/>
        <v>0</v>
      </c>
      <c r="K21" s="30">
        <f t="shared" si="4"/>
        <v>0</v>
      </c>
      <c r="L21" s="30" t="str">
        <f t="shared" si="1"/>
        <v/>
      </c>
    </row>
    <row r="22" spans="1:12" ht="66" customHeight="1" x14ac:dyDescent="0.2">
      <c r="A22" s="11" t="s">
        <v>121</v>
      </c>
      <c r="B22" s="39">
        <v>11010900</v>
      </c>
      <c r="C22" s="76">
        <v>900000</v>
      </c>
      <c r="D22" s="76">
        <v>428500</v>
      </c>
      <c r="E22" s="76">
        <v>149202.6</v>
      </c>
      <c r="F22" s="33">
        <f t="shared" si="2"/>
        <v>34.819743290548431</v>
      </c>
      <c r="G22" s="30">
        <v>0</v>
      </c>
      <c r="H22" s="30">
        <v>0</v>
      </c>
      <c r="I22" s="14" t="str">
        <f t="shared" si="0"/>
        <v/>
      </c>
      <c r="J22" s="30">
        <f t="shared" si="3"/>
        <v>900000</v>
      </c>
      <c r="K22" s="30">
        <f t="shared" si="4"/>
        <v>149202.6</v>
      </c>
      <c r="L22" s="30">
        <f t="shared" si="1"/>
        <v>16.578066666666665</v>
      </c>
    </row>
    <row r="23" spans="1:12" s="8" customFormat="1" ht="15.75" x14ac:dyDescent="0.2">
      <c r="A23" s="10" t="s">
        <v>122</v>
      </c>
      <c r="B23" s="9">
        <v>11020000</v>
      </c>
      <c r="C23" s="13">
        <f>SUM(C24:C25)</f>
        <v>3903000</v>
      </c>
      <c r="D23" s="13">
        <f>SUM(D24:D25)</f>
        <v>1751500</v>
      </c>
      <c r="E23" s="13">
        <f>SUM(E24:E25)</f>
        <v>3328372.19</v>
      </c>
      <c r="F23" s="29" t="str">
        <f t="shared" si="2"/>
        <v>зв.100</v>
      </c>
      <c r="G23" s="13">
        <f>SUM(G24:G25)</f>
        <v>0</v>
      </c>
      <c r="H23" s="13">
        <f>SUM(H24:H25)</f>
        <v>0</v>
      </c>
      <c r="I23" s="14" t="str">
        <f t="shared" si="0"/>
        <v/>
      </c>
      <c r="J23" s="13">
        <f t="shared" si="3"/>
        <v>3903000</v>
      </c>
      <c r="K23" s="13">
        <f t="shared" si="4"/>
        <v>3328372.19</v>
      </c>
      <c r="L23" s="13">
        <f t="shared" si="1"/>
        <v>85.277278759928251</v>
      </c>
    </row>
    <row r="24" spans="1:12" ht="31.5" x14ac:dyDescent="0.2">
      <c r="A24" s="11" t="s">
        <v>103</v>
      </c>
      <c r="B24" s="39">
        <v>11020200</v>
      </c>
      <c r="C24" s="76">
        <v>3903000</v>
      </c>
      <c r="D24" s="76">
        <v>1751500</v>
      </c>
      <c r="E24" s="76">
        <v>3328372.19</v>
      </c>
      <c r="F24" s="33" t="str">
        <f t="shared" si="2"/>
        <v>зв.100</v>
      </c>
      <c r="G24" s="30">
        <v>0</v>
      </c>
      <c r="H24" s="30">
        <v>0</v>
      </c>
      <c r="I24" s="14" t="str">
        <f t="shared" si="0"/>
        <v/>
      </c>
      <c r="J24" s="30">
        <f t="shared" si="3"/>
        <v>3903000</v>
      </c>
      <c r="K24" s="30">
        <f t="shared" si="4"/>
        <v>3328372.19</v>
      </c>
      <c r="L24" s="30">
        <f t="shared" si="1"/>
        <v>85.277278759928251</v>
      </c>
    </row>
    <row r="25" spans="1:12" ht="31.5" hidden="1" x14ac:dyDescent="0.2">
      <c r="A25" s="11" t="s">
        <v>104</v>
      </c>
      <c r="B25" s="39">
        <v>11023200</v>
      </c>
      <c r="C25" s="31"/>
      <c r="D25" s="31"/>
      <c r="E25" s="36"/>
      <c r="F25" s="33" t="str">
        <f t="shared" si="2"/>
        <v/>
      </c>
      <c r="G25" s="30">
        <v>0</v>
      </c>
      <c r="H25" s="30">
        <v>0</v>
      </c>
      <c r="I25" s="14" t="str">
        <f t="shared" si="0"/>
        <v/>
      </c>
      <c r="J25" s="30">
        <f t="shared" si="3"/>
        <v>0</v>
      </c>
      <c r="K25" s="30">
        <f t="shared" si="4"/>
        <v>0</v>
      </c>
      <c r="L25" s="30" t="str">
        <f t="shared" si="1"/>
        <v/>
      </c>
    </row>
    <row r="26" spans="1:12" s="22" customFormat="1" ht="15.75" hidden="1" x14ac:dyDescent="0.2">
      <c r="A26" s="71" t="s">
        <v>263</v>
      </c>
      <c r="B26" s="48">
        <v>12000000</v>
      </c>
      <c r="C26" s="31"/>
      <c r="D26" s="31"/>
      <c r="E26" s="36"/>
      <c r="F26" s="33" t="str">
        <f t="shared" si="2"/>
        <v/>
      </c>
      <c r="G26" s="30"/>
      <c r="H26" s="30"/>
      <c r="I26" s="14" t="str">
        <f t="shared" si="0"/>
        <v/>
      </c>
      <c r="J26" s="13">
        <f t="shared" si="3"/>
        <v>0</v>
      </c>
      <c r="K26" s="13">
        <f t="shared" si="4"/>
        <v>0</v>
      </c>
      <c r="L26" s="13" t="str">
        <f t="shared" si="1"/>
        <v/>
      </c>
    </row>
    <row r="27" spans="1:12" s="22" customFormat="1" ht="31.5" hidden="1" x14ac:dyDescent="0.2">
      <c r="A27" s="71" t="s">
        <v>264</v>
      </c>
      <c r="B27" s="48">
        <v>12020000</v>
      </c>
      <c r="C27" s="31"/>
      <c r="D27" s="31"/>
      <c r="E27" s="36"/>
      <c r="F27" s="33" t="str">
        <f t="shared" si="2"/>
        <v/>
      </c>
      <c r="G27" s="30"/>
      <c r="H27" s="30"/>
      <c r="I27" s="14" t="str">
        <f t="shared" si="0"/>
        <v/>
      </c>
      <c r="J27" s="13">
        <f t="shared" si="3"/>
        <v>0</v>
      </c>
      <c r="K27" s="13">
        <f t="shared" si="4"/>
        <v>0</v>
      </c>
      <c r="L27" s="13" t="str">
        <f t="shared" si="1"/>
        <v/>
      </c>
    </row>
    <row r="28" spans="1:12" s="8" customFormat="1" ht="31.5" x14ac:dyDescent="0.2">
      <c r="A28" s="10" t="s">
        <v>189</v>
      </c>
      <c r="B28" s="9">
        <v>13000000</v>
      </c>
      <c r="C28" s="13">
        <f>C29+C31</f>
        <v>62000</v>
      </c>
      <c r="D28" s="13">
        <f>D29+D31</f>
        <v>24300</v>
      </c>
      <c r="E28" s="13">
        <f>E29+E31</f>
        <v>66824.83</v>
      </c>
      <c r="F28" s="29" t="str">
        <f t="shared" si="2"/>
        <v>зв.100</v>
      </c>
      <c r="G28" s="13">
        <f>G29+G31</f>
        <v>0</v>
      </c>
      <c r="H28" s="13">
        <f>H29+H31</f>
        <v>0</v>
      </c>
      <c r="I28" s="14" t="str">
        <f t="shared" si="0"/>
        <v/>
      </c>
      <c r="J28" s="13">
        <f t="shared" si="3"/>
        <v>62000</v>
      </c>
      <c r="K28" s="13">
        <f t="shared" si="4"/>
        <v>66824.83</v>
      </c>
      <c r="L28" s="13">
        <f t="shared" si="1"/>
        <v>107.78198387096774</v>
      </c>
    </row>
    <row r="29" spans="1:12" s="8" customFormat="1" ht="31.5" x14ac:dyDescent="0.2">
      <c r="A29" s="10" t="s">
        <v>190</v>
      </c>
      <c r="B29" s="9">
        <v>13010000</v>
      </c>
      <c r="C29" s="13">
        <f>C30</f>
        <v>45800</v>
      </c>
      <c r="D29" s="13">
        <f>D30</f>
        <v>17300</v>
      </c>
      <c r="E29" s="13">
        <f>E30</f>
        <v>10636.39</v>
      </c>
      <c r="F29" s="29">
        <f t="shared" si="2"/>
        <v>61.482023121387272</v>
      </c>
      <c r="G29" s="13">
        <f>G30</f>
        <v>0</v>
      </c>
      <c r="H29" s="13">
        <f>H30</f>
        <v>0</v>
      </c>
      <c r="I29" s="14" t="str">
        <f t="shared" si="0"/>
        <v/>
      </c>
      <c r="J29" s="13">
        <f t="shared" si="3"/>
        <v>45800</v>
      </c>
      <c r="K29" s="13">
        <f t="shared" si="4"/>
        <v>10636.39</v>
      </c>
      <c r="L29" s="13">
        <f t="shared" si="1"/>
        <v>23.223558951965064</v>
      </c>
    </row>
    <row r="30" spans="1:12" ht="66" hidden="1" customHeight="1" x14ac:dyDescent="0.2">
      <c r="A30" s="11" t="s">
        <v>240</v>
      </c>
      <c r="B30" s="39">
        <v>13010200</v>
      </c>
      <c r="C30" s="76">
        <v>45800</v>
      </c>
      <c r="D30" s="76">
        <v>17300</v>
      </c>
      <c r="E30" s="76">
        <v>10636.39</v>
      </c>
      <c r="F30" s="33">
        <f t="shared" si="2"/>
        <v>61.482023121387272</v>
      </c>
      <c r="G30" s="30">
        <v>0</v>
      </c>
      <c r="H30" s="30">
        <v>0</v>
      </c>
      <c r="I30" s="14" t="str">
        <f t="shared" si="0"/>
        <v/>
      </c>
      <c r="J30" s="30">
        <f t="shared" si="3"/>
        <v>45800</v>
      </c>
      <c r="K30" s="30">
        <f t="shared" si="4"/>
        <v>10636.39</v>
      </c>
      <c r="L30" s="30">
        <f t="shared" si="1"/>
        <v>23.223558951965064</v>
      </c>
    </row>
    <row r="31" spans="1:12" s="8" customFormat="1" ht="15.75" x14ac:dyDescent="0.2">
      <c r="A31" s="10" t="s">
        <v>191</v>
      </c>
      <c r="B31" s="9">
        <v>13030000</v>
      </c>
      <c r="C31" s="13">
        <f>C32</f>
        <v>16200</v>
      </c>
      <c r="D31" s="13">
        <f>D32</f>
        <v>7000</v>
      </c>
      <c r="E31" s="13">
        <f>E32</f>
        <v>56188.44</v>
      </c>
      <c r="F31" s="29" t="str">
        <f t="shared" si="2"/>
        <v>зв.100</v>
      </c>
      <c r="G31" s="13">
        <f>G32</f>
        <v>0</v>
      </c>
      <c r="H31" s="13">
        <f>H32</f>
        <v>0</v>
      </c>
      <c r="I31" s="14" t="str">
        <f t="shared" si="0"/>
        <v/>
      </c>
      <c r="J31" s="13">
        <f t="shared" si="3"/>
        <v>16200</v>
      </c>
      <c r="K31" s="13">
        <f t="shared" si="4"/>
        <v>56188.44</v>
      </c>
      <c r="L31" s="13" t="str">
        <f t="shared" si="1"/>
        <v>зв.100</v>
      </c>
    </row>
    <row r="32" spans="1:12" ht="31.5" hidden="1" x14ac:dyDescent="0.2">
      <c r="A32" s="11" t="s">
        <v>192</v>
      </c>
      <c r="B32" s="39">
        <v>13030200</v>
      </c>
      <c r="C32" s="76">
        <v>16200</v>
      </c>
      <c r="D32" s="76">
        <v>7000</v>
      </c>
      <c r="E32" s="76">
        <v>56188.44</v>
      </c>
      <c r="F32" s="33" t="str">
        <f t="shared" si="2"/>
        <v>зв.100</v>
      </c>
      <c r="G32" s="30">
        <v>0</v>
      </c>
      <c r="H32" s="30">
        <v>0</v>
      </c>
      <c r="I32" s="14" t="str">
        <f t="shared" si="0"/>
        <v/>
      </c>
      <c r="J32" s="30">
        <f t="shared" si="3"/>
        <v>16200</v>
      </c>
      <c r="K32" s="30">
        <f t="shared" si="4"/>
        <v>56188.44</v>
      </c>
      <c r="L32" s="30" t="str">
        <f t="shared" si="1"/>
        <v>зв.100</v>
      </c>
    </row>
    <row r="33" spans="1:12" s="8" customFormat="1" ht="15.75" x14ac:dyDescent="0.2">
      <c r="A33" s="10" t="s">
        <v>193</v>
      </c>
      <c r="B33" s="9">
        <v>14000000</v>
      </c>
      <c r="C33" s="13">
        <f>C34+C36+C38</f>
        <v>155224000</v>
      </c>
      <c r="D33" s="13">
        <f>D34+D36+D38</f>
        <v>71700000</v>
      </c>
      <c r="E33" s="13">
        <f>E34+E36+E38</f>
        <v>67597124.650000006</v>
      </c>
      <c r="F33" s="29">
        <f t="shared" si="2"/>
        <v>94.277719177126926</v>
      </c>
      <c r="G33" s="13">
        <f>G34+G36+G38</f>
        <v>0</v>
      </c>
      <c r="H33" s="13">
        <f>H34+H36+H38</f>
        <v>0</v>
      </c>
      <c r="I33" s="14" t="str">
        <f t="shared" si="0"/>
        <v/>
      </c>
      <c r="J33" s="13">
        <f t="shared" si="3"/>
        <v>155224000</v>
      </c>
      <c r="K33" s="13">
        <f t="shared" si="4"/>
        <v>67597124.650000006</v>
      </c>
      <c r="L33" s="13">
        <f t="shared" si="1"/>
        <v>43.548114112508379</v>
      </c>
    </row>
    <row r="34" spans="1:12" s="23" customFormat="1" ht="31.5" x14ac:dyDescent="0.2">
      <c r="A34" s="10" t="s">
        <v>324</v>
      </c>
      <c r="B34" s="66">
        <v>14020000</v>
      </c>
      <c r="C34" s="13">
        <f>C35</f>
        <v>11544800</v>
      </c>
      <c r="D34" s="13">
        <f>D35</f>
        <v>5400000</v>
      </c>
      <c r="E34" s="13">
        <f>E35</f>
        <v>5105382.2699999996</v>
      </c>
      <c r="F34" s="29">
        <f t="shared" si="2"/>
        <v>94.544116111111094</v>
      </c>
      <c r="G34" s="13"/>
      <c r="H34" s="13"/>
      <c r="I34" s="14" t="str">
        <f>IF(G34=0,"",IF(H34/G34&gt;1.5, "зв.100",H34/G34*100))</f>
        <v/>
      </c>
      <c r="J34" s="13">
        <f t="shared" si="3"/>
        <v>11544800</v>
      </c>
      <c r="K34" s="13">
        <f t="shared" si="4"/>
        <v>5105382.2699999996</v>
      </c>
      <c r="L34" s="13">
        <f t="shared" si="1"/>
        <v>44.222353527129094</v>
      </c>
    </row>
    <row r="35" spans="1:12" s="23" customFormat="1" ht="15.75" hidden="1" x14ac:dyDescent="0.2">
      <c r="A35" s="11" t="s">
        <v>325</v>
      </c>
      <c r="B35" s="67">
        <v>14021900</v>
      </c>
      <c r="C35" s="76">
        <v>11544800</v>
      </c>
      <c r="D35" s="76">
        <v>5400000</v>
      </c>
      <c r="E35" s="76">
        <v>5105382.2699999996</v>
      </c>
      <c r="F35" s="33">
        <f t="shared" si="2"/>
        <v>94.544116111111094</v>
      </c>
      <c r="G35" s="13"/>
      <c r="H35" s="13"/>
      <c r="I35" s="14" t="str">
        <f>IF(G35=0,"",IF(H35/G35&gt;1.5, "зв.100",H35/G35*100))</f>
        <v/>
      </c>
      <c r="J35" s="30">
        <f t="shared" si="3"/>
        <v>11544800</v>
      </c>
      <c r="K35" s="30">
        <f t="shared" si="4"/>
        <v>5105382.2699999996</v>
      </c>
      <c r="L35" s="30">
        <f t="shared" si="1"/>
        <v>44.222353527129094</v>
      </c>
    </row>
    <row r="36" spans="1:12" s="23" customFormat="1" ht="31.5" x14ac:dyDescent="0.2">
      <c r="A36" s="10" t="s">
        <v>326</v>
      </c>
      <c r="B36" s="66">
        <v>14030000</v>
      </c>
      <c r="C36" s="13">
        <f>C37</f>
        <v>43879200</v>
      </c>
      <c r="D36" s="13">
        <f>D37</f>
        <v>20700000</v>
      </c>
      <c r="E36" s="13">
        <f>E37</f>
        <v>19053782.940000001</v>
      </c>
      <c r="F36" s="29">
        <f t="shared" si="2"/>
        <v>92.047260579710155</v>
      </c>
      <c r="G36" s="13"/>
      <c r="H36" s="13"/>
      <c r="I36" s="14" t="str">
        <f>IF(G36=0,"",IF(H36/G36&gt;1.5, "зв.100",H36/G36*100))</f>
        <v/>
      </c>
      <c r="J36" s="13">
        <f t="shared" si="3"/>
        <v>43879200</v>
      </c>
      <c r="K36" s="13">
        <f t="shared" si="4"/>
        <v>19053782.940000001</v>
      </c>
      <c r="L36" s="13">
        <f t="shared" si="1"/>
        <v>43.423268746923377</v>
      </c>
    </row>
    <row r="37" spans="1:12" s="23" customFormat="1" ht="15.75" hidden="1" x14ac:dyDescent="0.2">
      <c r="A37" s="11" t="s">
        <v>325</v>
      </c>
      <c r="B37" s="67">
        <v>14031900</v>
      </c>
      <c r="C37" s="76">
        <v>43879200</v>
      </c>
      <c r="D37" s="76">
        <v>20700000</v>
      </c>
      <c r="E37" s="76">
        <v>19053782.940000001</v>
      </c>
      <c r="F37" s="33">
        <f t="shared" si="2"/>
        <v>92.047260579710155</v>
      </c>
      <c r="G37" s="13"/>
      <c r="H37" s="13"/>
      <c r="I37" s="14" t="str">
        <f>IF(G37=0,"",IF(H37/G37&gt;1.5, "зв.100",H37/G37*100))</f>
        <v/>
      </c>
      <c r="J37" s="30">
        <f t="shared" si="3"/>
        <v>43879200</v>
      </c>
      <c r="K37" s="30">
        <f t="shared" si="4"/>
        <v>19053782.940000001</v>
      </c>
      <c r="L37" s="30">
        <f t="shared" si="1"/>
        <v>43.423268746923377</v>
      </c>
    </row>
    <row r="38" spans="1:12" s="8" customFormat="1" ht="47.25" x14ac:dyDescent="0.2">
      <c r="A38" s="10" t="s">
        <v>241</v>
      </c>
      <c r="B38" s="9">
        <v>14040000</v>
      </c>
      <c r="C38" s="77">
        <v>99800000</v>
      </c>
      <c r="D38" s="77">
        <v>45600000</v>
      </c>
      <c r="E38" s="77">
        <v>43437959.439999998</v>
      </c>
      <c r="F38" s="29">
        <f t="shared" si="2"/>
        <v>95.258682982456136</v>
      </c>
      <c r="G38" s="13">
        <v>0</v>
      </c>
      <c r="H38" s="13">
        <v>0</v>
      </c>
      <c r="I38" s="14" t="str">
        <f t="shared" si="0"/>
        <v/>
      </c>
      <c r="J38" s="13">
        <f t="shared" si="3"/>
        <v>99800000</v>
      </c>
      <c r="K38" s="13">
        <f t="shared" si="4"/>
        <v>43437959.439999998</v>
      </c>
      <c r="L38" s="13">
        <f t="shared" si="1"/>
        <v>43.525009458917836</v>
      </c>
    </row>
    <row r="39" spans="1:12" s="8" customFormat="1" ht="31.5" x14ac:dyDescent="0.2">
      <c r="A39" s="10" t="s">
        <v>123</v>
      </c>
      <c r="B39" s="9">
        <v>16000000</v>
      </c>
      <c r="C39" s="13">
        <f>C40</f>
        <v>0</v>
      </c>
      <c r="D39" s="13">
        <f>D40</f>
        <v>0</v>
      </c>
      <c r="E39" s="13">
        <f>E40</f>
        <v>190</v>
      </c>
      <c r="F39" s="29" t="str">
        <f t="shared" si="2"/>
        <v/>
      </c>
      <c r="G39" s="13">
        <f>G40</f>
        <v>0</v>
      </c>
      <c r="H39" s="13">
        <f>H40</f>
        <v>0</v>
      </c>
      <c r="I39" s="14" t="str">
        <f t="shared" si="0"/>
        <v/>
      </c>
      <c r="J39" s="13">
        <f t="shared" si="3"/>
        <v>0</v>
      </c>
      <c r="K39" s="13">
        <f t="shared" si="4"/>
        <v>190</v>
      </c>
      <c r="L39" s="13" t="str">
        <f t="shared" si="1"/>
        <v/>
      </c>
    </row>
    <row r="40" spans="1:12" s="8" customFormat="1" ht="31.5" hidden="1" x14ac:dyDescent="0.2">
      <c r="A40" s="10" t="s">
        <v>124</v>
      </c>
      <c r="B40" s="9">
        <v>16010000</v>
      </c>
      <c r="C40" s="13">
        <f>SUM(C41:C43)</f>
        <v>0</v>
      </c>
      <c r="D40" s="13">
        <f>SUM(D41:D43)</f>
        <v>0</v>
      </c>
      <c r="E40" s="13">
        <f>SUM(E41:E43)</f>
        <v>190</v>
      </c>
      <c r="F40" s="29" t="str">
        <f t="shared" si="2"/>
        <v/>
      </c>
      <c r="G40" s="13">
        <f>SUM(G41:G43)</f>
        <v>0</v>
      </c>
      <c r="H40" s="13">
        <f>SUM(H41:H43)</f>
        <v>0</v>
      </c>
      <c r="I40" s="14" t="str">
        <f t="shared" si="0"/>
        <v/>
      </c>
      <c r="J40" s="13">
        <f t="shared" si="3"/>
        <v>0</v>
      </c>
      <c r="K40" s="13">
        <f t="shared" si="4"/>
        <v>190</v>
      </c>
      <c r="L40" s="13" t="str">
        <f t="shared" si="1"/>
        <v/>
      </c>
    </row>
    <row r="41" spans="1:12" s="17" customFormat="1" ht="15.75" hidden="1" x14ac:dyDescent="0.2">
      <c r="A41" s="25" t="s">
        <v>224</v>
      </c>
      <c r="B41" s="40">
        <v>16010100</v>
      </c>
      <c r="C41" s="51">
        <v>0</v>
      </c>
      <c r="D41" s="51">
        <v>0</v>
      </c>
      <c r="E41" s="51"/>
      <c r="F41" s="29" t="str">
        <f t="shared" si="2"/>
        <v/>
      </c>
      <c r="G41" s="30"/>
      <c r="H41" s="30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30" t="str">
        <f t="shared" si="1"/>
        <v/>
      </c>
    </row>
    <row r="42" spans="1:12" s="8" customFormat="1" ht="15.75" hidden="1" x14ac:dyDescent="0.2">
      <c r="A42" s="25" t="s">
        <v>223</v>
      </c>
      <c r="B42" s="40">
        <v>16010200</v>
      </c>
      <c r="C42" s="13"/>
      <c r="D42" s="13"/>
      <c r="E42" s="76">
        <v>190</v>
      </c>
      <c r="F42" s="29" t="str">
        <f t="shared" si="2"/>
        <v/>
      </c>
      <c r="G42" s="13"/>
      <c r="H42" s="13"/>
      <c r="I42" s="14" t="str">
        <f t="shared" si="0"/>
        <v/>
      </c>
      <c r="J42" s="30">
        <f t="shared" si="3"/>
        <v>0</v>
      </c>
      <c r="K42" s="30">
        <f t="shared" si="4"/>
        <v>190</v>
      </c>
      <c r="L42" s="30" t="str">
        <f t="shared" si="1"/>
        <v/>
      </c>
    </row>
    <row r="43" spans="1:12" ht="15.75" hidden="1" x14ac:dyDescent="0.2">
      <c r="A43" s="11" t="s">
        <v>125</v>
      </c>
      <c r="B43" s="39">
        <v>16010600</v>
      </c>
      <c r="C43" s="30">
        <v>0</v>
      </c>
      <c r="D43" s="30">
        <v>0</v>
      </c>
      <c r="E43" s="36"/>
      <c r="F43" s="29" t="str">
        <f t="shared" si="2"/>
        <v/>
      </c>
      <c r="G43" s="30">
        <v>0</v>
      </c>
      <c r="H43" s="30">
        <v>0</v>
      </c>
      <c r="I43" s="14" t="str">
        <f t="shared" si="0"/>
        <v/>
      </c>
      <c r="J43" s="30">
        <f t="shared" si="3"/>
        <v>0</v>
      </c>
      <c r="K43" s="30">
        <f t="shared" si="4"/>
        <v>0</v>
      </c>
      <c r="L43" s="30" t="str">
        <f t="shared" si="1"/>
        <v/>
      </c>
    </row>
    <row r="44" spans="1:12" s="8" customFormat="1" ht="15.75" x14ac:dyDescent="0.2">
      <c r="A44" s="10" t="s">
        <v>126</v>
      </c>
      <c r="B44" s="9">
        <v>18000000</v>
      </c>
      <c r="C44" s="13">
        <f>C45+C56+C59+C62+C74</f>
        <v>372687000</v>
      </c>
      <c r="D44" s="13">
        <f>D45+D56+D59+D62+D74</f>
        <v>175611000</v>
      </c>
      <c r="E44" s="13">
        <f>E45+E56+E59+E62+E74</f>
        <v>176096255.44999999</v>
      </c>
      <c r="F44" s="29">
        <f t="shared" si="2"/>
        <v>100.27632406284343</v>
      </c>
      <c r="G44" s="13">
        <f>G45+G56+G59+G62+G74</f>
        <v>0</v>
      </c>
      <c r="H44" s="13">
        <f>H45+H56+H59+H62+H74</f>
        <v>0</v>
      </c>
      <c r="I44" s="14" t="str">
        <f t="shared" si="0"/>
        <v/>
      </c>
      <c r="J44" s="13">
        <f t="shared" si="3"/>
        <v>372687000</v>
      </c>
      <c r="K44" s="13">
        <f t="shared" si="4"/>
        <v>176096255.44999999</v>
      </c>
      <c r="L44" s="13">
        <f t="shared" si="1"/>
        <v>47.250442180703914</v>
      </c>
    </row>
    <row r="45" spans="1:12" s="8" customFormat="1" ht="15.75" x14ac:dyDescent="0.2">
      <c r="A45" s="10" t="s">
        <v>194</v>
      </c>
      <c r="B45" s="9">
        <v>18010000</v>
      </c>
      <c r="C45" s="13">
        <f>SUM(C46:C55)</f>
        <v>185568000</v>
      </c>
      <c r="D45" s="13">
        <f>SUM(D46:D55)</f>
        <v>85583600</v>
      </c>
      <c r="E45" s="13">
        <f>SUM(E46:E55)</f>
        <v>82776237.689999983</v>
      </c>
      <c r="F45" s="29">
        <f t="shared" si="2"/>
        <v>96.719742672661567</v>
      </c>
      <c r="G45" s="13">
        <f>SUM(G46:G55)</f>
        <v>0</v>
      </c>
      <c r="H45" s="13">
        <f>SUM(H46:H55)</f>
        <v>0</v>
      </c>
      <c r="I45" s="14" t="str">
        <f t="shared" si="0"/>
        <v/>
      </c>
      <c r="J45" s="13">
        <f t="shared" si="3"/>
        <v>185568000</v>
      </c>
      <c r="K45" s="13">
        <f t="shared" si="4"/>
        <v>82776237.689999983</v>
      </c>
      <c r="L45" s="13">
        <f t="shared" si="1"/>
        <v>44.606956851396781</v>
      </c>
    </row>
    <row r="46" spans="1:12" ht="47.25" x14ac:dyDescent="0.2">
      <c r="A46" s="11" t="s">
        <v>195</v>
      </c>
      <c r="B46" s="39">
        <v>18010100</v>
      </c>
      <c r="C46" s="76">
        <v>581200</v>
      </c>
      <c r="D46" s="76">
        <v>303700</v>
      </c>
      <c r="E46" s="76">
        <v>315717.23</v>
      </c>
      <c r="F46" s="33">
        <f t="shared" si="2"/>
        <v>103.95694106025684</v>
      </c>
      <c r="G46" s="30"/>
      <c r="H46" s="30"/>
      <c r="I46" s="14" t="str">
        <f t="shared" si="0"/>
        <v/>
      </c>
      <c r="J46" s="30">
        <f t="shared" si="3"/>
        <v>581200</v>
      </c>
      <c r="K46" s="30">
        <f t="shared" si="4"/>
        <v>315717.23</v>
      </c>
      <c r="L46" s="30">
        <f t="shared" si="1"/>
        <v>54.321615622849272</v>
      </c>
    </row>
    <row r="47" spans="1:12" ht="47.25" x14ac:dyDescent="0.2">
      <c r="A47" s="11" t="s">
        <v>196</v>
      </c>
      <c r="B47" s="39">
        <v>18010200</v>
      </c>
      <c r="C47" s="76">
        <v>4906300</v>
      </c>
      <c r="D47" s="76">
        <v>285000</v>
      </c>
      <c r="E47" s="76">
        <v>360743.25</v>
      </c>
      <c r="F47" s="33">
        <f t="shared" si="2"/>
        <v>126.57657894736842</v>
      </c>
      <c r="G47" s="30">
        <v>0</v>
      </c>
      <c r="H47" s="30"/>
      <c r="I47" s="14" t="str">
        <f t="shared" si="0"/>
        <v/>
      </c>
      <c r="J47" s="30">
        <f t="shared" si="3"/>
        <v>4906300</v>
      </c>
      <c r="K47" s="30">
        <f t="shared" si="4"/>
        <v>360743.25</v>
      </c>
      <c r="L47" s="30">
        <f t="shared" si="1"/>
        <v>7.3526537309173925</v>
      </c>
    </row>
    <row r="48" spans="1:12" ht="47.25" x14ac:dyDescent="0.2">
      <c r="A48" s="11" t="s">
        <v>202</v>
      </c>
      <c r="B48" s="39">
        <v>18010300</v>
      </c>
      <c r="C48" s="76">
        <v>2017500</v>
      </c>
      <c r="D48" s="76">
        <v>197000</v>
      </c>
      <c r="E48" s="76">
        <v>211966.92</v>
      </c>
      <c r="F48" s="33">
        <f t="shared" si="2"/>
        <v>107.59742131979696</v>
      </c>
      <c r="G48" s="30"/>
      <c r="H48" s="30"/>
      <c r="I48" s="14" t="str">
        <f t="shared" si="0"/>
        <v/>
      </c>
      <c r="J48" s="30">
        <f t="shared" si="3"/>
        <v>2017500</v>
      </c>
      <c r="K48" s="30">
        <f t="shared" si="4"/>
        <v>211966.92</v>
      </c>
      <c r="L48" s="30">
        <f t="shared" si="1"/>
        <v>10.506414869888477</v>
      </c>
    </row>
    <row r="49" spans="1:12" ht="47.25" x14ac:dyDescent="0.2">
      <c r="A49" s="11" t="s">
        <v>203</v>
      </c>
      <c r="B49" s="39">
        <v>18010400</v>
      </c>
      <c r="C49" s="76">
        <v>9608000</v>
      </c>
      <c r="D49" s="76">
        <v>5126300</v>
      </c>
      <c r="E49" s="76">
        <v>5948025.4199999999</v>
      </c>
      <c r="F49" s="33">
        <f t="shared" si="2"/>
        <v>116.02960068665509</v>
      </c>
      <c r="G49" s="30"/>
      <c r="H49" s="30"/>
      <c r="I49" s="14" t="str">
        <f t="shared" si="0"/>
        <v/>
      </c>
      <c r="J49" s="30">
        <f t="shared" si="3"/>
        <v>9608000</v>
      </c>
      <c r="K49" s="30">
        <f t="shared" si="4"/>
        <v>5948025.4199999999</v>
      </c>
      <c r="L49" s="30">
        <f t="shared" si="1"/>
        <v>61.907008950874278</v>
      </c>
    </row>
    <row r="50" spans="1:12" ht="15.75" x14ac:dyDescent="0.2">
      <c r="A50" s="11" t="s">
        <v>197</v>
      </c>
      <c r="B50" s="39">
        <v>18010500</v>
      </c>
      <c r="C50" s="76">
        <v>61300000</v>
      </c>
      <c r="D50" s="76">
        <v>30223000</v>
      </c>
      <c r="E50" s="76">
        <v>27264376.329999998</v>
      </c>
      <c r="F50" s="33">
        <f t="shared" si="2"/>
        <v>90.210688316844781</v>
      </c>
      <c r="G50" s="30"/>
      <c r="H50" s="30"/>
      <c r="I50" s="14" t="str">
        <f t="shared" si="0"/>
        <v/>
      </c>
      <c r="J50" s="30">
        <f t="shared" si="3"/>
        <v>61300000</v>
      </c>
      <c r="K50" s="30">
        <f t="shared" si="4"/>
        <v>27264376.329999998</v>
      </c>
      <c r="L50" s="30">
        <f t="shared" si="1"/>
        <v>44.476959755301792</v>
      </c>
    </row>
    <row r="51" spans="1:12" ht="15.75" x14ac:dyDescent="0.2">
      <c r="A51" s="11" t="s">
        <v>198</v>
      </c>
      <c r="B51" s="39">
        <v>18010600</v>
      </c>
      <c r="C51" s="76">
        <v>77880000</v>
      </c>
      <c r="D51" s="76">
        <v>37588000</v>
      </c>
      <c r="E51" s="76">
        <v>37040983.82</v>
      </c>
      <c r="F51" s="33">
        <f t="shared" si="2"/>
        <v>98.544705278280304</v>
      </c>
      <c r="G51" s="30"/>
      <c r="H51" s="30"/>
      <c r="I51" s="14" t="str">
        <f t="shared" si="0"/>
        <v/>
      </c>
      <c r="J51" s="30">
        <f t="shared" si="3"/>
        <v>77880000</v>
      </c>
      <c r="K51" s="30">
        <f t="shared" si="4"/>
        <v>37040983.82</v>
      </c>
      <c r="L51" s="30">
        <f t="shared" si="1"/>
        <v>47.561612506420133</v>
      </c>
    </row>
    <row r="52" spans="1:12" s="22" customFormat="1" ht="15.75" x14ac:dyDescent="0.2">
      <c r="A52" s="72" t="s">
        <v>247</v>
      </c>
      <c r="B52" s="39">
        <v>18010700</v>
      </c>
      <c r="C52" s="76">
        <v>1550000</v>
      </c>
      <c r="D52" s="76">
        <v>450000</v>
      </c>
      <c r="E52" s="76">
        <v>482179.74</v>
      </c>
      <c r="F52" s="33">
        <f t="shared" si="2"/>
        <v>107.15105333333332</v>
      </c>
      <c r="G52" s="30"/>
      <c r="H52" s="30"/>
      <c r="I52" s="14" t="str">
        <f t="shared" si="0"/>
        <v/>
      </c>
      <c r="J52" s="30">
        <f t="shared" si="3"/>
        <v>1550000</v>
      </c>
      <c r="K52" s="30">
        <f t="shared" si="4"/>
        <v>482179.74</v>
      </c>
      <c r="L52" s="30">
        <f t="shared" si="1"/>
        <v>31.10837032258064</v>
      </c>
    </row>
    <row r="53" spans="1:12" ht="15.75" x14ac:dyDescent="0.2">
      <c r="A53" s="11" t="s">
        <v>199</v>
      </c>
      <c r="B53" s="39">
        <v>18010900</v>
      </c>
      <c r="C53" s="76">
        <v>27000000</v>
      </c>
      <c r="D53" s="76">
        <v>11150000</v>
      </c>
      <c r="E53" s="76">
        <v>10652445.199999999</v>
      </c>
      <c r="F53" s="33">
        <f t="shared" si="2"/>
        <v>95.537625112107619</v>
      </c>
      <c r="G53" s="30"/>
      <c r="H53" s="30"/>
      <c r="I53" s="14" t="str">
        <f t="shared" si="0"/>
        <v/>
      </c>
      <c r="J53" s="30">
        <f t="shared" si="3"/>
        <v>27000000</v>
      </c>
      <c r="K53" s="30">
        <f t="shared" si="4"/>
        <v>10652445.199999999</v>
      </c>
      <c r="L53" s="30">
        <f t="shared" si="1"/>
        <v>39.453500740740736</v>
      </c>
    </row>
    <row r="54" spans="1:12" ht="15.75" x14ac:dyDescent="0.2">
      <c r="A54" s="11" t="s">
        <v>200</v>
      </c>
      <c r="B54" s="39">
        <v>18011000</v>
      </c>
      <c r="C54" s="76">
        <v>350000</v>
      </c>
      <c r="D54" s="76">
        <v>25000</v>
      </c>
      <c r="E54" s="76">
        <v>271308.32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350000</v>
      </c>
      <c r="K54" s="30">
        <f t="shared" si="4"/>
        <v>271308.32</v>
      </c>
      <c r="L54" s="30">
        <f t="shared" si="1"/>
        <v>77.516662857142862</v>
      </c>
    </row>
    <row r="55" spans="1:12" ht="15.75" x14ac:dyDescent="0.2">
      <c r="A55" s="11" t="s">
        <v>201</v>
      </c>
      <c r="B55" s="39">
        <v>18011100</v>
      </c>
      <c r="C55" s="76">
        <v>375000</v>
      </c>
      <c r="D55" s="76">
        <v>235600</v>
      </c>
      <c r="E55" s="76">
        <v>228491.46</v>
      </c>
      <c r="F55" s="33">
        <f t="shared" si="2"/>
        <v>96.982792869269943</v>
      </c>
      <c r="G55" s="30"/>
      <c r="H55" s="30"/>
      <c r="I55" s="14" t="str">
        <f t="shared" si="0"/>
        <v/>
      </c>
      <c r="J55" s="30">
        <f t="shared" si="3"/>
        <v>375000</v>
      </c>
      <c r="K55" s="30">
        <f t="shared" si="4"/>
        <v>228491.46</v>
      </c>
      <c r="L55" s="30">
        <f t="shared" si="1"/>
        <v>60.931055999999998</v>
      </c>
    </row>
    <row r="56" spans="1:12" s="8" customFormat="1" ht="18" customHeight="1" x14ac:dyDescent="0.2">
      <c r="A56" s="10" t="s">
        <v>127</v>
      </c>
      <c r="B56" s="9">
        <v>18020000</v>
      </c>
      <c r="C56" s="13">
        <f>SUM(C57:C58)</f>
        <v>1027000</v>
      </c>
      <c r="D56" s="13">
        <f>SUM(D57:D58)</f>
        <v>608000</v>
      </c>
      <c r="E56" s="13">
        <f>SUM(E57:E58)</f>
        <v>561810.03</v>
      </c>
      <c r="F56" s="29">
        <f t="shared" si="2"/>
        <v>92.402965460526318</v>
      </c>
      <c r="G56" s="13">
        <f>SUM(G57:G58)</f>
        <v>0</v>
      </c>
      <c r="H56" s="13">
        <f>SUM(H57:H58)</f>
        <v>0</v>
      </c>
      <c r="I56" s="14" t="str">
        <f t="shared" si="0"/>
        <v/>
      </c>
      <c r="J56" s="13">
        <f t="shared" si="3"/>
        <v>1027000</v>
      </c>
      <c r="K56" s="13">
        <f t="shared" si="4"/>
        <v>561810.03</v>
      </c>
      <c r="L56" s="13">
        <f t="shared" si="1"/>
        <v>54.703995131450831</v>
      </c>
    </row>
    <row r="57" spans="1:12" ht="31.5" hidden="1" x14ac:dyDescent="0.2">
      <c r="A57" s="11" t="s">
        <v>128</v>
      </c>
      <c r="B57" s="39">
        <v>18020100</v>
      </c>
      <c r="C57" s="76">
        <v>576000</v>
      </c>
      <c r="D57" s="76">
        <v>344000</v>
      </c>
      <c r="E57" s="76">
        <v>344014.47</v>
      </c>
      <c r="F57" s="33">
        <f t="shared" si="2"/>
        <v>100.00420639534883</v>
      </c>
      <c r="G57" s="30">
        <v>0</v>
      </c>
      <c r="H57" s="30">
        <v>0</v>
      </c>
      <c r="I57" s="14" t="str">
        <f t="shared" si="0"/>
        <v/>
      </c>
      <c r="J57" s="30">
        <f t="shared" si="3"/>
        <v>576000</v>
      </c>
      <c r="K57" s="30">
        <f t="shared" si="4"/>
        <v>344014.47</v>
      </c>
      <c r="L57" s="30">
        <f t="shared" si="1"/>
        <v>59.724734374999997</v>
      </c>
    </row>
    <row r="58" spans="1:12" ht="31.5" hidden="1" x14ac:dyDescent="0.2">
      <c r="A58" s="11" t="s">
        <v>129</v>
      </c>
      <c r="B58" s="39">
        <v>18020200</v>
      </c>
      <c r="C58" s="76">
        <v>451000</v>
      </c>
      <c r="D58" s="76">
        <v>264000</v>
      </c>
      <c r="E58" s="76">
        <v>217795.56</v>
      </c>
      <c r="F58" s="33">
        <f t="shared" si="2"/>
        <v>82.498318181818178</v>
      </c>
      <c r="G58" s="30">
        <v>0</v>
      </c>
      <c r="H58" s="30">
        <v>0</v>
      </c>
      <c r="I58" s="14" t="str">
        <f t="shared" si="0"/>
        <v/>
      </c>
      <c r="J58" s="30">
        <f t="shared" si="3"/>
        <v>451000</v>
      </c>
      <c r="K58" s="30">
        <f t="shared" si="4"/>
        <v>217795.56</v>
      </c>
      <c r="L58" s="30">
        <f t="shared" si="1"/>
        <v>48.291698447893573</v>
      </c>
    </row>
    <row r="59" spans="1:12" s="8" customFormat="1" ht="15.75" x14ac:dyDescent="0.2">
      <c r="A59" s="10" t="s">
        <v>130</v>
      </c>
      <c r="B59" s="9">
        <v>18030000</v>
      </c>
      <c r="C59" s="13">
        <f>SUM(C60:C61)</f>
        <v>252000</v>
      </c>
      <c r="D59" s="13">
        <f>SUM(D60:D61)</f>
        <v>119400</v>
      </c>
      <c r="E59" s="13">
        <f>SUM(E60:E61)</f>
        <v>150278.81</v>
      </c>
      <c r="F59" s="29">
        <f t="shared" si="2"/>
        <v>125.86164991624791</v>
      </c>
      <c r="G59" s="13">
        <f>SUM(G60:G61)</f>
        <v>0</v>
      </c>
      <c r="H59" s="13">
        <f>SUM(H60:H61)</f>
        <v>0</v>
      </c>
      <c r="I59" s="14" t="str">
        <f t="shared" si="0"/>
        <v/>
      </c>
      <c r="J59" s="13">
        <f t="shared" si="3"/>
        <v>252000</v>
      </c>
      <c r="K59" s="13">
        <f t="shared" si="4"/>
        <v>150278.81</v>
      </c>
      <c r="L59" s="13">
        <f t="shared" si="1"/>
        <v>59.634448412698418</v>
      </c>
    </row>
    <row r="60" spans="1:12" ht="17.25" hidden="1" customHeight="1" x14ac:dyDescent="0.2">
      <c r="A60" s="11" t="s">
        <v>131</v>
      </c>
      <c r="B60" s="39">
        <v>18030100</v>
      </c>
      <c r="C60" s="76">
        <v>150000</v>
      </c>
      <c r="D60" s="76">
        <v>73400</v>
      </c>
      <c r="E60" s="76">
        <v>73893.899999999994</v>
      </c>
      <c r="F60" s="33">
        <f t="shared" si="2"/>
        <v>100.67288828337875</v>
      </c>
      <c r="G60" s="30">
        <v>0</v>
      </c>
      <c r="H60" s="30">
        <v>0</v>
      </c>
      <c r="I60" s="14" t="str">
        <f t="shared" si="0"/>
        <v/>
      </c>
      <c r="J60" s="30">
        <f t="shared" si="3"/>
        <v>150000</v>
      </c>
      <c r="K60" s="30">
        <f t="shared" si="4"/>
        <v>73893.899999999994</v>
      </c>
      <c r="L60" s="30">
        <f t="shared" si="1"/>
        <v>49.262599999999992</v>
      </c>
    </row>
    <row r="61" spans="1:12" ht="15.75" hidden="1" x14ac:dyDescent="0.2">
      <c r="A61" s="11" t="s">
        <v>132</v>
      </c>
      <c r="B61" s="39">
        <v>18030200</v>
      </c>
      <c r="C61" s="76">
        <v>102000</v>
      </c>
      <c r="D61" s="76">
        <v>46000</v>
      </c>
      <c r="E61" s="76">
        <v>76384.91</v>
      </c>
      <c r="F61" s="33" t="str">
        <f t="shared" si="2"/>
        <v>зв.100</v>
      </c>
      <c r="G61" s="30">
        <v>0</v>
      </c>
      <c r="H61" s="30">
        <v>0</v>
      </c>
      <c r="I61" s="14" t="str">
        <f t="shared" si="0"/>
        <v/>
      </c>
      <c r="J61" s="30">
        <f t="shared" si="3"/>
        <v>102000</v>
      </c>
      <c r="K61" s="30">
        <f t="shared" si="4"/>
        <v>76384.91</v>
      </c>
      <c r="L61" s="30">
        <f t="shared" si="1"/>
        <v>74.887166666666673</v>
      </c>
    </row>
    <row r="62" spans="1:12" s="8" customFormat="1" ht="33.75" customHeight="1" x14ac:dyDescent="0.2">
      <c r="A62" s="10" t="s">
        <v>205</v>
      </c>
      <c r="B62" s="9">
        <v>18040000</v>
      </c>
      <c r="C62" s="13">
        <f>SUM(C63:C73)</f>
        <v>0</v>
      </c>
      <c r="D62" s="13">
        <f>SUM(D63:D73)</f>
        <v>0</v>
      </c>
      <c r="E62" s="13">
        <f>SUM(E63:E73)</f>
        <v>-5662.2800000000007</v>
      </c>
      <c r="F62" s="29" t="str">
        <f t="shared" si="2"/>
        <v/>
      </c>
      <c r="G62" s="13">
        <f>SUM(G63:G73)</f>
        <v>0</v>
      </c>
      <c r="H62" s="13">
        <f>SUM(H63:H73)</f>
        <v>0</v>
      </c>
      <c r="I62" s="14" t="str">
        <f t="shared" si="0"/>
        <v/>
      </c>
      <c r="J62" s="13">
        <f t="shared" si="3"/>
        <v>0</v>
      </c>
      <c r="K62" s="13">
        <f t="shared" si="4"/>
        <v>-5662.2800000000007</v>
      </c>
      <c r="L62" s="13" t="str">
        <f t="shared" si="1"/>
        <v/>
      </c>
    </row>
    <row r="63" spans="1:12" ht="47.25" hidden="1" x14ac:dyDescent="0.2">
      <c r="A63" s="11" t="s">
        <v>206</v>
      </c>
      <c r="B63" s="39">
        <v>18040100</v>
      </c>
      <c r="C63" s="76">
        <v>0</v>
      </c>
      <c r="D63" s="76">
        <v>0</v>
      </c>
      <c r="E63" s="76">
        <v>-1479.01</v>
      </c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-1479.01</v>
      </c>
      <c r="L63" s="30" t="str">
        <f t="shared" si="1"/>
        <v/>
      </c>
    </row>
    <row r="64" spans="1:12" ht="47.25" hidden="1" x14ac:dyDescent="0.2">
      <c r="A64" s="11" t="s">
        <v>207</v>
      </c>
      <c r="B64" s="39">
        <v>18040200</v>
      </c>
      <c r="C64" s="51">
        <v>0</v>
      </c>
      <c r="D64" s="51">
        <v>0</v>
      </c>
      <c r="E64" s="76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30" t="str">
        <f t="shared" si="1"/>
        <v/>
      </c>
    </row>
    <row r="65" spans="1:12" ht="47.25" hidden="1" x14ac:dyDescent="0.2">
      <c r="A65" s="11" t="s">
        <v>208</v>
      </c>
      <c r="B65" s="39">
        <v>18040500</v>
      </c>
      <c r="C65" s="51">
        <v>0</v>
      </c>
      <c r="D65" s="51">
        <v>0</v>
      </c>
      <c r="E65" s="76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30" t="str">
        <f t="shared" si="1"/>
        <v/>
      </c>
    </row>
    <row r="66" spans="1:12" ht="47.25" hidden="1" x14ac:dyDescent="0.2">
      <c r="A66" s="11" t="s">
        <v>209</v>
      </c>
      <c r="B66" s="39">
        <v>18040600</v>
      </c>
      <c r="C66" s="51">
        <v>0</v>
      </c>
      <c r="D66" s="51">
        <v>0</v>
      </c>
      <c r="E66" s="76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30" t="str">
        <f t="shared" si="1"/>
        <v/>
      </c>
    </row>
    <row r="67" spans="1:12" ht="47.25" hidden="1" x14ac:dyDescent="0.2">
      <c r="A67" s="11" t="s">
        <v>210</v>
      </c>
      <c r="B67" s="39">
        <v>18040700</v>
      </c>
      <c r="C67" s="76">
        <v>0</v>
      </c>
      <c r="D67" s="76">
        <v>0</v>
      </c>
      <c r="E67" s="76">
        <v>-3608.59</v>
      </c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-3608.59</v>
      </c>
      <c r="L67" s="30" t="str">
        <f t="shared" si="1"/>
        <v/>
      </c>
    </row>
    <row r="68" spans="1:12" ht="47.25" hidden="1" x14ac:dyDescent="0.2">
      <c r="A68" s="11" t="s">
        <v>211</v>
      </c>
      <c r="B68" s="39">
        <v>18040800</v>
      </c>
      <c r="C68" s="30"/>
      <c r="D68" s="30"/>
      <c r="E68" s="30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30" t="str">
        <f t="shared" si="1"/>
        <v/>
      </c>
    </row>
    <row r="69" spans="1:12" ht="47.25" hidden="1" x14ac:dyDescent="0.2">
      <c r="A69" s="11" t="s">
        <v>212</v>
      </c>
      <c r="B69" s="39">
        <v>18041300</v>
      </c>
      <c r="C69" s="30"/>
      <c r="D69" s="30"/>
      <c r="E69" s="36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30" t="str">
        <f t="shared" si="1"/>
        <v/>
      </c>
    </row>
    <row r="70" spans="1:12" ht="47.25" hidden="1" x14ac:dyDescent="0.2">
      <c r="A70" s="11" t="s">
        <v>213</v>
      </c>
      <c r="B70" s="39">
        <v>18041400</v>
      </c>
      <c r="C70" s="76">
        <v>0</v>
      </c>
      <c r="D70" s="76">
        <v>0</v>
      </c>
      <c r="E70" s="76">
        <v>-574.67999999999995</v>
      </c>
      <c r="F70" s="29" t="str">
        <f t="shared" si="2"/>
        <v/>
      </c>
      <c r="G70" s="30">
        <v>0</v>
      </c>
      <c r="H70" s="30">
        <v>0</v>
      </c>
      <c r="I70" s="14" t="str">
        <f t="shared" si="0"/>
        <v/>
      </c>
      <c r="J70" s="30">
        <f t="shared" si="3"/>
        <v>0</v>
      </c>
      <c r="K70" s="30">
        <f t="shared" si="4"/>
        <v>-574.67999999999995</v>
      </c>
      <c r="L70" s="30" t="str">
        <f t="shared" si="1"/>
        <v/>
      </c>
    </row>
    <row r="71" spans="1:12" ht="78.75" hidden="1" x14ac:dyDescent="0.2">
      <c r="A71" s="11" t="s">
        <v>204</v>
      </c>
      <c r="B71" s="39">
        <v>18041500</v>
      </c>
      <c r="C71" s="30"/>
      <c r="D71" s="30"/>
      <c r="E71" s="36">
        <v>0</v>
      </c>
      <c r="F71" s="29" t="str">
        <f t="shared" si="2"/>
        <v/>
      </c>
      <c r="G71" s="51">
        <v>0</v>
      </c>
      <c r="H71" s="51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30" t="str">
        <f t="shared" si="1"/>
        <v/>
      </c>
    </row>
    <row r="72" spans="1:12" ht="47.25" hidden="1" x14ac:dyDescent="0.2">
      <c r="A72" s="11" t="s">
        <v>256</v>
      </c>
      <c r="B72" s="39">
        <v>18041700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30" t="str">
        <f t="shared" si="1"/>
        <v/>
      </c>
    </row>
    <row r="73" spans="1:12" ht="47.25" hidden="1" x14ac:dyDescent="0.2">
      <c r="A73" s="11" t="s">
        <v>338</v>
      </c>
      <c r="B73" s="39">
        <v>18041800</v>
      </c>
      <c r="C73" s="30"/>
      <c r="D73" s="30"/>
      <c r="E73" s="30"/>
      <c r="F73" s="29" t="str">
        <f t="shared" si="2"/>
        <v/>
      </c>
      <c r="G73" s="30"/>
      <c r="H73" s="32"/>
      <c r="I73" s="14" t="str">
        <f t="shared" si="0"/>
        <v/>
      </c>
      <c r="J73" s="30">
        <f t="shared" si="3"/>
        <v>0</v>
      </c>
      <c r="K73" s="30">
        <f t="shared" si="4"/>
        <v>0</v>
      </c>
      <c r="L73" s="30" t="str">
        <f t="shared" si="1"/>
        <v/>
      </c>
    </row>
    <row r="74" spans="1:12" s="8" customFormat="1" ht="15.75" x14ac:dyDescent="0.2">
      <c r="A74" s="10" t="s">
        <v>243</v>
      </c>
      <c r="B74" s="9">
        <v>18050000</v>
      </c>
      <c r="C74" s="13">
        <f>SUM(C75:C78)</f>
        <v>185840000</v>
      </c>
      <c r="D74" s="13">
        <f>SUM(D75:D78)</f>
        <v>89300000</v>
      </c>
      <c r="E74" s="13">
        <f>SUM(E75:E78)</f>
        <v>92613591.200000003</v>
      </c>
      <c r="F74" s="29">
        <f t="shared" si="2"/>
        <v>103.71062844344905</v>
      </c>
      <c r="G74" s="13">
        <f>SUM(G75:G78)</f>
        <v>0</v>
      </c>
      <c r="H74" s="13">
        <f>SUM(H75:H78)</f>
        <v>0</v>
      </c>
      <c r="I74" s="14" t="str">
        <f t="shared" si="0"/>
        <v/>
      </c>
      <c r="J74" s="13">
        <f t="shared" si="3"/>
        <v>185840000</v>
      </c>
      <c r="K74" s="13">
        <f t="shared" si="4"/>
        <v>92613591.200000003</v>
      </c>
      <c r="L74" s="13">
        <f t="shared" si="1"/>
        <v>49.835122255703837</v>
      </c>
    </row>
    <row r="75" spans="1:12" ht="31.5" x14ac:dyDescent="0.2">
      <c r="A75" s="11" t="s">
        <v>244</v>
      </c>
      <c r="B75" s="39">
        <v>18050200</v>
      </c>
      <c r="C75" s="76">
        <v>0</v>
      </c>
      <c r="D75" s="76">
        <v>0</v>
      </c>
      <c r="E75" s="76">
        <v>21.5</v>
      </c>
      <c r="F75" s="29" t="str">
        <f t="shared" si="2"/>
        <v/>
      </c>
      <c r="G75" s="30"/>
      <c r="H75" s="30"/>
      <c r="I75" s="14" t="str">
        <f t="shared" si="0"/>
        <v/>
      </c>
      <c r="J75" s="30">
        <f t="shared" si="3"/>
        <v>0</v>
      </c>
      <c r="K75" s="30">
        <f t="shared" si="4"/>
        <v>21.5</v>
      </c>
      <c r="L75" s="30" t="str">
        <f t="shared" si="1"/>
        <v/>
      </c>
    </row>
    <row r="76" spans="1:12" ht="15.75" x14ac:dyDescent="0.2">
      <c r="A76" s="11" t="s">
        <v>245</v>
      </c>
      <c r="B76" s="39">
        <v>18050300</v>
      </c>
      <c r="C76" s="76">
        <v>34400000</v>
      </c>
      <c r="D76" s="76">
        <v>16300000</v>
      </c>
      <c r="E76" s="76">
        <v>18223611</v>
      </c>
      <c r="F76" s="33">
        <f t="shared" si="2"/>
        <v>111.80129447852761</v>
      </c>
      <c r="G76" s="30"/>
      <c r="H76" s="30"/>
      <c r="I76" s="14" t="str">
        <f t="shared" si="0"/>
        <v/>
      </c>
      <c r="J76" s="30">
        <f t="shared" si="3"/>
        <v>34400000</v>
      </c>
      <c r="K76" s="30">
        <f t="shared" si="4"/>
        <v>18223611</v>
      </c>
      <c r="L76" s="30">
        <f t="shared" si="1"/>
        <v>52.975613372093022</v>
      </c>
    </row>
    <row r="77" spans="1:12" ht="15.75" x14ac:dyDescent="0.2">
      <c r="A77" s="11" t="s">
        <v>246</v>
      </c>
      <c r="B77" s="39">
        <v>18050400</v>
      </c>
      <c r="C77" s="76">
        <v>151440000</v>
      </c>
      <c r="D77" s="76">
        <v>73000000</v>
      </c>
      <c r="E77" s="76">
        <v>74389958.700000003</v>
      </c>
      <c r="F77" s="33">
        <f t="shared" si="2"/>
        <v>101.90405301369863</v>
      </c>
      <c r="G77" s="30"/>
      <c r="H77" s="30"/>
      <c r="I77" s="14" t="str">
        <f t="shared" si="0"/>
        <v/>
      </c>
      <c r="J77" s="30">
        <f t="shared" si="3"/>
        <v>151440000</v>
      </c>
      <c r="K77" s="30">
        <f t="shared" si="4"/>
        <v>74389958.700000003</v>
      </c>
      <c r="L77" s="30">
        <f t="shared" ref="L77:L139" si="5">IF(J77=0,"",IF(K77/J77&gt;1.5, "зв.100",K77/J77*100))</f>
        <v>49.121737123613315</v>
      </c>
    </row>
    <row r="78" spans="1:12" ht="78.75" hidden="1" x14ac:dyDescent="0.2">
      <c r="A78" s="11" t="s">
        <v>257</v>
      </c>
      <c r="B78" s="39">
        <v>18050500</v>
      </c>
      <c r="C78" s="76"/>
      <c r="D78" s="76"/>
      <c r="E78" s="76"/>
      <c r="F78" s="33" t="str">
        <f t="shared" si="2"/>
        <v/>
      </c>
      <c r="G78" s="30"/>
      <c r="H78" s="30"/>
      <c r="I78" s="14" t="str">
        <f t="shared" si="0"/>
        <v/>
      </c>
      <c r="J78" s="30">
        <f t="shared" ref="J78:J139" si="6">C78+G78</f>
        <v>0</v>
      </c>
      <c r="K78" s="30">
        <f t="shared" ref="K78:K142" si="7">E78+H78</f>
        <v>0</v>
      </c>
      <c r="L78" s="30" t="str">
        <f t="shared" si="5"/>
        <v/>
      </c>
    </row>
    <row r="79" spans="1:12" s="8" customFormat="1" ht="15.75" x14ac:dyDescent="0.2">
      <c r="A79" s="10" t="s">
        <v>188</v>
      </c>
      <c r="B79" s="9">
        <v>19000000</v>
      </c>
      <c r="C79" s="13">
        <f>C80+C84</f>
        <v>0</v>
      </c>
      <c r="D79" s="13">
        <f>D80+D84</f>
        <v>0</v>
      </c>
      <c r="E79" s="13">
        <f>E80+E84</f>
        <v>0</v>
      </c>
      <c r="F79" s="29" t="str">
        <f t="shared" si="2"/>
        <v/>
      </c>
      <c r="G79" s="13">
        <f>G80+G84</f>
        <v>441000</v>
      </c>
      <c r="H79" s="13">
        <f>H80+H84</f>
        <v>291087.21000000002</v>
      </c>
      <c r="I79" s="14">
        <f t="shared" si="0"/>
        <v>66.006170068027217</v>
      </c>
      <c r="J79" s="13">
        <f t="shared" si="6"/>
        <v>441000</v>
      </c>
      <c r="K79" s="13">
        <f t="shared" si="7"/>
        <v>291087.21000000002</v>
      </c>
      <c r="L79" s="13">
        <f t="shared" si="5"/>
        <v>66.006170068027217</v>
      </c>
    </row>
    <row r="80" spans="1:12" s="8" customFormat="1" ht="15.75" x14ac:dyDescent="0.2">
      <c r="A80" s="10" t="s">
        <v>133</v>
      </c>
      <c r="B80" s="9">
        <v>19010000</v>
      </c>
      <c r="C80" s="13">
        <f>SUM(C81:C83)</f>
        <v>0</v>
      </c>
      <c r="D80" s="13">
        <f>SUM(D81:D83)</f>
        <v>0</v>
      </c>
      <c r="E80" s="13">
        <f>SUM(E81:E83)</f>
        <v>0</v>
      </c>
      <c r="F80" s="29" t="str">
        <f t="shared" si="2"/>
        <v/>
      </c>
      <c r="G80" s="13">
        <f>SUM(G81:G83)</f>
        <v>441000</v>
      </c>
      <c r="H80" s="13">
        <f>SUM(H81:H83)</f>
        <v>291087.21000000002</v>
      </c>
      <c r="I80" s="14">
        <f>IF(G80=0,"",IF(H80/G80&gt;1.5, "зв.100",H80/G80*100))</f>
        <v>66.006170068027217</v>
      </c>
      <c r="J80" s="13">
        <f t="shared" si="6"/>
        <v>441000</v>
      </c>
      <c r="K80" s="13">
        <f t="shared" si="7"/>
        <v>291087.21000000002</v>
      </c>
      <c r="L80" s="13">
        <f t="shared" si="5"/>
        <v>66.006170068027217</v>
      </c>
    </row>
    <row r="81" spans="1:12" ht="47.25" hidden="1" x14ac:dyDescent="0.2">
      <c r="A81" s="11" t="s">
        <v>134</v>
      </c>
      <c r="B81" s="39">
        <v>19010100</v>
      </c>
      <c r="C81" s="37"/>
      <c r="D81" s="37"/>
      <c r="E81" s="36"/>
      <c r="F81" s="29" t="str">
        <f t="shared" si="2"/>
        <v/>
      </c>
      <c r="G81" s="76">
        <v>410000</v>
      </c>
      <c r="H81" s="76">
        <v>265846.02</v>
      </c>
      <c r="I81" s="50">
        <f t="shared" si="0"/>
        <v>64.840492682926836</v>
      </c>
      <c r="J81" s="30">
        <f t="shared" si="6"/>
        <v>410000</v>
      </c>
      <c r="K81" s="30">
        <f t="shared" si="7"/>
        <v>265846.02</v>
      </c>
      <c r="L81" s="30">
        <f t="shared" si="5"/>
        <v>64.840492682926836</v>
      </c>
    </row>
    <row r="82" spans="1:12" ht="31.5" hidden="1" x14ac:dyDescent="0.2">
      <c r="A82" s="11" t="s">
        <v>182</v>
      </c>
      <c r="B82" s="39">
        <v>19010200</v>
      </c>
      <c r="C82" s="37"/>
      <c r="D82" s="37"/>
      <c r="E82" s="36"/>
      <c r="F82" s="29" t="str">
        <f t="shared" si="2"/>
        <v/>
      </c>
      <c r="G82" s="76">
        <v>18000</v>
      </c>
      <c r="H82" s="76">
        <v>8364.08</v>
      </c>
      <c r="I82" s="50">
        <f t="shared" si="0"/>
        <v>46.467111111111109</v>
      </c>
      <c r="J82" s="30">
        <f t="shared" si="6"/>
        <v>18000</v>
      </c>
      <c r="K82" s="30">
        <f t="shared" si="7"/>
        <v>8364.08</v>
      </c>
      <c r="L82" s="30">
        <f t="shared" si="5"/>
        <v>46.467111111111109</v>
      </c>
    </row>
    <row r="83" spans="1:12" ht="63" hidden="1" x14ac:dyDescent="0.2">
      <c r="A83" s="11" t="s">
        <v>183</v>
      </c>
      <c r="B83" s="39">
        <v>19010300</v>
      </c>
      <c r="C83" s="37"/>
      <c r="D83" s="37"/>
      <c r="E83" s="36"/>
      <c r="F83" s="29" t="str">
        <f t="shared" si="2"/>
        <v/>
      </c>
      <c r="G83" s="76">
        <v>13000</v>
      </c>
      <c r="H83" s="76">
        <v>16877.11</v>
      </c>
      <c r="I83" s="50">
        <f t="shared" ref="I83:I157" si="8">IF(G83=0,"",IF(H83/G83&gt;1.5, "зв.100",H83/G83*100))</f>
        <v>129.82392307692308</v>
      </c>
      <c r="J83" s="30">
        <f t="shared" si="6"/>
        <v>13000</v>
      </c>
      <c r="K83" s="30">
        <f t="shared" si="7"/>
        <v>16877.11</v>
      </c>
      <c r="L83" s="30">
        <f t="shared" si="5"/>
        <v>129.82392307692308</v>
      </c>
    </row>
    <row r="84" spans="1:12" ht="31.5" hidden="1" x14ac:dyDescent="0.2">
      <c r="A84" s="10" t="s">
        <v>259</v>
      </c>
      <c r="B84" s="9">
        <v>19050000</v>
      </c>
      <c r="C84" s="13">
        <f>C85</f>
        <v>0</v>
      </c>
      <c r="D84" s="13">
        <f>D85</f>
        <v>0</v>
      </c>
      <c r="E84" s="13">
        <f>E85</f>
        <v>0</v>
      </c>
      <c r="F84" s="29" t="str">
        <f t="shared" ref="F84:F159" si="9">IF(D84=0,"",IF(E84/D84&gt;1.5, "зв.100",E84/D84*100))</f>
        <v/>
      </c>
      <c r="G84" s="13">
        <f>G85</f>
        <v>0</v>
      </c>
      <c r="H84" s="13">
        <f>H85</f>
        <v>0</v>
      </c>
      <c r="I84" s="14" t="str">
        <f t="shared" si="8"/>
        <v/>
      </c>
      <c r="J84" s="13">
        <f t="shared" si="6"/>
        <v>0</v>
      </c>
      <c r="K84" s="13">
        <f t="shared" si="7"/>
        <v>0</v>
      </c>
      <c r="L84" s="13" t="str">
        <f t="shared" si="5"/>
        <v/>
      </c>
    </row>
    <row r="85" spans="1:12" ht="47.25" hidden="1" x14ac:dyDescent="0.2">
      <c r="A85" s="11" t="s">
        <v>260</v>
      </c>
      <c r="B85" s="39">
        <v>19050300</v>
      </c>
      <c r="C85" s="37"/>
      <c r="D85" s="37"/>
      <c r="E85" s="36"/>
      <c r="F85" s="29" t="str">
        <f t="shared" si="9"/>
        <v/>
      </c>
      <c r="G85" s="51">
        <v>0</v>
      </c>
      <c r="H85" s="51"/>
      <c r="I85" s="14" t="str">
        <f t="shared" si="8"/>
        <v/>
      </c>
      <c r="J85" s="13">
        <f t="shared" si="6"/>
        <v>0</v>
      </c>
      <c r="K85" s="13">
        <f t="shared" si="7"/>
        <v>0</v>
      </c>
      <c r="L85" s="13" t="str">
        <f t="shared" si="5"/>
        <v/>
      </c>
    </row>
    <row r="86" spans="1:12" s="8" customFormat="1" ht="15.75" x14ac:dyDescent="0.2">
      <c r="A86" s="10" t="s">
        <v>135</v>
      </c>
      <c r="B86" s="9">
        <v>20000000</v>
      </c>
      <c r="C86" s="13">
        <f>C87+C97+C110+C121</f>
        <v>70514000</v>
      </c>
      <c r="D86" s="13">
        <f>D87+D97+D110+D121</f>
        <v>38836700</v>
      </c>
      <c r="E86" s="13">
        <f>E87+E97+E110+E121</f>
        <v>52878203.870000005</v>
      </c>
      <c r="F86" s="29">
        <f t="shared" si="9"/>
        <v>136.15524457536301</v>
      </c>
      <c r="G86" s="13">
        <f>G87+G97+G110+G121+G96</f>
        <v>58832400</v>
      </c>
      <c r="H86" s="13">
        <f>H87+H97+H110+H121+H96</f>
        <v>41083886.339999996</v>
      </c>
      <c r="I86" s="14">
        <f t="shared" si="8"/>
        <v>69.832076100923985</v>
      </c>
      <c r="J86" s="13">
        <f t="shared" si="6"/>
        <v>129346400</v>
      </c>
      <c r="K86" s="13">
        <f t="shared" si="7"/>
        <v>93962090.210000008</v>
      </c>
      <c r="L86" s="13">
        <f t="shared" si="5"/>
        <v>72.64376141121825</v>
      </c>
    </row>
    <row r="87" spans="1:12" s="8" customFormat="1" ht="31.5" x14ac:dyDescent="0.2">
      <c r="A87" s="10" t="s">
        <v>105</v>
      </c>
      <c r="B87" s="9">
        <v>21000000</v>
      </c>
      <c r="C87" s="13">
        <f>C88+C91+C90</f>
        <v>14572000</v>
      </c>
      <c r="D87" s="13">
        <f>D88+D91+D90</f>
        <v>11604500</v>
      </c>
      <c r="E87" s="13">
        <f>E88+E91+E90</f>
        <v>18220719.350000001</v>
      </c>
      <c r="F87" s="29" t="str">
        <f t="shared" si="9"/>
        <v>зв.100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14572000</v>
      </c>
      <c r="K87" s="13">
        <f t="shared" si="7"/>
        <v>18220719.350000001</v>
      </c>
      <c r="L87" s="13">
        <f t="shared" si="5"/>
        <v>125.03924890200386</v>
      </c>
    </row>
    <row r="88" spans="1:12" s="8" customFormat="1" ht="94.5" x14ac:dyDescent="0.2">
      <c r="A88" s="10" t="s">
        <v>242</v>
      </c>
      <c r="B88" s="9">
        <v>21010000</v>
      </c>
      <c r="C88" s="13">
        <f>C89</f>
        <v>2892000</v>
      </c>
      <c r="D88" s="13">
        <f>D89</f>
        <v>866500</v>
      </c>
      <c r="E88" s="13">
        <f>E89</f>
        <v>2047483.31</v>
      </c>
      <c r="F88" s="29" t="str">
        <f t="shared" si="9"/>
        <v>зв.100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2892000</v>
      </c>
      <c r="K88" s="13">
        <f t="shared" si="7"/>
        <v>2047483.31</v>
      </c>
      <c r="L88" s="13">
        <f t="shared" si="5"/>
        <v>70.798178077455049</v>
      </c>
    </row>
    <row r="89" spans="1:12" ht="47.25" hidden="1" x14ac:dyDescent="0.2">
      <c r="A89" s="11" t="s">
        <v>106</v>
      </c>
      <c r="B89" s="39">
        <v>21010300</v>
      </c>
      <c r="C89" s="76">
        <v>2892000</v>
      </c>
      <c r="D89" s="76">
        <v>866500</v>
      </c>
      <c r="E89" s="76">
        <v>2047483.31</v>
      </c>
      <c r="F89" s="33" t="str">
        <f t="shared" si="9"/>
        <v>зв.100</v>
      </c>
      <c r="G89" s="30">
        <v>0</v>
      </c>
      <c r="H89" s="30">
        <v>0</v>
      </c>
      <c r="I89" s="14" t="str">
        <f t="shared" si="8"/>
        <v/>
      </c>
      <c r="J89" s="30">
        <f t="shared" si="6"/>
        <v>2892000</v>
      </c>
      <c r="K89" s="30">
        <f t="shared" si="7"/>
        <v>2047483.31</v>
      </c>
      <c r="L89" s="30">
        <f t="shared" si="5"/>
        <v>70.798178077455049</v>
      </c>
    </row>
    <row r="90" spans="1:12" ht="31.5" x14ac:dyDescent="0.2">
      <c r="A90" s="10" t="s">
        <v>226</v>
      </c>
      <c r="B90" s="9">
        <v>21050000</v>
      </c>
      <c r="C90" s="77">
        <v>9870000</v>
      </c>
      <c r="D90" s="77">
        <v>9870000</v>
      </c>
      <c r="E90" s="77">
        <v>14955402.65</v>
      </c>
      <c r="F90" s="29" t="str">
        <f t="shared" si="9"/>
        <v>зв.100</v>
      </c>
      <c r="G90" s="30"/>
      <c r="H90" s="30"/>
      <c r="I90" s="14" t="str">
        <f t="shared" si="8"/>
        <v/>
      </c>
      <c r="J90" s="13">
        <f t="shared" si="6"/>
        <v>9870000</v>
      </c>
      <c r="K90" s="13">
        <f t="shared" si="7"/>
        <v>14955402.65</v>
      </c>
      <c r="L90" s="13" t="str">
        <f t="shared" si="5"/>
        <v>зв.100</v>
      </c>
    </row>
    <row r="91" spans="1:12" s="8" customFormat="1" ht="15.75" x14ac:dyDescent="0.2">
      <c r="A91" s="10" t="s">
        <v>136</v>
      </c>
      <c r="B91" s="9">
        <v>21080000</v>
      </c>
      <c r="C91" s="13">
        <f>SUM(C92:C95)</f>
        <v>1810000</v>
      </c>
      <c r="D91" s="13">
        <f>SUM(D92:D95)</f>
        <v>868000</v>
      </c>
      <c r="E91" s="13">
        <f>SUM(E92:E95)</f>
        <v>1217833.3900000001</v>
      </c>
      <c r="F91" s="29">
        <f t="shared" si="9"/>
        <v>140.30338594470047</v>
      </c>
      <c r="G91" s="13">
        <f>SUM(G92:G95)</f>
        <v>0</v>
      </c>
      <c r="H91" s="13">
        <f>SUM(H92:H95)</f>
        <v>0</v>
      </c>
      <c r="I91" s="14" t="str">
        <f t="shared" si="8"/>
        <v/>
      </c>
      <c r="J91" s="13">
        <f t="shared" si="6"/>
        <v>1810000</v>
      </c>
      <c r="K91" s="13">
        <f t="shared" si="7"/>
        <v>1217833.3900000001</v>
      </c>
      <c r="L91" s="13">
        <f t="shared" si="5"/>
        <v>67.283612707182328</v>
      </c>
    </row>
    <row r="92" spans="1:12" ht="15.75" hidden="1" x14ac:dyDescent="0.2">
      <c r="A92" s="11" t="s">
        <v>137</v>
      </c>
      <c r="B92" s="39">
        <v>21080500</v>
      </c>
      <c r="C92" s="76">
        <v>0</v>
      </c>
      <c r="D92" s="76">
        <v>0</v>
      </c>
      <c r="E92" s="76">
        <v>20164.63</v>
      </c>
      <c r="F92" s="29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20164.63</v>
      </c>
      <c r="L92" s="30" t="str">
        <f t="shared" si="5"/>
        <v/>
      </c>
    </row>
    <row r="93" spans="1:12" ht="78.75" hidden="1" x14ac:dyDescent="0.2">
      <c r="A93" s="11" t="s">
        <v>107</v>
      </c>
      <c r="B93" s="39">
        <v>21080900</v>
      </c>
      <c r="C93" s="76">
        <v>0</v>
      </c>
      <c r="D93" s="76">
        <v>0</v>
      </c>
      <c r="E93" s="76">
        <v>2317.84</v>
      </c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2317.84</v>
      </c>
      <c r="L93" s="30" t="str">
        <f t="shared" si="5"/>
        <v/>
      </c>
    </row>
    <row r="94" spans="1:12" ht="15.75" x14ac:dyDescent="0.2">
      <c r="A94" s="11" t="s">
        <v>166</v>
      </c>
      <c r="B94" s="39">
        <v>21081100</v>
      </c>
      <c r="C94" s="76">
        <v>1075000</v>
      </c>
      <c r="D94" s="76">
        <v>535000</v>
      </c>
      <c r="E94" s="76">
        <v>644507.12</v>
      </c>
      <c r="F94" s="33">
        <f t="shared" si="9"/>
        <v>120.46862056074765</v>
      </c>
      <c r="G94" s="30">
        <v>0</v>
      </c>
      <c r="H94" s="30">
        <v>0</v>
      </c>
      <c r="I94" s="14" t="str">
        <f t="shared" si="8"/>
        <v/>
      </c>
      <c r="J94" s="30">
        <f t="shared" si="6"/>
        <v>1075000</v>
      </c>
      <c r="K94" s="30">
        <f t="shared" si="7"/>
        <v>644507.12</v>
      </c>
      <c r="L94" s="30">
        <f t="shared" si="5"/>
        <v>59.954150697674415</v>
      </c>
    </row>
    <row r="95" spans="1:12" ht="47.25" x14ac:dyDescent="0.2">
      <c r="A95" s="11" t="s">
        <v>214</v>
      </c>
      <c r="B95" s="39">
        <v>21081500</v>
      </c>
      <c r="C95" s="76">
        <v>735000</v>
      </c>
      <c r="D95" s="76">
        <v>333000</v>
      </c>
      <c r="E95" s="76">
        <v>550843.80000000005</v>
      </c>
      <c r="F95" s="33" t="str">
        <f t="shared" si="9"/>
        <v>зв.100</v>
      </c>
      <c r="G95" s="30"/>
      <c r="H95" s="30"/>
      <c r="I95" s="14" t="str">
        <f t="shared" si="8"/>
        <v/>
      </c>
      <c r="J95" s="30">
        <f t="shared" si="6"/>
        <v>735000</v>
      </c>
      <c r="K95" s="30">
        <f t="shared" si="7"/>
        <v>550843.80000000005</v>
      </c>
      <c r="L95" s="30">
        <f t="shared" si="5"/>
        <v>74.944734693877564</v>
      </c>
    </row>
    <row r="96" spans="1:12" s="22" customFormat="1" ht="47.25" x14ac:dyDescent="0.2">
      <c r="A96" s="10" t="s">
        <v>261</v>
      </c>
      <c r="B96" s="9">
        <v>21110000</v>
      </c>
      <c r="C96" s="30"/>
      <c r="D96" s="49"/>
      <c r="E96" s="30"/>
      <c r="F96" s="29" t="str">
        <f>IF(D96=0,"",IF(E96/D96&gt;1.5, "зв.100",E96/D96*100))</f>
        <v/>
      </c>
      <c r="G96" s="30"/>
      <c r="H96" s="84">
        <v>70420.5</v>
      </c>
      <c r="I96" s="14" t="str">
        <f>IF(G96=0,"",IF(H96/G96&gt;1.5, "зв.100",H96/G96*100))</f>
        <v/>
      </c>
      <c r="J96" s="13">
        <f t="shared" si="6"/>
        <v>0</v>
      </c>
      <c r="K96" s="13">
        <f t="shared" si="7"/>
        <v>70420.5</v>
      </c>
      <c r="L96" s="13" t="str">
        <f t="shared" si="5"/>
        <v/>
      </c>
    </row>
    <row r="97" spans="1:12" s="8" customFormat="1" ht="31.5" x14ac:dyDescent="0.2">
      <c r="A97" s="10" t="s">
        <v>167</v>
      </c>
      <c r="B97" s="9">
        <v>22000000</v>
      </c>
      <c r="C97" s="13">
        <f>C103+C105+C98</f>
        <v>55942000</v>
      </c>
      <c r="D97" s="13">
        <f>D103+D105+D98</f>
        <v>27232200</v>
      </c>
      <c r="E97" s="13">
        <f>E103+E105+E98</f>
        <v>33860201.200000003</v>
      </c>
      <c r="F97" s="29">
        <f t="shared" si="9"/>
        <v>124.33883858079776</v>
      </c>
      <c r="G97" s="13">
        <f>G103+G105+G98</f>
        <v>0</v>
      </c>
      <c r="H97" s="13">
        <f>H103+H105+H98</f>
        <v>0</v>
      </c>
      <c r="I97" s="14" t="str">
        <f t="shared" si="8"/>
        <v/>
      </c>
      <c r="J97" s="13">
        <f t="shared" si="6"/>
        <v>55942000</v>
      </c>
      <c r="K97" s="13">
        <f t="shared" si="7"/>
        <v>33860201.200000003</v>
      </c>
      <c r="L97" s="13">
        <f t="shared" si="5"/>
        <v>60.527334024525402</v>
      </c>
    </row>
    <row r="98" spans="1:12" s="8" customFormat="1" ht="15.75" x14ac:dyDescent="0.2">
      <c r="A98" s="10" t="s">
        <v>215</v>
      </c>
      <c r="B98" s="9">
        <v>22010000</v>
      </c>
      <c r="C98" s="13">
        <f>SUM(C99:C102)</f>
        <v>27192000</v>
      </c>
      <c r="D98" s="13">
        <f>SUM(D99:D102)</f>
        <v>13324200</v>
      </c>
      <c r="E98" s="13">
        <f>SUM(E99:E102)</f>
        <v>18871271.260000002</v>
      </c>
      <c r="F98" s="29">
        <f t="shared" si="9"/>
        <v>141.63155206316327</v>
      </c>
      <c r="G98" s="13">
        <f>SUM(G99:G102)</f>
        <v>0</v>
      </c>
      <c r="H98" s="13">
        <f>SUM(H99:H102)</f>
        <v>0</v>
      </c>
      <c r="I98" s="14" t="str">
        <f t="shared" si="8"/>
        <v/>
      </c>
      <c r="J98" s="13">
        <f t="shared" si="6"/>
        <v>27192000</v>
      </c>
      <c r="K98" s="13">
        <f t="shared" si="7"/>
        <v>18871271.260000002</v>
      </c>
      <c r="L98" s="13">
        <f t="shared" si="5"/>
        <v>69.400085539864676</v>
      </c>
    </row>
    <row r="99" spans="1:12" s="24" customFormat="1" ht="47.25" x14ac:dyDescent="0.2">
      <c r="A99" s="11" t="s">
        <v>253</v>
      </c>
      <c r="B99" s="39">
        <v>22010300</v>
      </c>
      <c r="C99" s="76">
        <v>585000</v>
      </c>
      <c r="D99" s="76">
        <v>315800</v>
      </c>
      <c r="E99" s="76">
        <v>343777.06</v>
      </c>
      <c r="F99" s="33">
        <f t="shared" si="9"/>
        <v>108.85910702976567</v>
      </c>
      <c r="G99" s="30"/>
      <c r="H99" s="30"/>
      <c r="I99" s="14" t="str">
        <f t="shared" si="8"/>
        <v/>
      </c>
      <c r="J99" s="30">
        <f t="shared" si="6"/>
        <v>585000</v>
      </c>
      <c r="K99" s="30">
        <f t="shared" si="7"/>
        <v>343777.06</v>
      </c>
      <c r="L99" s="30">
        <f t="shared" si="5"/>
        <v>58.765309401709395</v>
      </c>
    </row>
    <row r="100" spans="1:12" s="8" customFormat="1" ht="15.75" x14ac:dyDescent="0.2">
      <c r="A100" s="11" t="s">
        <v>216</v>
      </c>
      <c r="B100" s="39">
        <v>22012500</v>
      </c>
      <c r="C100" s="76">
        <v>25300000</v>
      </c>
      <c r="D100" s="76">
        <v>12430400</v>
      </c>
      <c r="E100" s="76">
        <v>17681448.170000002</v>
      </c>
      <c r="F100" s="33">
        <f t="shared" si="9"/>
        <v>142.24359771206076</v>
      </c>
      <c r="G100" s="30"/>
      <c r="H100" s="30"/>
      <c r="I100" s="14" t="str">
        <f t="shared" si="8"/>
        <v/>
      </c>
      <c r="J100" s="30">
        <f t="shared" si="6"/>
        <v>25300000</v>
      </c>
      <c r="K100" s="30">
        <f t="shared" si="7"/>
        <v>17681448.170000002</v>
      </c>
      <c r="L100" s="30">
        <f t="shared" si="5"/>
        <v>69.887146916996059</v>
      </c>
    </row>
    <row r="101" spans="1:12" s="23" customFormat="1" ht="31.5" x14ac:dyDescent="0.2">
      <c r="A101" s="11" t="s">
        <v>254</v>
      </c>
      <c r="B101" s="39">
        <v>22012600</v>
      </c>
      <c r="C101" s="76">
        <v>1255000</v>
      </c>
      <c r="D101" s="76">
        <v>560000</v>
      </c>
      <c r="E101" s="76">
        <v>804550.03</v>
      </c>
      <c r="F101" s="33">
        <f t="shared" si="9"/>
        <v>143.66964821428573</v>
      </c>
      <c r="G101" s="30"/>
      <c r="H101" s="30"/>
      <c r="I101" s="14" t="str">
        <f t="shared" si="8"/>
        <v/>
      </c>
      <c r="J101" s="30">
        <f t="shared" si="6"/>
        <v>1255000</v>
      </c>
      <c r="K101" s="30">
        <f t="shared" si="7"/>
        <v>804550.03</v>
      </c>
      <c r="L101" s="30">
        <f t="shared" si="5"/>
        <v>64.107572111553793</v>
      </c>
    </row>
    <row r="102" spans="1:12" s="23" customFormat="1" ht="81.75" customHeight="1" x14ac:dyDescent="0.2">
      <c r="A102" s="11" t="s">
        <v>258</v>
      </c>
      <c r="B102" s="39">
        <v>22012900</v>
      </c>
      <c r="C102" s="76">
        <v>52000</v>
      </c>
      <c r="D102" s="76">
        <v>18000</v>
      </c>
      <c r="E102" s="76">
        <v>41496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52000</v>
      </c>
      <c r="K102" s="30">
        <f t="shared" si="7"/>
        <v>41496</v>
      </c>
      <c r="L102" s="30">
        <f t="shared" si="5"/>
        <v>79.800000000000011</v>
      </c>
    </row>
    <row r="103" spans="1:12" s="8" customFormat="1" ht="47.25" x14ac:dyDescent="0.2">
      <c r="A103" s="10" t="s">
        <v>168</v>
      </c>
      <c r="B103" s="9">
        <v>22080000</v>
      </c>
      <c r="C103" s="13">
        <f>C104</f>
        <v>28500000</v>
      </c>
      <c r="D103" s="13">
        <f>D104</f>
        <v>13800000</v>
      </c>
      <c r="E103" s="13">
        <f>E104</f>
        <v>14809264.050000001</v>
      </c>
      <c r="F103" s="29">
        <f t="shared" si="9"/>
        <v>107.31350760869567</v>
      </c>
      <c r="G103" s="13">
        <f>G104</f>
        <v>0</v>
      </c>
      <c r="H103" s="13">
        <f>H104</f>
        <v>0</v>
      </c>
      <c r="I103" s="14" t="str">
        <f t="shared" si="8"/>
        <v/>
      </c>
      <c r="J103" s="13">
        <f t="shared" si="6"/>
        <v>28500000</v>
      </c>
      <c r="K103" s="13">
        <f t="shared" si="7"/>
        <v>14809264.050000001</v>
      </c>
      <c r="L103" s="13">
        <f t="shared" si="5"/>
        <v>51.962330000000001</v>
      </c>
    </row>
    <row r="104" spans="1:12" ht="47.25" hidden="1" x14ac:dyDescent="0.2">
      <c r="A104" s="11" t="s">
        <v>184</v>
      </c>
      <c r="B104" s="39">
        <v>22080400</v>
      </c>
      <c r="C104" s="76">
        <v>28500000</v>
      </c>
      <c r="D104" s="76">
        <v>13800000</v>
      </c>
      <c r="E104" s="76">
        <v>14809264.050000001</v>
      </c>
      <c r="F104" s="33">
        <f t="shared" si="9"/>
        <v>107.31350760869567</v>
      </c>
      <c r="G104" s="30">
        <v>0</v>
      </c>
      <c r="H104" s="30">
        <v>0</v>
      </c>
      <c r="I104" s="14" t="str">
        <f t="shared" si="8"/>
        <v/>
      </c>
      <c r="J104" s="30">
        <f t="shared" si="6"/>
        <v>28500000</v>
      </c>
      <c r="K104" s="30">
        <f t="shared" si="7"/>
        <v>14809264.050000001</v>
      </c>
      <c r="L104" s="30">
        <f t="shared" si="5"/>
        <v>51.962330000000001</v>
      </c>
    </row>
    <row r="105" spans="1:12" s="8" customFormat="1" ht="15.75" x14ac:dyDescent="0.2">
      <c r="A105" s="10" t="s">
        <v>138</v>
      </c>
      <c r="B105" s="9">
        <v>22090000</v>
      </c>
      <c r="C105" s="13">
        <f>SUM(C106:C109)</f>
        <v>250000</v>
      </c>
      <c r="D105" s="13">
        <f>SUM(D106:D109)</f>
        <v>108000</v>
      </c>
      <c r="E105" s="13">
        <f>SUM(E106:E109)</f>
        <v>179665.89</v>
      </c>
      <c r="F105" s="29" t="str">
        <f t="shared" si="9"/>
        <v>зв.100</v>
      </c>
      <c r="G105" s="13">
        <f>SUM(G106:G109)</f>
        <v>0</v>
      </c>
      <c r="H105" s="13">
        <f>SUM(H106:H109)</f>
        <v>0</v>
      </c>
      <c r="I105" s="14" t="str">
        <f t="shared" si="8"/>
        <v/>
      </c>
      <c r="J105" s="13">
        <f t="shared" si="6"/>
        <v>250000</v>
      </c>
      <c r="K105" s="13">
        <f t="shared" si="7"/>
        <v>179665.89</v>
      </c>
      <c r="L105" s="13">
        <f t="shared" si="5"/>
        <v>71.86635600000001</v>
      </c>
    </row>
    <row r="106" spans="1:12" ht="47.25" hidden="1" x14ac:dyDescent="0.2">
      <c r="A106" s="11" t="s">
        <v>102</v>
      </c>
      <c r="B106" s="39">
        <v>22090100</v>
      </c>
      <c r="C106" s="76">
        <v>140000</v>
      </c>
      <c r="D106" s="76">
        <v>62000</v>
      </c>
      <c r="E106" s="76">
        <v>108341.07</v>
      </c>
      <c r="F106" s="33" t="str">
        <f t="shared" si="9"/>
        <v>зв.100</v>
      </c>
      <c r="G106" s="30">
        <v>0</v>
      </c>
      <c r="H106" s="30">
        <v>0</v>
      </c>
      <c r="I106" s="14" t="str">
        <f t="shared" si="8"/>
        <v/>
      </c>
      <c r="J106" s="30">
        <f t="shared" si="6"/>
        <v>140000</v>
      </c>
      <c r="K106" s="30">
        <f t="shared" si="7"/>
        <v>108341.07</v>
      </c>
      <c r="L106" s="30">
        <f t="shared" si="5"/>
        <v>77.386478571428569</v>
      </c>
    </row>
    <row r="107" spans="1:12" ht="15.75" hidden="1" x14ac:dyDescent="0.2">
      <c r="A107" s="11" t="s">
        <v>217</v>
      </c>
      <c r="B107" s="39">
        <v>22090200</v>
      </c>
      <c r="C107" s="76">
        <v>0</v>
      </c>
      <c r="D107" s="76">
        <v>0</v>
      </c>
      <c r="E107" s="76">
        <v>578</v>
      </c>
      <c r="F107" s="33" t="str">
        <f t="shared" si="9"/>
        <v/>
      </c>
      <c r="G107" s="30"/>
      <c r="H107" s="30"/>
      <c r="I107" s="14" t="str">
        <f t="shared" si="8"/>
        <v/>
      </c>
      <c r="J107" s="30">
        <f t="shared" si="6"/>
        <v>0</v>
      </c>
      <c r="K107" s="30">
        <f t="shared" si="7"/>
        <v>578</v>
      </c>
      <c r="L107" s="30" t="str">
        <f t="shared" si="5"/>
        <v/>
      </c>
    </row>
    <row r="108" spans="1:12" ht="63" hidden="1" x14ac:dyDescent="0.2">
      <c r="A108" s="11" t="s">
        <v>218</v>
      </c>
      <c r="B108" s="39">
        <v>22090300</v>
      </c>
      <c r="C108" s="30">
        <v>0</v>
      </c>
      <c r="D108" s="37"/>
      <c r="E108" s="30"/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0</v>
      </c>
      <c r="L108" s="30" t="str">
        <f t="shared" si="5"/>
        <v/>
      </c>
    </row>
    <row r="109" spans="1:12" ht="47.25" hidden="1" x14ac:dyDescent="0.2">
      <c r="A109" s="11" t="s">
        <v>169</v>
      </c>
      <c r="B109" s="39">
        <v>22090400</v>
      </c>
      <c r="C109" s="76">
        <v>110000</v>
      </c>
      <c r="D109" s="76">
        <v>46000</v>
      </c>
      <c r="E109" s="76">
        <v>70746.820000000007</v>
      </c>
      <c r="F109" s="33" t="str">
        <f t="shared" si="9"/>
        <v>зв.100</v>
      </c>
      <c r="G109" s="30">
        <v>0</v>
      </c>
      <c r="H109" s="30">
        <v>0</v>
      </c>
      <c r="I109" s="14" t="str">
        <f t="shared" si="8"/>
        <v/>
      </c>
      <c r="J109" s="30">
        <f t="shared" si="6"/>
        <v>110000</v>
      </c>
      <c r="K109" s="30">
        <f t="shared" si="7"/>
        <v>70746.820000000007</v>
      </c>
      <c r="L109" s="30">
        <f t="shared" si="5"/>
        <v>64.315290909090919</v>
      </c>
    </row>
    <row r="110" spans="1:12" s="8" customFormat="1" ht="15.75" x14ac:dyDescent="0.2">
      <c r="A110" s="10" t="s">
        <v>330</v>
      </c>
      <c r="B110" s="9">
        <v>24000000</v>
      </c>
      <c r="C110" s="13">
        <f>C111+C117+C120</f>
        <v>0</v>
      </c>
      <c r="D110" s="13">
        <f>D111+D117+D120</f>
        <v>0</v>
      </c>
      <c r="E110" s="13">
        <f>E111+E117+E120</f>
        <v>797283.32</v>
      </c>
      <c r="F110" s="29" t="str">
        <f t="shared" si="9"/>
        <v/>
      </c>
      <c r="G110" s="13">
        <f>G111+G117+G120</f>
        <v>7704400</v>
      </c>
      <c r="H110" s="13">
        <f>H111+H117+H120</f>
        <v>10876595.18</v>
      </c>
      <c r="I110" s="14">
        <f t="shared" si="8"/>
        <v>141.17381210736721</v>
      </c>
      <c r="J110" s="13">
        <f t="shared" si="6"/>
        <v>7704400</v>
      </c>
      <c r="K110" s="13">
        <f t="shared" si="7"/>
        <v>11673878.5</v>
      </c>
      <c r="L110" s="13" t="str">
        <f t="shared" si="5"/>
        <v>зв.100</v>
      </c>
    </row>
    <row r="111" spans="1:12" s="8" customFormat="1" ht="15.75" x14ac:dyDescent="0.2">
      <c r="A111" s="10" t="s">
        <v>329</v>
      </c>
      <c r="B111" s="9">
        <v>24060000</v>
      </c>
      <c r="C111" s="13">
        <f>SUM(C112:C116)</f>
        <v>0</v>
      </c>
      <c r="D111" s="13">
        <f>SUM(D112:D116)</f>
        <v>0</v>
      </c>
      <c r="E111" s="13">
        <f>SUM(E112:E116)</f>
        <v>797283.32</v>
      </c>
      <c r="F111" s="29" t="str">
        <f t="shared" si="9"/>
        <v/>
      </c>
      <c r="G111" s="13">
        <f>SUM(G112:G116)</f>
        <v>690000</v>
      </c>
      <c r="H111" s="13">
        <f>SUM(H112:H116)</f>
        <v>807294.84</v>
      </c>
      <c r="I111" s="14">
        <f t="shared" si="8"/>
        <v>116.99925217391305</v>
      </c>
      <c r="J111" s="13">
        <f t="shared" si="6"/>
        <v>690000</v>
      </c>
      <c r="K111" s="13">
        <f t="shared" si="7"/>
        <v>1604578.16</v>
      </c>
      <c r="L111" s="13" t="str">
        <f t="shared" si="5"/>
        <v>зв.100</v>
      </c>
    </row>
    <row r="112" spans="1:12" ht="15.75" hidden="1" x14ac:dyDescent="0.2">
      <c r="A112" s="11" t="s">
        <v>139</v>
      </c>
      <c r="B112" s="39">
        <v>24060300</v>
      </c>
      <c r="C112" s="76">
        <v>0</v>
      </c>
      <c r="D112" s="76">
        <v>0</v>
      </c>
      <c r="E112" s="76">
        <v>745701.45</v>
      </c>
      <c r="F112" s="29" t="str">
        <f t="shared" si="9"/>
        <v/>
      </c>
      <c r="G112" s="30">
        <v>0</v>
      </c>
      <c r="H112" s="30">
        <v>0</v>
      </c>
      <c r="I112" s="14" t="str">
        <f t="shared" si="8"/>
        <v/>
      </c>
      <c r="J112" s="30">
        <f t="shared" si="6"/>
        <v>0</v>
      </c>
      <c r="K112" s="30">
        <f t="shared" si="7"/>
        <v>745701.45</v>
      </c>
      <c r="L112" s="30" t="str">
        <f t="shared" si="5"/>
        <v/>
      </c>
    </row>
    <row r="113" spans="1:12" ht="15.75" hidden="1" x14ac:dyDescent="0.2">
      <c r="A113" s="11" t="s">
        <v>225</v>
      </c>
      <c r="B113" s="39">
        <v>24060600</v>
      </c>
      <c r="C113" s="30"/>
      <c r="D113" s="49"/>
      <c r="E113" s="30"/>
      <c r="F113" s="33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0</v>
      </c>
      <c r="L113" s="30" t="str">
        <f t="shared" si="5"/>
        <v/>
      </c>
    </row>
    <row r="114" spans="1:12" ht="63" hidden="1" x14ac:dyDescent="0.2">
      <c r="A114" s="11" t="s">
        <v>170</v>
      </c>
      <c r="B114" s="39">
        <v>24062100</v>
      </c>
      <c r="C114" s="30">
        <v>0</v>
      </c>
      <c r="D114" s="30">
        <v>0</v>
      </c>
      <c r="E114" s="30">
        <v>0</v>
      </c>
      <c r="F114" s="29" t="str">
        <f t="shared" si="9"/>
        <v/>
      </c>
      <c r="G114" s="76">
        <v>690000</v>
      </c>
      <c r="H114" s="76">
        <v>807294.84</v>
      </c>
      <c r="I114" s="50">
        <f t="shared" si="8"/>
        <v>116.99925217391305</v>
      </c>
      <c r="J114" s="30">
        <f t="shared" si="6"/>
        <v>690000</v>
      </c>
      <c r="K114" s="30">
        <f t="shared" si="7"/>
        <v>807294.84</v>
      </c>
      <c r="L114" s="30">
        <f t="shared" si="5"/>
        <v>116.99925217391305</v>
      </c>
    </row>
    <row r="115" spans="1:12" s="22" customFormat="1" ht="63.75" hidden="1" customHeight="1" x14ac:dyDescent="0.2">
      <c r="A115" s="11" t="s">
        <v>327</v>
      </c>
      <c r="B115" s="68" t="s">
        <v>328</v>
      </c>
      <c r="C115" s="76"/>
      <c r="D115" s="76"/>
      <c r="E115" s="76"/>
      <c r="F115" s="33" t="str">
        <f t="shared" si="9"/>
        <v/>
      </c>
      <c r="G115" s="69"/>
      <c r="H115" s="32"/>
      <c r="I115" s="14" t="str">
        <f t="shared" si="8"/>
        <v/>
      </c>
      <c r="J115" s="30">
        <f t="shared" si="6"/>
        <v>0</v>
      </c>
      <c r="K115" s="30">
        <f t="shared" si="7"/>
        <v>0</v>
      </c>
      <c r="L115" s="30" t="str">
        <f t="shared" si="5"/>
        <v/>
      </c>
    </row>
    <row r="116" spans="1:12" s="22" customFormat="1" ht="78.75" hidden="1" x14ac:dyDescent="0.2">
      <c r="A116" s="11" t="s">
        <v>335</v>
      </c>
      <c r="B116" s="68" t="s">
        <v>331</v>
      </c>
      <c r="C116" s="76">
        <v>0</v>
      </c>
      <c r="D116" s="76">
        <v>0</v>
      </c>
      <c r="E116" s="76">
        <v>51581.87</v>
      </c>
      <c r="F116" s="33" t="str">
        <f>IF(D116=0,"",IF(E116/D116&gt;1.5, "зв.100",E116/D116*100))</f>
        <v/>
      </c>
      <c r="G116" s="69"/>
      <c r="H116" s="32"/>
      <c r="I116" s="14" t="str">
        <f>IF(G116=0,"",IF(H116/G116&gt;1.5, "зв.100",H116/G116*100))</f>
        <v/>
      </c>
      <c r="J116" s="30">
        <f t="shared" si="6"/>
        <v>0</v>
      </c>
      <c r="K116" s="30">
        <f t="shared" si="7"/>
        <v>51581.87</v>
      </c>
      <c r="L116" s="30" t="str">
        <f t="shared" si="5"/>
        <v/>
      </c>
    </row>
    <row r="117" spans="1:12" s="8" customFormat="1" ht="31.5" x14ac:dyDescent="0.2">
      <c r="A117" s="10" t="s">
        <v>140</v>
      </c>
      <c r="B117" s="9">
        <v>24110000</v>
      </c>
      <c r="C117" s="13">
        <f>C118+C119</f>
        <v>0</v>
      </c>
      <c r="D117" s="13">
        <f>D118+D119</f>
        <v>0</v>
      </c>
      <c r="E117" s="13">
        <f>E118+E119</f>
        <v>0</v>
      </c>
      <c r="F117" s="29" t="str">
        <f t="shared" si="9"/>
        <v/>
      </c>
      <c r="G117" s="13">
        <f>G119+G118</f>
        <v>14400</v>
      </c>
      <c r="H117" s="13">
        <f>H119+H118</f>
        <v>740.73</v>
      </c>
      <c r="I117" s="14">
        <f t="shared" si="8"/>
        <v>5.1439583333333339</v>
      </c>
      <c r="J117" s="13">
        <f t="shared" si="6"/>
        <v>14400</v>
      </c>
      <c r="K117" s="13">
        <f t="shared" si="7"/>
        <v>740.73</v>
      </c>
      <c r="L117" s="13">
        <f t="shared" si="5"/>
        <v>5.1439583333333339</v>
      </c>
    </row>
    <row r="118" spans="1:12" s="23" customFormat="1" ht="31.5" hidden="1" x14ac:dyDescent="0.2">
      <c r="A118" s="11" t="s">
        <v>336</v>
      </c>
      <c r="B118" s="39">
        <v>24110700</v>
      </c>
      <c r="C118" s="13"/>
      <c r="D118" s="13"/>
      <c r="E118" s="13"/>
      <c r="F118" s="29" t="str">
        <f>IF(D118=0,"",IF(E118/D118&gt;1.5, "зв.100",E118/D118*100))</f>
        <v/>
      </c>
      <c r="G118" s="78">
        <v>0</v>
      </c>
      <c r="H118" s="78"/>
      <c r="I118" s="50" t="str">
        <f>IF(G118=0,"",IF(H118/G118&gt;1.5, "зв.100",H118/G118*100))</f>
        <v/>
      </c>
      <c r="J118" s="13">
        <f t="shared" si="6"/>
        <v>0</v>
      </c>
      <c r="K118" s="13">
        <f t="shared" si="7"/>
        <v>0</v>
      </c>
      <c r="L118" s="13" t="str">
        <f t="shared" si="5"/>
        <v/>
      </c>
    </row>
    <row r="119" spans="1:12" ht="63" x14ac:dyDescent="0.2">
      <c r="A119" s="11" t="s">
        <v>185</v>
      </c>
      <c r="B119" s="39">
        <v>24110900</v>
      </c>
      <c r="C119" s="30">
        <v>0</v>
      </c>
      <c r="D119" s="30">
        <v>0</v>
      </c>
      <c r="E119" s="30">
        <v>0</v>
      </c>
      <c r="F119" s="29" t="str">
        <f t="shared" si="9"/>
        <v/>
      </c>
      <c r="G119" s="76">
        <v>14400</v>
      </c>
      <c r="H119" s="76">
        <v>740.73</v>
      </c>
      <c r="I119" s="50">
        <f t="shared" si="8"/>
        <v>5.1439583333333339</v>
      </c>
      <c r="J119" s="30">
        <f t="shared" si="6"/>
        <v>14400</v>
      </c>
      <c r="K119" s="30">
        <f t="shared" si="7"/>
        <v>740.73</v>
      </c>
      <c r="L119" s="30">
        <f t="shared" si="5"/>
        <v>5.1439583333333339</v>
      </c>
    </row>
    <row r="120" spans="1:12" s="8" customFormat="1" ht="31.5" x14ac:dyDescent="0.2">
      <c r="A120" s="10" t="s">
        <v>165</v>
      </c>
      <c r="B120" s="9">
        <v>24170000</v>
      </c>
      <c r="C120" s="13">
        <v>0</v>
      </c>
      <c r="D120" s="13">
        <v>0</v>
      </c>
      <c r="E120" s="13">
        <v>0</v>
      </c>
      <c r="F120" s="29" t="str">
        <f t="shared" si="9"/>
        <v/>
      </c>
      <c r="G120" s="77">
        <v>7000000</v>
      </c>
      <c r="H120" s="77">
        <v>10068559.609999999</v>
      </c>
      <c r="I120" s="14">
        <f t="shared" si="8"/>
        <v>143.83656585714283</v>
      </c>
      <c r="J120" s="13">
        <f t="shared" si="6"/>
        <v>7000000</v>
      </c>
      <c r="K120" s="13">
        <f t="shared" si="7"/>
        <v>10068559.609999999</v>
      </c>
      <c r="L120" s="13">
        <f t="shared" si="5"/>
        <v>143.83656585714283</v>
      </c>
    </row>
    <row r="121" spans="1:12" s="8" customFormat="1" ht="15.75" x14ac:dyDescent="0.2">
      <c r="A121" s="10" t="s">
        <v>141</v>
      </c>
      <c r="B121" s="9">
        <v>25000000</v>
      </c>
      <c r="C121" s="13">
        <f>SUM(C122:C123)</f>
        <v>0</v>
      </c>
      <c r="D121" s="13">
        <f>SUM(D122:D123)</f>
        <v>0</v>
      </c>
      <c r="E121" s="13">
        <f>SUM(E122:E123)</f>
        <v>0</v>
      </c>
      <c r="F121" s="29" t="str">
        <f t="shared" si="9"/>
        <v/>
      </c>
      <c r="G121" s="13">
        <f>SUM(G122:G123)</f>
        <v>51128000</v>
      </c>
      <c r="H121" s="13">
        <f>SUM(H122:H123)</f>
        <v>30136870.659999996</v>
      </c>
      <c r="I121" s="14">
        <f t="shared" si="8"/>
        <v>58.943965459239543</v>
      </c>
      <c r="J121" s="13">
        <f t="shared" si="6"/>
        <v>51128000</v>
      </c>
      <c r="K121" s="13">
        <f t="shared" si="7"/>
        <v>30136870.659999996</v>
      </c>
      <c r="L121" s="13">
        <f t="shared" si="5"/>
        <v>58.943965459239543</v>
      </c>
    </row>
    <row r="122" spans="1:12" s="8" customFormat="1" ht="34.5" customHeight="1" x14ac:dyDescent="0.2">
      <c r="A122" s="10" t="s">
        <v>142</v>
      </c>
      <c r="B122" s="9">
        <v>25010000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77">
        <v>51128000</v>
      </c>
      <c r="H122" s="77">
        <v>22075801.939999998</v>
      </c>
      <c r="I122" s="14">
        <f t="shared" si="8"/>
        <v>43.177519050226877</v>
      </c>
      <c r="J122" s="13">
        <f t="shared" si="6"/>
        <v>51128000</v>
      </c>
      <c r="K122" s="13">
        <f t="shared" si="7"/>
        <v>22075801.939999998</v>
      </c>
      <c r="L122" s="13">
        <f t="shared" si="5"/>
        <v>43.177519050226877</v>
      </c>
    </row>
    <row r="123" spans="1:12" s="8" customFormat="1" ht="31.5" x14ac:dyDescent="0.2">
      <c r="A123" s="10" t="s">
        <v>187</v>
      </c>
      <c r="B123" s="9">
        <v>25020000</v>
      </c>
      <c r="C123" s="13">
        <v>0</v>
      </c>
      <c r="D123" s="13">
        <v>0</v>
      </c>
      <c r="E123" s="13">
        <v>0</v>
      </c>
      <c r="F123" s="29" t="str">
        <f t="shared" si="9"/>
        <v/>
      </c>
      <c r="G123" s="84">
        <v>0</v>
      </c>
      <c r="H123" s="77">
        <v>8061068.7199999997</v>
      </c>
      <c r="I123" s="14" t="str">
        <f t="shared" si="8"/>
        <v/>
      </c>
      <c r="J123" s="13">
        <f t="shared" si="6"/>
        <v>0</v>
      </c>
      <c r="K123" s="13">
        <f t="shared" si="7"/>
        <v>8061068.7199999997</v>
      </c>
      <c r="L123" s="13" t="str">
        <f t="shared" si="5"/>
        <v/>
      </c>
    </row>
    <row r="124" spans="1:12" s="8" customFormat="1" ht="15.75" x14ac:dyDescent="0.2">
      <c r="A124" s="10" t="s">
        <v>143</v>
      </c>
      <c r="B124" s="9">
        <v>30000000</v>
      </c>
      <c r="C124" s="13">
        <f>C125+C130</f>
        <v>10000</v>
      </c>
      <c r="D124" s="13">
        <f>D125+D130</f>
        <v>5000</v>
      </c>
      <c r="E124" s="13">
        <f>E125+E130</f>
        <v>1311.88</v>
      </c>
      <c r="F124" s="29">
        <f t="shared" si="9"/>
        <v>26.2376</v>
      </c>
      <c r="G124" s="13">
        <f>G125+G130</f>
        <v>10820000</v>
      </c>
      <c r="H124" s="13">
        <f>H125+H130</f>
        <v>22833110.310000002</v>
      </c>
      <c r="I124" s="14" t="str">
        <f t="shared" si="8"/>
        <v>зв.100</v>
      </c>
      <c r="J124" s="13">
        <f t="shared" si="6"/>
        <v>10830000</v>
      </c>
      <c r="K124" s="13">
        <f t="shared" si="7"/>
        <v>22834422.190000001</v>
      </c>
      <c r="L124" s="13" t="str">
        <f t="shared" si="5"/>
        <v>зв.100</v>
      </c>
    </row>
    <row r="125" spans="1:12" s="8" customFormat="1" ht="15.75" x14ac:dyDescent="0.2">
      <c r="A125" s="10" t="s">
        <v>144</v>
      </c>
      <c r="B125" s="9">
        <v>31000000</v>
      </c>
      <c r="C125" s="13">
        <f>C126+C128+C129</f>
        <v>10000</v>
      </c>
      <c r="D125" s="13">
        <f>D126+D128+D129</f>
        <v>5000</v>
      </c>
      <c r="E125" s="13">
        <f>E126+E128+E129</f>
        <v>1311.88</v>
      </c>
      <c r="F125" s="29">
        <f t="shared" si="9"/>
        <v>26.2376</v>
      </c>
      <c r="G125" s="13">
        <f>G126+G128+G129</f>
        <v>3820000</v>
      </c>
      <c r="H125" s="13">
        <f>H126+H128+H129</f>
        <v>6404217.0099999998</v>
      </c>
      <c r="I125" s="14" t="str">
        <f t="shared" si="8"/>
        <v>зв.100</v>
      </c>
      <c r="J125" s="13">
        <f t="shared" si="6"/>
        <v>3830000</v>
      </c>
      <c r="K125" s="13">
        <f t="shared" si="7"/>
        <v>6405528.8899999997</v>
      </c>
      <c r="L125" s="13" t="str">
        <f t="shared" si="5"/>
        <v>зв.100</v>
      </c>
    </row>
    <row r="126" spans="1:12" s="8" customFormat="1" ht="78.75" x14ac:dyDescent="0.2">
      <c r="A126" s="10" t="s">
        <v>171</v>
      </c>
      <c r="B126" s="9">
        <v>31010000</v>
      </c>
      <c r="C126" s="13">
        <f>C127</f>
        <v>10000</v>
      </c>
      <c r="D126" s="13">
        <f>D127</f>
        <v>5000</v>
      </c>
      <c r="E126" s="13">
        <f>E127</f>
        <v>0</v>
      </c>
      <c r="F126" s="29">
        <f t="shared" si="9"/>
        <v>0</v>
      </c>
      <c r="G126" s="13">
        <f>G127</f>
        <v>0</v>
      </c>
      <c r="H126" s="13">
        <f>H127</f>
        <v>0</v>
      </c>
      <c r="I126" s="14" t="str">
        <f t="shared" si="8"/>
        <v/>
      </c>
      <c r="J126" s="13">
        <f t="shared" si="6"/>
        <v>10000</v>
      </c>
      <c r="K126" s="13">
        <f t="shared" si="7"/>
        <v>0</v>
      </c>
      <c r="L126" s="13">
        <f t="shared" si="5"/>
        <v>0</v>
      </c>
    </row>
    <row r="127" spans="1:12" ht="78.75" x14ac:dyDescent="0.2">
      <c r="A127" s="11" t="s">
        <v>172</v>
      </c>
      <c r="B127" s="39">
        <v>31010200</v>
      </c>
      <c r="C127" s="76">
        <v>10000</v>
      </c>
      <c r="D127" s="76">
        <v>5000</v>
      </c>
      <c r="E127" s="76">
        <v>0</v>
      </c>
      <c r="F127" s="33">
        <f t="shared" si="9"/>
        <v>0</v>
      </c>
      <c r="G127" s="30">
        <v>0</v>
      </c>
      <c r="H127" s="30">
        <v>0</v>
      </c>
      <c r="I127" s="14" t="str">
        <f t="shared" si="8"/>
        <v/>
      </c>
      <c r="J127" s="30">
        <f t="shared" si="6"/>
        <v>10000</v>
      </c>
      <c r="K127" s="30">
        <f t="shared" si="7"/>
        <v>0</v>
      </c>
      <c r="L127" s="30">
        <f t="shared" si="5"/>
        <v>0</v>
      </c>
    </row>
    <row r="128" spans="1:12" s="8" customFormat="1" ht="31.5" x14ac:dyDescent="0.2">
      <c r="A128" s="10" t="s">
        <v>145</v>
      </c>
      <c r="B128" s="9">
        <v>31020000</v>
      </c>
      <c r="C128" s="77">
        <v>0</v>
      </c>
      <c r="D128" s="77">
        <v>0</v>
      </c>
      <c r="E128" s="77">
        <v>1311.88</v>
      </c>
      <c r="F128" s="29" t="str">
        <f t="shared" si="9"/>
        <v/>
      </c>
      <c r="G128" s="13">
        <v>0</v>
      </c>
      <c r="H128" s="13">
        <v>0</v>
      </c>
      <c r="I128" s="14" t="str">
        <f t="shared" si="8"/>
        <v/>
      </c>
      <c r="J128" s="13">
        <f t="shared" si="6"/>
        <v>0</v>
      </c>
      <c r="K128" s="13">
        <f t="shared" si="7"/>
        <v>1311.88</v>
      </c>
      <c r="L128" s="13" t="str">
        <f t="shared" si="5"/>
        <v/>
      </c>
    </row>
    <row r="129" spans="1:12" s="8" customFormat="1" ht="47.25" x14ac:dyDescent="0.2">
      <c r="A129" s="10" t="s">
        <v>146</v>
      </c>
      <c r="B129" s="9">
        <v>31030000</v>
      </c>
      <c r="C129" s="13">
        <v>0</v>
      </c>
      <c r="D129" s="13">
        <v>0</v>
      </c>
      <c r="E129" s="13">
        <v>0</v>
      </c>
      <c r="F129" s="29" t="str">
        <f t="shared" si="9"/>
        <v/>
      </c>
      <c r="G129" s="77">
        <v>3820000</v>
      </c>
      <c r="H129" s="77">
        <v>6404217.0099999998</v>
      </c>
      <c r="I129" s="14" t="str">
        <f t="shared" si="8"/>
        <v>зв.100</v>
      </c>
      <c r="J129" s="13">
        <f t="shared" si="6"/>
        <v>3820000</v>
      </c>
      <c r="K129" s="13">
        <f t="shared" si="7"/>
        <v>6404217.0099999998</v>
      </c>
      <c r="L129" s="13" t="str">
        <f t="shared" si="5"/>
        <v>зв.100</v>
      </c>
    </row>
    <row r="130" spans="1:12" s="8" customFormat="1" ht="18" customHeight="1" x14ac:dyDescent="0.2">
      <c r="A130" s="10" t="s">
        <v>147</v>
      </c>
      <c r="B130" s="9">
        <v>33000000</v>
      </c>
      <c r="C130" s="13">
        <f>C131</f>
        <v>0</v>
      </c>
      <c r="D130" s="13">
        <f>D131</f>
        <v>0</v>
      </c>
      <c r="E130" s="13">
        <f>E131</f>
        <v>0</v>
      </c>
      <c r="F130" s="29" t="str">
        <f t="shared" si="9"/>
        <v/>
      </c>
      <c r="G130" s="13">
        <f>G131</f>
        <v>7000000</v>
      </c>
      <c r="H130" s="13">
        <f>H131</f>
        <v>16428893.300000001</v>
      </c>
      <c r="I130" s="14" t="str">
        <f t="shared" si="8"/>
        <v>зв.100</v>
      </c>
      <c r="J130" s="13">
        <f t="shared" si="6"/>
        <v>7000000</v>
      </c>
      <c r="K130" s="13">
        <f t="shared" si="7"/>
        <v>16428893.300000001</v>
      </c>
      <c r="L130" s="13" t="str">
        <f t="shared" si="5"/>
        <v>зв.100</v>
      </c>
    </row>
    <row r="131" spans="1:12" s="8" customFormat="1" ht="15.75" x14ac:dyDescent="0.2">
      <c r="A131" s="10" t="s">
        <v>148</v>
      </c>
      <c r="B131" s="9">
        <v>33010000</v>
      </c>
      <c r="C131" s="13">
        <f>SUM(C132:C133)</f>
        <v>0</v>
      </c>
      <c r="D131" s="13">
        <f>SUM(D132:D133)</f>
        <v>0</v>
      </c>
      <c r="E131" s="13">
        <f>SUM(E132:E133)</f>
        <v>0</v>
      </c>
      <c r="F131" s="29" t="str">
        <f t="shared" si="9"/>
        <v/>
      </c>
      <c r="G131" s="13">
        <f>SUM(G132:G133)</f>
        <v>7000000</v>
      </c>
      <c r="H131" s="13">
        <f>SUM(H132:H133)</f>
        <v>16428893.300000001</v>
      </c>
      <c r="I131" s="14" t="str">
        <f t="shared" si="8"/>
        <v>зв.100</v>
      </c>
      <c r="J131" s="13">
        <f t="shared" si="6"/>
        <v>7000000</v>
      </c>
      <c r="K131" s="13">
        <f t="shared" si="7"/>
        <v>16428893.300000001</v>
      </c>
      <c r="L131" s="13" t="str">
        <f t="shared" si="5"/>
        <v>зв.100</v>
      </c>
    </row>
    <row r="132" spans="1:12" ht="78.75" x14ac:dyDescent="0.2">
      <c r="A132" s="11" t="s">
        <v>173</v>
      </c>
      <c r="B132" s="39">
        <v>33010100</v>
      </c>
      <c r="C132" s="30">
        <v>0</v>
      </c>
      <c r="D132" s="30">
        <v>0</v>
      </c>
      <c r="E132" s="30">
        <v>0</v>
      </c>
      <c r="F132" s="29" t="str">
        <f t="shared" si="9"/>
        <v/>
      </c>
      <c r="G132" s="76">
        <v>7000000</v>
      </c>
      <c r="H132" s="76">
        <v>16428893.300000001</v>
      </c>
      <c r="I132" s="50" t="str">
        <f t="shared" si="8"/>
        <v>зв.100</v>
      </c>
      <c r="J132" s="30">
        <f t="shared" si="6"/>
        <v>7000000</v>
      </c>
      <c r="K132" s="30">
        <f t="shared" si="7"/>
        <v>16428893.300000001</v>
      </c>
      <c r="L132" s="30" t="str">
        <f t="shared" si="5"/>
        <v>зв.100</v>
      </c>
    </row>
    <row r="133" spans="1:12" ht="63" hidden="1" x14ac:dyDescent="0.2">
      <c r="A133" s="11" t="s">
        <v>174</v>
      </c>
      <c r="B133" s="39">
        <v>33010400</v>
      </c>
      <c r="C133" s="30">
        <v>0</v>
      </c>
      <c r="D133" s="30">
        <v>0</v>
      </c>
      <c r="E133" s="30">
        <v>0</v>
      </c>
      <c r="F133" s="29" t="str">
        <f t="shared" si="9"/>
        <v/>
      </c>
      <c r="G133" s="78"/>
      <c r="H133" s="78">
        <v>0</v>
      </c>
      <c r="I133" s="50" t="str">
        <f t="shared" si="8"/>
        <v/>
      </c>
      <c r="J133" s="30">
        <f t="shared" si="6"/>
        <v>0</v>
      </c>
      <c r="K133" s="30">
        <f t="shared" si="7"/>
        <v>0</v>
      </c>
      <c r="L133" s="30" t="str">
        <f t="shared" si="5"/>
        <v/>
      </c>
    </row>
    <row r="134" spans="1:12" s="8" customFormat="1" ht="15.75" x14ac:dyDescent="0.2">
      <c r="A134" s="10" t="s">
        <v>149</v>
      </c>
      <c r="B134" s="9">
        <v>50000000</v>
      </c>
      <c r="C134" s="13">
        <f>C135</f>
        <v>0</v>
      </c>
      <c r="D134" s="13">
        <f>D135</f>
        <v>0</v>
      </c>
      <c r="E134" s="13">
        <f>E135</f>
        <v>0</v>
      </c>
      <c r="F134" s="29" t="str">
        <f t="shared" si="9"/>
        <v/>
      </c>
      <c r="G134" s="13">
        <f>G135</f>
        <v>8200000</v>
      </c>
      <c r="H134" s="13">
        <f>H135</f>
        <v>6640952.0999999996</v>
      </c>
      <c r="I134" s="14">
        <f t="shared" si="8"/>
        <v>80.987220731707311</v>
      </c>
      <c r="J134" s="13">
        <f t="shared" si="6"/>
        <v>8200000</v>
      </c>
      <c r="K134" s="13">
        <f t="shared" si="7"/>
        <v>6640952.0999999996</v>
      </c>
      <c r="L134" s="13">
        <f t="shared" si="5"/>
        <v>80.987220731707311</v>
      </c>
    </row>
    <row r="135" spans="1:12" ht="63" x14ac:dyDescent="0.2">
      <c r="A135" s="11" t="s">
        <v>175</v>
      </c>
      <c r="B135" s="39">
        <v>50110000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6">
        <v>8200000</v>
      </c>
      <c r="H135" s="76">
        <v>6640952.0999999996</v>
      </c>
      <c r="I135" s="50">
        <f t="shared" si="8"/>
        <v>80.987220731707311</v>
      </c>
      <c r="J135" s="30">
        <f t="shared" si="6"/>
        <v>8200000</v>
      </c>
      <c r="K135" s="30">
        <f t="shared" si="7"/>
        <v>6640952.0999999996</v>
      </c>
      <c r="L135" s="30">
        <f t="shared" si="5"/>
        <v>80.987220731707311</v>
      </c>
    </row>
    <row r="136" spans="1:12" s="8" customFormat="1" ht="15.75" x14ac:dyDescent="0.2">
      <c r="A136" s="10" t="s">
        <v>150</v>
      </c>
      <c r="B136" s="9">
        <v>90010100</v>
      </c>
      <c r="C136" s="13">
        <f>C13+C86+C124+C134</f>
        <v>1328500000</v>
      </c>
      <c r="D136" s="13">
        <f>D13+D86+D124+D134</f>
        <v>632481600</v>
      </c>
      <c r="E136" s="13">
        <f>E13+E86+E124+E134</f>
        <v>668384119.84000003</v>
      </c>
      <c r="F136" s="29">
        <f t="shared" si="9"/>
        <v>105.67645285491309</v>
      </c>
      <c r="G136" s="13">
        <f>G13+G86+G124+G134</f>
        <v>78293400</v>
      </c>
      <c r="H136" s="13">
        <f>H13+H86+H124+H134</f>
        <v>70849035.959999993</v>
      </c>
      <c r="I136" s="14">
        <f t="shared" si="8"/>
        <v>90.491709339484544</v>
      </c>
      <c r="J136" s="13">
        <f t="shared" si="6"/>
        <v>1406793400</v>
      </c>
      <c r="K136" s="13">
        <f t="shared" si="7"/>
        <v>739233155.80000007</v>
      </c>
      <c r="L136" s="13">
        <f t="shared" si="5"/>
        <v>52.547385835048708</v>
      </c>
    </row>
    <row r="137" spans="1:12" s="8" customFormat="1" ht="15.75" x14ac:dyDescent="0.2">
      <c r="A137" s="10" t="s">
        <v>151</v>
      </c>
      <c r="B137" s="9">
        <v>40000000</v>
      </c>
      <c r="C137" s="13">
        <f t="shared" ref="C137:E138" si="10">C138</f>
        <v>467351300</v>
      </c>
      <c r="D137" s="13">
        <f t="shared" si="10"/>
        <v>280911900</v>
      </c>
      <c r="E137" s="13">
        <f t="shared" si="10"/>
        <v>280911900</v>
      </c>
      <c r="F137" s="29">
        <f t="shared" si="9"/>
        <v>100</v>
      </c>
      <c r="G137" s="13">
        <f>G138</f>
        <v>0</v>
      </c>
      <c r="H137" s="13">
        <f>H138</f>
        <v>0</v>
      </c>
      <c r="I137" s="14" t="str">
        <f t="shared" si="8"/>
        <v/>
      </c>
      <c r="J137" s="13">
        <f t="shared" si="6"/>
        <v>467351300</v>
      </c>
      <c r="K137" s="13">
        <f t="shared" si="7"/>
        <v>280911900</v>
      </c>
      <c r="L137" s="13">
        <f t="shared" si="5"/>
        <v>60.107225549602624</v>
      </c>
    </row>
    <row r="138" spans="1:12" s="8" customFormat="1" ht="15.75" x14ac:dyDescent="0.2">
      <c r="A138" s="10" t="s">
        <v>152</v>
      </c>
      <c r="B138" s="9">
        <v>41000000</v>
      </c>
      <c r="C138" s="13">
        <f t="shared" si="10"/>
        <v>467351300</v>
      </c>
      <c r="D138" s="13">
        <f t="shared" si="10"/>
        <v>280911900</v>
      </c>
      <c r="E138" s="13">
        <f t="shared" si="10"/>
        <v>280911900</v>
      </c>
      <c r="F138" s="29">
        <f t="shared" si="9"/>
        <v>100</v>
      </c>
      <c r="G138" s="13">
        <f>G139</f>
        <v>0</v>
      </c>
      <c r="H138" s="13">
        <f>H139</f>
        <v>0</v>
      </c>
      <c r="I138" s="14" t="str">
        <f t="shared" si="8"/>
        <v/>
      </c>
      <c r="J138" s="13">
        <f t="shared" si="6"/>
        <v>467351300</v>
      </c>
      <c r="K138" s="13">
        <f t="shared" si="7"/>
        <v>280911900</v>
      </c>
      <c r="L138" s="13">
        <f t="shared" si="5"/>
        <v>60.107225549602624</v>
      </c>
    </row>
    <row r="139" spans="1:12" s="8" customFormat="1" ht="31.5" x14ac:dyDescent="0.2">
      <c r="A139" s="10" t="s">
        <v>393</v>
      </c>
      <c r="B139" s="9">
        <v>41030000</v>
      </c>
      <c r="C139" s="13">
        <f>SUM(C140:C142)</f>
        <v>467351300</v>
      </c>
      <c r="D139" s="13">
        <f>SUM(D140:D142)</f>
        <v>280911900</v>
      </c>
      <c r="E139" s="13">
        <f>SUM(E140:E142)</f>
        <v>280911900</v>
      </c>
      <c r="F139" s="29">
        <f t="shared" si="9"/>
        <v>100</v>
      </c>
      <c r="G139" s="13">
        <f>SUM(G140:G142)</f>
        <v>0</v>
      </c>
      <c r="H139" s="13">
        <f>SUM(H140:H142)</f>
        <v>0</v>
      </c>
      <c r="I139" s="14" t="str">
        <f t="shared" si="8"/>
        <v/>
      </c>
      <c r="J139" s="13">
        <f t="shared" si="6"/>
        <v>467351300</v>
      </c>
      <c r="K139" s="13">
        <f t="shared" si="7"/>
        <v>280911900</v>
      </c>
      <c r="L139" s="13">
        <f t="shared" si="5"/>
        <v>60.107225549602624</v>
      </c>
    </row>
    <row r="140" spans="1:12" ht="48.75" customHeight="1" x14ac:dyDescent="0.2">
      <c r="A140" s="11" t="s">
        <v>418</v>
      </c>
      <c r="B140" s="39">
        <v>41033800</v>
      </c>
      <c r="C140" s="76">
        <v>2300000</v>
      </c>
      <c r="D140" s="76">
        <v>1150000</v>
      </c>
      <c r="E140" s="76">
        <v>1150000</v>
      </c>
      <c r="F140" s="33">
        <f t="shared" si="9"/>
        <v>100</v>
      </c>
      <c r="G140" s="30"/>
      <c r="H140" s="30"/>
      <c r="I140" s="14" t="str">
        <f t="shared" si="8"/>
        <v/>
      </c>
      <c r="J140" s="30">
        <f t="shared" ref="J140:J196" si="11">C140+G140</f>
        <v>2300000</v>
      </c>
      <c r="K140" s="30">
        <f t="shared" si="7"/>
        <v>1150000</v>
      </c>
      <c r="L140" s="30">
        <f t="shared" ref="L140:L195" si="12">IF(J140=0,"",IF(K140/J140&gt;1.5, "зв.100",K140/J140*100))</f>
        <v>50</v>
      </c>
    </row>
    <row r="141" spans="1:12" ht="31.5" x14ac:dyDescent="0.2">
      <c r="A141" s="11" t="s">
        <v>219</v>
      </c>
      <c r="B141" s="39">
        <v>41033900</v>
      </c>
      <c r="C141" s="76">
        <v>257509900</v>
      </c>
      <c r="D141" s="76">
        <v>158626000</v>
      </c>
      <c r="E141" s="76">
        <v>158626000</v>
      </c>
      <c r="F141" s="33">
        <f>IF(D141=0,"",IF(E141/D141&gt;1.5, "зв.100",E141/D141*100))</f>
        <v>100</v>
      </c>
      <c r="G141" s="30"/>
      <c r="H141" s="30"/>
      <c r="I141" s="14" t="str">
        <f>IF(G141=0,"",IF(H141/G141&gt;1.5, "зв.100",H141/G141*100))</f>
        <v/>
      </c>
      <c r="J141" s="30">
        <f>C141+G141</f>
        <v>257509900</v>
      </c>
      <c r="K141" s="30">
        <f>E141+H141</f>
        <v>158626000</v>
      </c>
      <c r="L141" s="30">
        <f>IF(J141=0,"",IF(K141/J141&gt;1.5, "зв.100",K141/J141*100))</f>
        <v>61.599961787876886</v>
      </c>
    </row>
    <row r="142" spans="1:12" ht="31.5" x14ac:dyDescent="0.2">
      <c r="A142" s="11" t="s">
        <v>220</v>
      </c>
      <c r="B142" s="39">
        <v>41034200</v>
      </c>
      <c r="C142" s="76">
        <v>207541400</v>
      </c>
      <c r="D142" s="76">
        <v>121135900</v>
      </c>
      <c r="E142" s="76">
        <v>121135900</v>
      </c>
      <c r="F142" s="33">
        <f t="shared" si="9"/>
        <v>100</v>
      </c>
      <c r="G142" s="30"/>
      <c r="H142" s="30"/>
      <c r="I142" s="14" t="str">
        <f t="shared" si="8"/>
        <v/>
      </c>
      <c r="J142" s="30">
        <f t="shared" si="11"/>
        <v>207541400</v>
      </c>
      <c r="K142" s="30">
        <f t="shared" si="7"/>
        <v>121135900</v>
      </c>
      <c r="L142" s="30">
        <f t="shared" si="12"/>
        <v>58.367101696336256</v>
      </c>
    </row>
    <row r="143" spans="1:12" s="23" customFormat="1" ht="31.5" x14ac:dyDescent="0.2">
      <c r="A143" s="10" t="s">
        <v>153</v>
      </c>
      <c r="B143" s="9">
        <v>90010200</v>
      </c>
      <c r="C143" s="13">
        <f>C136+C137</f>
        <v>1795851300</v>
      </c>
      <c r="D143" s="13">
        <f>D136+D137</f>
        <v>913393500</v>
      </c>
      <c r="E143" s="13">
        <f>E136+E137</f>
        <v>949296019.84000003</v>
      </c>
      <c r="F143" s="29">
        <f t="shared" si="9"/>
        <v>103.93067389246804</v>
      </c>
      <c r="G143" s="13">
        <f>G136+G137</f>
        <v>78293400</v>
      </c>
      <c r="H143" s="13">
        <f>H136+H137</f>
        <v>70849035.959999993</v>
      </c>
      <c r="I143" s="14">
        <f t="shared" si="8"/>
        <v>90.491709339484544</v>
      </c>
      <c r="J143" s="13">
        <f t="shared" si="11"/>
        <v>1874144700</v>
      </c>
      <c r="K143" s="13">
        <f t="shared" ref="K143:K214" si="13">E143+H143</f>
        <v>1020145055.8000001</v>
      </c>
      <c r="L143" s="13">
        <f t="shared" si="12"/>
        <v>54.432566268762493</v>
      </c>
    </row>
    <row r="144" spans="1:12" s="23" customFormat="1" ht="31.5" x14ac:dyDescent="0.2">
      <c r="A144" s="95" t="s">
        <v>394</v>
      </c>
      <c r="B144" s="41">
        <v>41050000</v>
      </c>
      <c r="C144" s="81">
        <f>SUM(C145:C156)</f>
        <v>697907805.40999997</v>
      </c>
      <c r="D144" s="81">
        <f>SUM(D145:D156)</f>
        <v>417684126.56999999</v>
      </c>
      <c r="E144" s="81">
        <f>SUM(E145:E156)</f>
        <v>401442853.26999998</v>
      </c>
      <c r="F144" s="29">
        <f t="shared" ref="F144:F156" si="14">IF(D144=0,"",IF(E144/D144&gt;1.5, "зв.100",E144/D144*100))</f>
        <v>96.111589532172914</v>
      </c>
      <c r="G144" s="13">
        <f>SUM(G145:G156)</f>
        <v>738801</v>
      </c>
      <c r="H144" s="13">
        <f>SUM(H145:H156)</f>
        <v>738801</v>
      </c>
      <c r="I144" s="50">
        <f t="shared" ref="I144:I156" si="15">IF(G144=0,"",IF(H144/G144&gt;1.5, "зв.100",H144/G144*100))</f>
        <v>100</v>
      </c>
      <c r="J144" s="13">
        <f t="shared" si="11"/>
        <v>698646606.40999997</v>
      </c>
      <c r="K144" s="13">
        <f t="shared" si="13"/>
        <v>402181654.26999998</v>
      </c>
      <c r="L144" s="13">
        <f t="shared" si="12"/>
        <v>57.56582091432648</v>
      </c>
    </row>
    <row r="145" spans="1:12" s="22" customFormat="1" ht="128.25" customHeight="1" x14ac:dyDescent="0.2">
      <c r="A145" s="82" t="s">
        <v>407</v>
      </c>
      <c r="B145" s="83">
        <v>41050100</v>
      </c>
      <c r="C145" s="76">
        <v>380994400</v>
      </c>
      <c r="D145" s="76">
        <v>263475984.71000001</v>
      </c>
      <c r="E145" s="76">
        <v>260127504.19999999</v>
      </c>
      <c r="F145" s="33">
        <f t="shared" si="14"/>
        <v>98.729113579863608</v>
      </c>
      <c r="G145" s="30"/>
      <c r="H145" s="30"/>
      <c r="I145" s="14" t="str">
        <f t="shared" si="15"/>
        <v/>
      </c>
      <c r="J145" s="30">
        <f t="shared" si="11"/>
        <v>380994400</v>
      </c>
      <c r="K145" s="30">
        <f t="shared" si="13"/>
        <v>260127504.19999999</v>
      </c>
      <c r="L145" s="30">
        <f t="shared" si="12"/>
        <v>68.275939016426491</v>
      </c>
    </row>
    <row r="146" spans="1:12" s="22" customFormat="1" ht="78.75" x14ac:dyDescent="0.2">
      <c r="A146" s="82" t="s">
        <v>395</v>
      </c>
      <c r="B146" s="83">
        <v>41050200</v>
      </c>
      <c r="C146" s="76">
        <v>456500</v>
      </c>
      <c r="D146" s="76">
        <v>345925.08</v>
      </c>
      <c r="E146" s="76">
        <v>345925.08</v>
      </c>
      <c r="F146" s="33">
        <f t="shared" si="14"/>
        <v>100</v>
      </c>
      <c r="G146" s="30"/>
      <c r="H146" s="30"/>
      <c r="I146" s="14" t="str">
        <f t="shared" si="15"/>
        <v/>
      </c>
      <c r="J146" s="30">
        <f t="shared" si="11"/>
        <v>456500</v>
      </c>
      <c r="K146" s="30">
        <f t="shared" si="13"/>
        <v>345925.08</v>
      </c>
      <c r="L146" s="30">
        <f t="shared" si="12"/>
        <v>75.777673603504937</v>
      </c>
    </row>
    <row r="147" spans="1:12" s="22" customFormat="1" ht="210" customHeight="1" x14ac:dyDescent="0.2">
      <c r="A147" s="82" t="s">
        <v>408</v>
      </c>
      <c r="B147" s="83">
        <v>41050300</v>
      </c>
      <c r="C147" s="76">
        <v>291753000</v>
      </c>
      <c r="D147" s="76">
        <v>139759200</v>
      </c>
      <c r="E147" s="76">
        <v>126886117.20999999</v>
      </c>
      <c r="F147" s="33">
        <f t="shared" si="14"/>
        <v>90.78909811304014</v>
      </c>
      <c r="G147" s="30"/>
      <c r="H147" s="30"/>
      <c r="I147" s="14" t="str">
        <f t="shared" si="15"/>
        <v/>
      </c>
      <c r="J147" s="30">
        <f t="shared" si="11"/>
        <v>291753000</v>
      </c>
      <c r="K147" s="30">
        <f t="shared" si="13"/>
        <v>126886117.20999999</v>
      </c>
      <c r="L147" s="30">
        <f t="shared" si="12"/>
        <v>43.49093829712119</v>
      </c>
    </row>
    <row r="148" spans="1:12" s="22" customFormat="1" ht="96.75" customHeight="1" x14ac:dyDescent="0.2">
      <c r="A148" s="82" t="s">
        <v>419</v>
      </c>
      <c r="B148" s="83">
        <v>41050400</v>
      </c>
      <c r="C148" s="76">
        <v>3626724.41</v>
      </c>
      <c r="D148" s="76">
        <v>2731325.09</v>
      </c>
      <c r="E148" s="76">
        <v>2731325.09</v>
      </c>
      <c r="F148" s="33">
        <f>IF(D148=0,"",IF(E148/D148&gt;1.5, "зв.100",E148/D148*100))</f>
        <v>100</v>
      </c>
      <c r="G148" s="30"/>
      <c r="H148" s="30"/>
      <c r="I148" s="14" t="str">
        <f>IF(G148=0,"",IF(H148/G148&gt;1.5, "зв.100",H148/G148*100))</f>
        <v/>
      </c>
      <c r="J148" s="30">
        <f>C148+G148</f>
        <v>3626724.41</v>
      </c>
      <c r="K148" s="30">
        <f>E148+H148</f>
        <v>2731325.09</v>
      </c>
      <c r="L148" s="30">
        <f>IF(J148=0,"",IF(K148/J148&gt;1.5, "зв.100",K148/J148*100))</f>
        <v>75.311073608705755</v>
      </c>
    </row>
    <row r="149" spans="1:12" s="22" customFormat="1" ht="176.25" customHeight="1" x14ac:dyDescent="0.2">
      <c r="A149" s="82" t="s">
        <v>0</v>
      </c>
      <c r="B149" s="83">
        <v>41050700</v>
      </c>
      <c r="C149" s="76">
        <v>929700</v>
      </c>
      <c r="D149" s="76">
        <v>497601.69</v>
      </c>
      <c r="E149" s="76">
        <v>497601.69</v>
      </c>
      <c r="F149" s="33">
        <f t="shared" si="14"/>
        <v>100</v>
      </c>
      <c r="G149" s="30"/>
      <c r="H149" s="30"/>
      <c r="I149" s="14" t="str">
        <f t="shared" si="15"/>
        <v/>
      </c>
      <c r="J149" s="30">
        <f t="shared" si="11"/>
        <v>929700</v>
      </c>
      <c r="K149" s="30">
        <f t="shared" si="13"/>
        <v>497601.69</v>
      </c>
      <c r="L149" s="30">
        <f t="shared" si="12"/>
        <v>53.522823491448854</v>
      </c>
    </row>
    <row r="150" spans="1:12" s="22" customFormat="1" ht="47.25" x14ac:dyDescent="0.2">
      <c r="A150" s="82" t="s">
        <v>420</v>
      </c>
      <c r="B150" s="83">
        <v>41051100</v>
      </c>
      <c r="C150" s="76">
        <v>1791810</v>
      </c>
      <c r="D150" s="76">
        <v>1791810</v>
      </c>
      <c r="E150" s="76">
        <v>1772100</v>
      </c>
      <c r="F150" s="33">
        <f>IF(D150=0,"",IF(E150/D150&gt;1.5, "зв.100",E150/D150*100))</f>
        <v>98.899994977146008</v>
      </c>
      <c r="G150" s="30"/>
      <c r="H150" s="30"/>
      <c r="I150" s="14" t="str">
        <f>IF(G150=0,"",IF(H150/G150&gt;1.5, "зв.100",H150/G150*100))</f>
        <v/>
      </c>
      <c r="J150" s="30">
        <f>C150+G150</f>
        <v>1791810</v>
      </c>
      <c r="K150" s="30">
        <f>E150+H150</f>
        <v>1772100</v>
      </c>
      <c r="L150" s="30">
        <f>IF(J150=0,"",IF(K150/J150&gt;1.5, "зв.100",K150/J150*100))</f>
        <v>98.899994977146008</v>
      </c>
    </row>
    <row r="151" spans="1:12" s="22" customFormat="1" ht="63" x14ac:dyDescent="0.2">
      <c r="A151" s="82" t="s">
        <v>421</v>
      </c>
      <c r="B151" s="83">
        <v>41051200</v>
      </c>
      <c r="C151" s="76">
        <v>1828700</v>
      </c>
      <c r="D151" s="76">
        <v>1099800</v>
      </c>
      <c r="E151" s="76">
        <v>1099800</v>
      </c>
      <c r="F151" s="33">
        <f>IF(D151=0,"",IF(E151/D151&gt;1.5, "зв.100",E151/D151*100))</f>
        <v>100</v>
      </c>
      <c r="G151" s="30"/>
      <c r="H151" s="30"/>
      <c r="I151" s="14" t="str">
        <f>IF(G151=0,"",IF(H151/G151&gt;1.5, "зв.100",H151/G151*100))</f>
        <v/>
      </c>
      <c r="J151" s="30">
        <f>C151+G151</f>
        <v>1828700</v>
      </c>
      <c r="K151" s="30">
        <f>E151+H151</f>
        <v>1099800</v>
      </c>
      <c r="L151" s="30">
        <f>IF(J151=0,"",IF(K151/J151&gt;1.5, "зв.100",K151/J151*100))</f>
        <v>60.141083830043193</v>
      </c>
    </row>
    <row r="152" spans="1:12" s="22" customFormat="1" ht="63" x14ac:dyDescent="0.2">
      <c r="A152" s="82" t="s">
        <v>422</v>
      </c>
      <c r="B152" s="83">
        <v>41051400</v>
      </c>
      <c r="C152" s="76">
        <v>3874871</v>
      </c>
      <c r="D152" s="76">
        <v>1937700</v>
      </c>
      <c r="E152" s="76">
        <v>1937700</v>
      </c>
      <c r="F152" s="33">
        <f>IF(D152=0,"",IF(E152/D152&gt;1.5, "зв.100",E152/D152*100))</f>
        <v>100</v>
      </c>
      <c r="G152" s="30"/>
      <c r="H152" s="30"/>
      <c r="I152" s="14" t="str">
        <f>IF(G152=0,"",IF(H152/G152&gt;1.5, "зв.100",H152/G152*100))</f>
        <v/>
      </c>
      <c r="J152" s="30">
        <f>C152+G152</f>
        <v>3874871</v>
      </c>
      <c r="K152" s="30">
        <f>E152+H152</f>
        <v>1937700</v>
      </c>
      <c r="L152" s="30">
        <f>IF(J152=0,"",IF(K152/J152&gt;1.5, "зв.100",K152/J152*100))</f>
        <v>50.006826033692477</v>
      </c>
    </row>
    <row r="153" spans="1:12" s="22" customFormat="1" ht="47.25" x14ac:dyDescent="0.2">
      <c r="A153" s="82" t="s">
        <v>396</v>
      </c>
      <c r="B153" s="83">
        <v>41051500</v>
      </c>
      <c r="C153" s="76">
        <v>6035000</v>
      </c>
      <c r="D153" s="76">
        <v>2742500</v>
      </c>
      <c r="E153" s="76">
        <v>2742500</v>
      </c>
      <c r="F153" s="33">
        <f t="shared" si="14"/>
        <v>100</v>
      </c>
      <c r="G153" s="30"/>
      <c r="H153" s="30"/>
      <c r="I153" s="14" t="str">
        <f t="shared" si="15"/>
        <v/>
      </c>
      <c r="J153" s="30">
        <f t="shared" si="11"/>
        <v>6035000</v>
      </c>
      <c r="K153" s="30">
        <f t="shared" si="13"/>
        <v>2742500</v>
      </c>
      <c r="L153" s="30">
        <f t="shared" si="12"/>
        <v>45.443247721623855</v>
      </c>
    </row>
    <row r="154" spans="1:12" s="22" customFormat="1" ht="63" x14ac:dyDescent="0.2">
      <c r="A154" s="82" t="s">
        <v>397</v>
      </c>
      <c r="B154" s="83">
        <v>41052000</v>
      </c>
      <c r="C154" s="76">
        <v>6604600</v>
      </c>
      <c r="D154" s="76">
        <v>3302280</v>
      </c>
      <c r="E154" s="76">
        <v>3302280</v>
      </c>
      <c r="F154" s="33">
        <f>IF(D154=0,"",IF(E154/D154&gt;1.5, "зв.100",E154/D154*100))</f>
        <v>100</v>
      </c>
      <c r="G154" s="30"/>
      <c r="H154" s="30"/>
      <c r="I154" s="14" t="str">
        <f>IF(G154=0,"",IF(H154/G154&gt;1.5, "зв.100",H154/G154*100))</f>
        <v/>
      </c>
      <c r="J154" s="30">
        <f>C154+G154</f>
        <v>6604600</v>
      </c>
      <c r="K154" s="30">
        <f>E154+H154</f>
        <v>3302280</v>
      </c>
      <c r="L154" s="30">
        <f>IF(J154=0,"",IF(K154/J154&gt;1.5, "зв.100",K154/J154*100))</f>
        <v>49.999697180752811</v>
      </c>
    </row>
    <row r="155" spans="1:12" s="22" customFormat="1" ht="15.75" x14ac:dyDescent="0.2">
      <c r="A155" s="82" t="s">
        <v>94</v>
      </c>
      <c r="B155" s="83">
        <v>41053900</v>
      </c>
      <c r="C155" s="76">
        <v>12500</v>
      </c>
      <c r="D155" s="76">
        <v>0</v>
      </c>
      <c r="E155" s="76">
        <v>0</v>
      </c>
      <c r="F155" s="33" t="str">
        <f>IF(D155=0,"",IF(E155/D155&gt;1.5, "зв.100",E155/D155*100))</f>
        <v/>
      </c>
      <c r="G155" s="30"/>
      <c r="H155" s="30"/>
      <c r="I155" s="14" t="str">
        <f>IF(G155=0,"",IF(H155/G155&gt;1.5, "зв.100",H155/G155*100))</f>
        <v/>
      </c>
      <c r="J155" s="30">
        <f>C155+G155</f>
        <v>12500</v>
      </c>
      <c r="K155" s="30">
        <f>E155+H155</f>
        <v>0</v>
      </c>
      <c r="L155" s="30">
        <f>IF(J155=0,"",IF(K155/J155&gt;1.5, "зв.100",K155/J155*100))</f>
        <v>0</v>
      </c>
    </row>
    <row r="156" spans="1:12" s="22" customFormat="1" ht="78.75" x14ac:dyDescent="0.2">
      <c r="A156" s="82" t="s">
        <v>423</v>
      </c>
      <c r="B156" s="83">
        <v>41054100</v>
      </c>
      <c r="C156" s="76"/>
      <c r="D156" s="76">
        <v>0</v>
      </c>
      <c r="E156" s="76">
        <v>0</v>
      </c>
      <c r="F156" s="33" t="str">
        <f t="shared" si="14"/>
        <v/>
      </c>
      <c r="G156" s="76">
        <v>738801</v>
      </c>
      <c r="H156" s="76">
        <v>738801</v>
      </c>
      <c r="I156" s="50">
        <f t="shared" si="15"/>
        <v>100</v>
      </c>
      <c r="J156" s="30">
        <f t="shared" si="11"/>
        <v>738801</v>
      </c>
      <c r="K156" s="30">
        <f t="shared" si="13"/>
        <v>738801</v>
      </c>
      <c r="L156" s="30">
        <f t="shared" si="12"/>
        <v>100</v>
      </c>
    </row>
    <row r="157" spans="1:12" s="38" customFormat="1" ht="23.25" customHeight="1" x14ac:dyDescent="0.2">
      <c r="A157" s="96" t="s">
        <v>108</v>
      </c>
      <c r="B157" s="9">
        <v>90010300</v>
      </c>
      <c r="C157" s="15">
        <f>C143+C144</f>
        <v>2493759105.4099998</v>
      </c>
      <c r="D157" s="15">
        <f>D143+D144</f>
        <v>1331077626.5699999</v>
      </c>
      <c r="E157" s="15">
        <f>E143+E144</f>
        <v>1350738873.1100001</v>
      </c>
      <c r="F157" s="15">
        <f t="shared" si="9"/>
        <v>101.47709240599771</v>
      </c>
      <c r="G157" s="15">
        <f>G143+G144</f>
        <v>79032201</v>
      </c>
      <c r="H157" s="15">
        <f>H143+H144</f>
        <v>71587836.959999993</v>
      </c>
      <c r="I157" s="15">
        <f t="shared" si="8"/>
        <v>90.580593801253229</v>
      </c>
      <c r="J157" s="15">
        <f t="shared" si="11"/>
        <v>2572791306.4099998</v>
      </c>
      <c r="K157" s="15">
        <f t="shared" si="13"/>
        <v>1422326710.0700002</v>
      </c>
      <c r="L157" s="15">
        <f t="shared" si="12"/>
        <v>55.283407811831985</v>
      </c>
    </row>
    <row r="158" spans="1:12" s="8" customFormat="1" ht="15.75" x14ac:dyDescent="0.2">
      <c r="A158" s="10" t="s">
        <v>154</v>
      </c>
      <c r="B158" s="79" t="s">
        <v>265</v>
      </c>
      <c r="C158" s="13">
        <f>SUM(C159:C160)</f>
        <v>135900860</v>
      </c>
      <c r="D158" s="13">
        <f>SUM(D159:D160)</f>
        <v>76037660</v>
      </c>
      <c r="E158" s="13">
        <f>SUM(E159:E160)</f>
        <v>67825426.339999989</v>
      </c>
      <c r="F158" s="13">
        <f t="shared" si="9"/>
        <v>89.199781187374768</v>
      </c>
      <c r="G158" s="13">
        <f>SUM(G159:G160)</f>
        <v>3641200</v>
      </c>
      <c r="H158" s="13">
        <f>SUM(H159:H160)</f>
        <v>2270352.14</v>
      </c>
      <c r="I158" s="13">
        <f>IF(G158=0,"",IF(H158/G158&gt;1.5, "зв.100",H158/G158*100))</f>
        <v>62.351756014500715</v>
      </c>
      <c r="J158" s="13">
        <f t="shared" si="11"/>
        <v>139542060</v>
      </c>
      <c r="K158" s="13">
        <f t="shared" si="13"/>
        <v>70095778.479999989</v>
      </c>
      <c r="L158" s="13">
        <f t="shared" si="12"/>
        <v>50.232724441648621</v>
      </c>
    </row>
    <row r="159" spans="1:12" s="17" customFormat="1" ht="47.25" x14ac:dyDescent="0.2">
      <c r="A159" s="11" t="s">
        <v>339</v>
      </c>
      <c r="B159" s="80" t="s">
        <v>341</v>
      </c>
      <c r="C159" s="78">
        <v>121469460</v>
      </c>
      <c r="D159" s="78">
        <v>67503560</v>
      </c>
      <c r="E159" s="78">
        <v>61271540.019999996</v>
      </c>
      <c r="F159" s="52">
        <f t="shared" si="9"/>
        <v>90.767864717060846</v>
      </c>
      <c r="G159" s="78">
        <v>2730200</v>
      </c>
      <c r="H159" s="78">
        <v>461928.45</v>
      </c>
      <c r="I159" s="30">
        <f t="shared" ref="I159:I221" si="16">IF(G159=0,"",IF(H159/G159&gt;1.5, "зв.100",H159/G159*100))</f>
        <v>16.919216540912753</v>
      </c>
      <c r="J159" s="52">
        <f t="shared" si="11"/>
        <v>124199660</v>
      </c>
      <c r="K159" s="52">
        <f t="shared" si="13"/>
        <v>61733468.469999999</v>
      </c>
      <c r="L159" s="52">
        <f t="shared" si="12"/>
        <v>49.705022115197416</v>
      </c>
    </row>
    <row r="160" spans="1:12" ht="15.75" x14ac:dyDescent="0.2">
      <c r="A160" s="11" t="s">
        <v>340</v>
      </c>
      <c r="B160" s="80" t="s">
        <v>266</v>
      </c>
      <c r="C160" s="78">
        <v>14431400</v>
      </c>
      <c r="D160" s="78">
        <v>8534100</v>
      </c>
      <c r="E160" s="78">
        <v>6553886.3199999994</v>
      </c>
      <c r="F160" s="52">
        <f t="shared" ref="F160:F222" si="17">IF(D160=0,"",IF(E160/D160&gt;1.5, "зв.100",E160/D160*100))</f>
        <v>76.796455630939391</v>
      </c>
      <c r="G160" s="78">
        <v>911000</v>
      </c>
      <c r="H160" s="78">
        <v>1808423.69</v>
      </c>
      <c r="I160" s="69" t="str">
        <f t="shared" si="16"/>
        <v>зв.100</v>
      </c>
      <c r="J160" s="52">
        <f t="shared" si="11"/>
        <v>15342400</v>
      </c>
      <c r="K160" s="52">
        <f t="shared" si="13"/>
        <v>8362310.0099999998</v>
      </c>
      <c r="L160" s="52">
        <f t="shared" si="12"/>
        <v>54.504575620502663</v>
      </c>
    </row>
    <row r="161" spans="1:12" s="8" customFormat="1" ht="15.75" x14ac:dyDescent="0.2">
      <c r="A161" s="10" t="s">
        <v>155</v>
      </c>
      <c r="B161" s="79" t="s">
        <v>267</v>
      </c>
      <c r="C161" s="13">
        <f>SUM(C162:C170)</f>
        <v>860007979</v>
      </c>
      <c r="D161" s="13">
        <f>SUM(D162:D170)</f>
        <v>492256399</v>
      </c>
      <c r="E161" s="13">
        <f>SUM(E162:E170)</f>
        <v>461328742.5399999</v>
      </c>
      <c r="F161" s="13">
        <f t="shared" si="17"/>
        <v>93.71716517594723</v>
      </c>
      <c r="G161" s="13">
        <f>SUM(G162:G170)</f>
        <v>163194922</v>
      </c>
      <c r="H161" s="13">
        <f>SUM(H162:H170)</f>
        <v>33251245.640000001</v>
      </c>
      <c r="I161" s="13">
        <f t="shared" si="16"/>
        <v>20.375171747071885</v>
      </c>
      <c r="J161" s="13">
        <f t="shared" si="11"/>
        <v>1023202901</v>
      </c>
      <c r="K161" s="13">
        <f t="shared" si="13"/>
        <v>494579988.17999989</v>
      </c>
      <c r="L161" s="13">
        <f t="shared" si="12"/>
        <v>48.336452886972403</v>
      </c>
    </row>
    <row r="162" spans="1:12" ht="15.75" x14ac:dyDescent="0.2">
      <c r="A162" s="11" t="s">
        <v>342</v>
      </c>
      <c r="B162" s="80" t="s">
        <v>268</v>
      </c>
      <c r="C162" s="78">
        <v>251403900</v>
      </c>
      <c r="D162" s="78">
        <v>129721000</v>
      </c>
      <c r="E162" s="78">
        <v>126458831.03000002</v>
      </c>
      <c r="F162" s="52">
        <f t="shared" si="17"/>
        <v>97.485242196714495</v>
      </c>
      <c r="G162" s="78">
        <v>71969166</v>
      </c>
      <c r="H162" s="78">
        <v>14986383.740000002</v>
      </c>
      <c r="I162" s="69">
        <f t="shared" si="16"/>
        <v>20.823339456233246</v>
      </c>
      <c r="J162" s="52">
        <f t="shared" si="11"/>
        <v>323373066</v>
      </c>
      <c r="K162" s="52">
        <f t="shared" si="13"/>
        <v>141445214.77000001</v>
      </c>
      <c r="L162" s="52">
        <f t="shared" si="12"/>
        <v>43.740567673004655</v>
      </c>
    </row>
    <row r="163" spans="1:12" ht="66" customHeight="1" x14ac:dyDescent="0.2">
      <c r="A163" s="11" t="s">
        <v>343</v>
      </c>
      <c r="B163" s="80" t="s">
        <v>269</v>
      </c>
      <c r="C163" s="78">
        <v>395281079</v>
      </c>
      <c r="D163" s="78">
        <v>242297379</v>
      </c>
      <c r="E163" s="78">
        <v>228115303.23999998</v>
      </c>
      <c r="F163" s="52">
        <f t="shared" si="17"/>
        <v>94.146830717471346</v>
      </c>
      <c r="G163" s="78">
        <v>78974118</v>
      </c>
      <c r="H163" s="78">
        <v>11999676.719999999</v>
      </c>
      <c r="I163" s="69">
        <f t="shared" si="16"/>
        <v>15.194442209535024</v>
      </c>
      <c r="J163" s="52">
        <f t="shared" si="11"/>
        <v>474255197</v>
      </c>
      <c r="K163" s="52">
        <f t="shared" si="13"/>
        <v>240114979.95999998</v>
      </c>
      <c r="L163" s="52">
        <f t="shared" si="12"/>
        <v>50.629910115671329</v>
      </c>
    </row>
    <row r="164" spans="1:12" ht="97.5" customHeight="1" x14ac:dyDescent="0.2">
      <c r="A164" s="11" t="s">
        <v>270</v>
      </c>
      <c r="B164" s="80" t="s">
        <v>271</v>
      </c>
      <c r="C164" s="78">
        <v>10612000</v>
      </c>
      <c r="D164" s="78">
        <v>6476200</v>
      </c>
      <c r="E164" s="78">
        <v>5373042.96</v>
      </c>
      <c r="F164" s="52">
        <f t="shared" si="17"/>
        <v>82.965982520613935</v>
      </c>
      <c r="G164" s="78">
        <v>55799</v>
      </c>
      <c r="H164" s="78">
        <v>89265</v>
      </c>
      <c r="I164" s="69" t="str">
        <f t="shared" si="16"/>
        <v>зв.100</v>
      </c>
      <c r="J164" s="52">
        <f t="shared" si="11"/>
        <v>10667799</v>
      </c>
      <c r="K164" s="52">
        <f t="shared" si="13"/>
        <v>5462307.96</v>
      </c>
      <c r="L164" s="52">
        <f t="shared" si="12"/>
        <v>51.203701532059235</v>
      </c>
    </row>
    <row r="165" spans="1:12" ht="47.25" x14ac:dyDescent="0.2">
      <c r="A165" s="11" t="s">
        <v>272</v>
      </c>
      <c r="B165" s="80" t="s">
        <v>273</v>
      </c>
      <c r="C165" s="78">
        <v>18643000</v>
      </c>
      <c r="D165" s="78">
        <v>10057000</v>
      </c>
      <c r="E165" s="78">
        <v>9064047.2699999996</v>
      </c>
      <c r="F165" s="52">
        <f t="shared" si="17"/>
        <v>90.126750223724756</v>
      </c>
      <c r="G165" s="78">
        <v>176000</v>
      </c>
      <c r="H165" s="78">
        <v>163874.9</v>
      </c>
      <c r="I165" s="69">
        <f t="shared" si="16"/>
        <v>93.110738636363635</v>
      </c>
      <c r="J165" s="52">
        <f t="shared" si="11"/>
        <v>18819000</v>
      </c>
      <c r="K165" s="52">
        <f t="shared" si="13"/>
        <v>9227922.1699999999</v>
      </c>
      <c r="L165" s="52">
        <f t="shared" si="12"/>
        <v>49.035135607630586</v>
      </c>
    </row>
    <row r="166" spans="1:12" s="22" customFormat="1" ht="50.25" customHeight="1" x14ac:dyDescent="0.2">
      <c r="A166" s="11" t="s">
        <v>344</v>
      </c>
      <c r="B166" s="80" t="s">
        <v>274</v>
      </c>
      <c r="C166" s="78">
        <v>30222600</v>
      </c>
      <c r="D166" s="78">
        <v>19096100</v>
      </c>
      <c r="E166" s="78">
        <v>17750780.020000007</v>
      </c>
      <c r="F166" s="52">
        <f t="shared" si="17"/>
        <v>92.955001387717957</v>
      </c>
      <c r="G166" s="78">
        <v>1510039</v>
      </c>
      <c r="H166" s="78">
        <v>925481.69</v>
      </c>
      <c r="I166" s="69">
        <f t="shared" si="16"/>
        <v>61.288595195223429</v>
      </c>
      <c r="J166" s="52">
        <f t="shared" si="11"/>
        <v>31732639</v>
      </c>
      <c r="K166" s="52">
        <f t="shared" si="13"/>
        <v>18676261.710000008</v>
      </c>
      <c r="L166" s="52">
        <f t="shared" si="12"/>
        <v>58.855053656268574</v>
      </c>
    </row>
    <row r="167" spans="1:12" s="22" customFormat="1" ht="31.5" x14ac:dyDescent="0.2">
      <c r="A167" s="11" t="s">
        <v>345</v>
      </c>
      <c r="B167" s="80" t="s">
        <v>346</v>
      </c>
      <c r="C167" s="78">
        <v>140566800</v>
      </c>
      <c r="D167" s="78">
        <v>77238250</v>
      </c>
      <c r="E167" s="78">
        <v>68128573.120000005</v>
      </c>
      <c r="F167" s="52">
        <f t="shared" si="17"/>
        <v>88.205744071104675</v>
      </c>
      <c r="G167" s="78">
        <v>10048700</v>
      </c>
      <c r="H167" s="78">
        <v>5014861.1900000004</v>
      </c>
      <c r="I167" s="69">
        <f t="shared" si="16"/>
        <v>49.90557176550201</v>
      </c>
      <c r="J167" s="52">
        <f t="shared" si="11"/>
        <v>150615500</v>
      </c>
      <c r="K167" s="52">
        <f t="shared" si="13"/>
        <v>73143434.310000002</v>
      </c>
      <c r="L167" s="52">
        <f t="shared" si="12"/>
        <v>48.563019284203818</v>
      </c>
    </row>
    <row r="168" spans="1:12" ht="31.5" x14ac:dyDescent="0.2">
      <c r="A168" s="11" t="s">
        <v>347</v>
      </c>
      <c r="B168" s="80" t="s">
        <v>348</v>
      </c>
      <c r="C168" s="78">
        <v>3149500</v>
      </c>
      <c r="D168" s="78">
        <v>1832200</v>
      </c>
      <c r="E168" s="78">
        <v>1481134.96</v>
      </c>
      <c r="F168" s="52">
        <f t="shared" si="17"/>
        <v>80.839152930902742</v>
      </c>
      <c r="G168" s="69">
        <v>0</v>
      </c>
      <c r="H168" s="69"/>
      <c r="I168" s="69" t="str">
        <f t="shared" si="16"/>
        <v/>
      </c>
      <c r="J168" s="52">
        <f t="shared" si="11"/>
        <v>3149500</v>
      </c>
      <c r="K168" s="52">
        <f t="shared" si="13"/>
        <v>1481134.96</v>
      </c>
      <c r="L168" s="52">
        <f t="shared" si="12"/>
        <v>47.027622162247972</v>
      </c>
    </row>
    <row r="169" spans="1:12" ht="15.75" x14ac:dyDescent="0.2">
      <c r="A169" s="11" t="s">
        <v>349</v>
      </c>
      <c r="B169" s="80" t="s">
        <v>350</v>
      </c>
      <c r="C169" s="78">
        <v>10078400</v>
      </c>
      <c r="D169" s="78">
        <v>5507500</v>
      </c>
      <c r="E169" s="78">
        <v>4937119.9400000004</v>
      </c>
      <c r="F169" s="52">
        <f t="shared" si="17"/>
        <v>89.643575851112118</v>
      </c>
      <c r="G169" s="78">
        <v>461100</v>
      </c>
      <c r="H169" s="78">
        <v>71702.399999999994</v>
      </c>
      <c r="I169" s="30">
        <f t="shared" si="16"/>
        <v>15.55029277813923</v>
      </c>
      <c r="J169" s="52">
        <f t="shared" si="11"/>
        <v>10539500</v>
      </c>
      <c r="K169" s="52">
        <f t="shared" si="13"/>
        <v>5008822.3400000008</v>
      </c>
      <c r="L169" s="52">
        <f t="shared" si="12"/>
        <v>47.524288059205858</v>
      </c>
    </row>
    <row r="170" spans="1:12" ht="15.75" x14ac:dyDescent="0.2">
      <c r="A170" s="11" t="s">
        <v>351</v>
      </c>
      <c r="B170" s="80" t="s">
        <v>352</v>
      </c>
      <c r="C170" s="78">
        <v>50700</v>
      </c>
      <c r="D170" s="78">
        <v>30770</v>
      </c>
      <c r="E170" s="78">
        <v>19910</v>
      </c>
      <c r="F170" s="52">
        <f t="shared" si="17"/>
        <v>64.705882352941174</v>
      </c>
      <c r="G170" s="69">
        <v>0</v>
      </c>
      <c r="H170" s="69"/>
      <c r="I170" s="69" t="str">
        <f t="shared" si="16"/>
        <v/>
      </c>
      <c r="J170" s="52">
        <f t="shared" si="11"/>
        <v>50700</v>
      </c>
      <c r="K170" s="52">
        <f t="shared" si="13"/>
        <v>19910</v>
      </c>
      <c r="L170" s="52">
        <f t="shared" si="12"/>
        <v>39.270216962524657</v>
      </c>
    </row>
    <row r="171" spans="1:12" s="8" customFormat="1" ht="15.75" x14ac:dyDescent="0.2">
      <c r="A171" s="10" t="s">
        <v>275</v>
      </c>
      <c r="B171" s="79" t="s">
        <v>276</v>
      </c>
      <c r="C171" s="13">
        <f>SUM(C172:C181)</f>
        <v>298824097</v>
      </c>
      <c r="D171" s="13">
        <f>SUM(D172:D181)</f>
        <v>170319377</v>
      </c>
      <c r="E171" s="13">
        <f>SUM(E172:E181)</f>
        <v>152148176.94000003</v>
      </c>
      <c r="F171" s="13">
        <f t="shared" si="17"/>
        <v>89.331102320788801</v>
      </c>
      <c r="G171" s="13">
        <f>SUM(G172:G181)</f>
        <v>47535188</v>
      </c>
      <c r="H171" s="13">
        <f>SUM(H172:H181)</f>
        <v>14030276.999999998</v>
      </c>
      <c r="I171" s="13">
        <f t="shared" si="16"/>
        <v>29.515560136208986</v>
      </c>
      <c r="J171" s="13">
        <f t="shared" si="11"/>
        <v>346359285</v>
      </c>
      <c r="K171" s="13">
        <f t="shared" si="13"/>
        <v>166178453.94000003</v>
      </c>
      <c r="L171" s="13">
        <f t="shared" si="12"/>
        <v>47.978634076461965</v>
      </c>
    </row>
    <row r="172" spans="1:12" ht="31.5" x14ac:dyDescent="0.2">
      <c r="A172" s="11" t="s">
        <v>277</v>
      </c>
      <c r="B172" s="80" t="s">
        <v>278</v>
      </c>
      <c r="C172" s="78">
        <v>95889200</v>
      </c>
      <c r="D172" s="78">
        <v>49622900</v>
      </c>
      <c r="E172" s="78">
        <v>44468844.93</v>
      </c>
      <c r="F172" s="52">
        <f t="shared" si="17"/>
        <v>89.613555294027563</v>
      </c>
      <c r="G172" s="78">
        <v>36075406</v>
      </c>
      <c r="H172" s="78">
        <v>7598691.9199999999</v>
      </c>
      <c r="I172" s="69">
        <f t="shared" si="16"/>
        <v>21.063358011826672</v>
      </c>
      <c r="J172" s="52">
        <f t="shared" si="11"/>
        <v>131964606</v>
      </c>
      <c r="K172" s="52">
        <f t="shared" si="13"/>
        <v>52067536.850000001</v>
      </c>
      <c r="L172" s="52">
        <f t="shared" si="12"/>
        <v>39.455683177654471</v>
      </c>
    </row>
    <row r="173" spans="1:12" ht="31.5" x14ac:dyDescent="0.2">
      <c r="A173" s="11" t="s">
        <v>353</v>
      </c>
      <c r="B173" s="80" t="s">
        <v>354</v>
      </c>
      <c r="C173" s="78">
        <v>72887500</v>
      </c>
      <c r="D173" s="78">
        <v>36865000</v>
      </c>
      <c r="E173" s="78">
        <v>34741148.530000001</v>
      </c>
      <c r="F173" s="52">
        <f t="shared" si="17"/>
        <v>94.238840444866412</v>
      </c>
      <c r="G173" s="78">
        <v>2813900</v>
      </c>
      <c r="H173" s="78">
        <v>2892239.87</v>
      </c>
      <c r="I173" s="69">
        <f t="shared" si="16"/>
        <v>102.78403177085184</v>
      </c>
      <c r="J173" s="52">
        <f t="shared" si="11"/>
        <v>75701400</v>
      </c>
      <c r="K173" s="52">
        <f t="shared" si="13"/>
        <v>37633388.399999999</v>
      </c>
      <c r="L173" s="52">
        <f t="shared" si="12"/>
        <v>49.712935824172341</v>
      </c>
    </row>
    <row r="174" spans="1:12" ht="31.5" x14ac:dyDescent="0.2">
      <c r="A174" s="11" t="s">
        <v>355</v>
      </c>
      <c r="B174" s="80" t="s">
        <v>356</v>
      </c>
      <c r="C174" s="78">
        <v>64876700</v>
      </c>
      <c r="D174" s="78">
        <v>33891200</v>
      </c>
      <c r="E174" s="78">
        <v>32533587.079999998</v>
      </c>
      <c r="F174" s="52">
        <f t="shared" si="17"/>
        <v>95.994202270795952</v>
      </c>
      <c r="G174" s="78">
        <v>4457862</v>
      </c>
      <c r="H174" s="78">
        <v>1315254.8799999999</v>
      </c>
      <c r="I174" s="69">
        <f t="shared" si="16"/>
        <v>29.504163206487771</v>
      </c>
      <c r="J174" s="52">
        <f t="shared" si="11"/>
        <v>69334562</v>
      </c>
      <c r="K174" s="52">
        <f t="shared" si="13"/>
        <v>33848841.960000001</v>
      </c>
      <c r="L174" s="52">
        <f t="shared" si="12"/>
        <v>48.819579995327587</v>
      </c>
    </row>
    <row r="175" spans="1:12" ht="15.75" x14ac:dyDescent="0.2">
      <c r="A175" s="11" t="s">
        <v>357</v>
      </c>
      <c r="B175" s="80" t="s">
        <v>358</v>
      </c>
      <c r="C175" s="78">
        <v>13159900</v>
      </c>
      <c r="D175" s="78">
        <v>6747100</v>
      </c>
      <c r="E175" s="78">
        <v>6581581</v>
      </c>
      <c r="F175" s="52">
        <f t="shared" si="17"/>
        <v>97.546812704717581</v>
      </c>
      <c r="G175" s="78">
        <v>4055000</v>
      </c>
      <c r="H175" s="78">
        <v>2193504.7200000002</v>
      </c>
      <c r="I175" s="69">
        <f t="shared" si="16"/>
        <v>54.093827866831077</v>
      </c>
      <c r="J175" s="52">
        <f t="shared" si="11"/>
        <v>17214900</v>
      </c>
      <c r="K175" s="52">
        <f t="shared" si="13"/>
        <v>8775085.7200000007</v>
      </c>
      <c r="L175" s="52">
        <f t="shared" si="12"/>
        <v>50.973782711488305</v>
      </c>
    </row>
    <row r="176" spans="1:12" ht="47.25" x14ac:dyDescent="0.2">
      <c r="A176" s="11" t="s">
        <v>359</v>
      </c>
      <c r="B176" s="80" t="s">
        <v>360</v>
      </c>
      <c r="C176" s="78">
        <v>11658100</v>
      </c>
      <c r="D176" s="78">
        <v>11365000</v>
      </c>
      <c r="E176" s="78">
        <v>7843862.7300000004</v>
      </c>
      <c r="F176" s="52">
        <f t="shared" si="17"/>
        <v>69.017709898812157</v>
      </c>
      <c r="G176" s="78">
        <v>133020</v>
      </c>
      <c r="H176" s="78">
        <v>30585.61</v>
      </c>
      <c r="I176" s="69">
        <f t="shared" si="16"/>
        <v>22.993241617801836</v>
      </c>
      <c r="J176" s="52">
        <f t="shared" si="11"/>
        <v>11791120</v>
      </c>
      <c r="K176" s="52">
        <f t="shared" si="13"/>
        <v>7874448.3400000008</v>
      </c>
      <c r="L176" s="52">
        <f t="shared" si="12"/>
        <v>66.782869990297783</v>
      </c>
    </row>
    <row r="177" spans="1:12" ht="35.25" customHeight="1" x14ac:dyDescent="0.2">
      <c r="A177" s="11" t="s">
        <v>361</v>
      </c>
      <c r="B177" s="80" t="s">
        <v>362</v>
      </c>
      <c r="C177" s="78">
        <v>23825200</v>
      </c>
      <c r="D177" s="78">
        <v>23825200</v>
      </c>
      <c r="E177" s="78">
        <v>18996293.550000001</v>
      </c>
      <c r="F177" s="52">
        <f t="shared" si="17"/>
        <v>79.73193740241426</v>
      </c>
      <c r="G177" s="69"/>
      <c r="H177" s="69"/>
      <c r="I177" s="69" t="str">
        <f t="shared" si="16"/>
        <v/>
      </c>
      <c r="J177" s="52">
        <f t="shared" si="11"/>
        <v>23825200</v>
      </c>
      <c r="K177" s="52">
        <f t="shared" si="13"/>
        <v>18996293.550000001</v>
      </c>
      <c r="L177" s="52">
        <f t="shared" si="12"/>
        <v>79.73193740241426</v>
      </c>
    </row>
    <row r="178" spans="1:12" ht="31.5" x14ac:dyDescent="0.2">
      <c r="A178" s="11" t="s">
        <v>363</v>
      </c>
      <c r="B178" s="80" t="s">
        <v>364</v>
      </c>
      <c r="C178" s="78">
        <v>6035000</v>
      </c>
      <c r="D178" s="78">
        <v>2742500</v>
      </c>
      <c r="E178" s="78">
        <v>2601942.34</v>
      </c>
      <c r="F178" s="52">
        <f t="shared" si="17"/>
        <v>94.874834639927059</v>
      </c>
      <c r="G178" s="69"/>
      <c r="H178" s="69"/>
      <c r="I178" s="69" t="str">
        <f t="shared" si="16"/>
        <v/>
      </c>
      <c r="J178" s="52">
        <f t="shared" si="11"/>
        <v>6035000</v>
      </c>
      <c r="K178" s="52">
        <f t="shared" si="13"/>
        <v>2601942.34</v>
      </c>
      <c r="L178" s="52">
        <f t="shared" si="12"/>
        <v>43.114206130903064</v>
      </c>
    </row>
    <row r="179" spans="1:12" ht="31.5" x14ac:dyDescent="0.2">
      <c r="A179" s="11" t="s">
        <v>365</v>
      </c>
      <c r="B179" s="80" t="s">
        <v>366</v>
      </c>
      <c r="C179" s="78">
        <v>6604600</v>
      </c>
      <c r="D179" s="78">
        <v>3302280</v>
      </c>
      <c r="E179" s="78">
        <v>2597108.15</v>
      </c>
      <c r="F179" s="52">
        <f t="shared" si="17"/>
        <v>78.645909795656337</v>
      </c>
      <c r="G179" s="69"/>
      <c r="H179" s="69"/>
      <c r="I179" s="69" t="str">
        <f t="shared" si="16"/>
        <v/>
      </c>
      <c r="J179" s="52">
        <f t="shared" si="11"/>
        <v>6604600</v>
      </c>
      <c r="K179" s="52">
        <f t="shared" si="13"/>
        <v>2597108.15</v>
      </c>
      <c r="L179" s="52">
        <f t="shared" si="12"/>
        <v>39.322716742876175</v>
      </c>
    </row>
    <row r="180" spans="1:12" ht="31.5" x14ac:dyDescent="0.2">
      <c r="A180" s="11" t="s">
        <v>367</v>
      </c>
      <c r="B180" s="80" t="s">
        <v>368</v>
      </c>
      <c r="C180" s="78">
        <v>2746800</v>
      </c>
      <c r="D180" s="78">
        <v>1397100</v>
      </c>
      <c r="E180" s="78">
        <v>1243828.71</v>
      </c>
      <c r="F180" s="52">
        <f t="shared" si="17"/>
        <v>89.029325746188519</v>
      </c>
      <c r="G180" s="69"/>
      <c r="H180" s="69"/>
      <c r="I180" s="69" t="str">
        <f t="shared" si="16"/>
        <v/>
      </c>
      <c r="J180" s="52">
        <f t="shared" si="11"/>
        <v>2746800</v>
      </c>
      <c r="K180" s="52">
        <f t="shared" si="13"/>
        <v>1243828.71</v>
      </c>
      <c r="L180" s="52">
        <f t="shared" si="12"/>
        <v>45.282827653997373</v>
      </c>
    </row>
    <row r="181" spans="1:12" ht="15.75" x14ac:dyDescent="0.2">
      <c r="A181" s="11" t="s">
        <v>369</v>
      </c>
      <c r="B181" s="80" t="s">
        <v>370</v>
      </c>
      <c r="C181" s="78">
        <v>1141097</v>
      </c>
      <c r="D181" s="78">
        <v>561097</v>
      </c>
      <c r="E181" s="78">
        <v>539979.92000000004</v>
      </c>
      <c r="F181" s="52">
        <f t="shared" si="17"/>
        <v>96.236465352693031</v>
      </c>
      <c r="G181" s="30"/>
      <c r="H181" s="30"/>
      <c r="I181" s="30" t="str">
        <f t="shared" si="16"/>
        <v/>
      </c>
      <c r="J181" s="52">
        <f t="shared" si="11"/>
        <v>1141097</v>
      </c>
      <c r="K181" s="52">
        <f t="shared" si="13"/>
        <v>539979.92000000004</v>
      </c>
      <c r="L181" s="52">
        <f t="shared" si="12"/>
        <v>47.321123445246116</v>
      </c>
    </row>
    <row r="182" spans="1:12" s="8" customFormat="1" ht="31.5" x14ac:dyDescent="0.2">
      <c r="A182" s="10" t="s">
        <v>239</v>
      </c>
      <c r="B182" s="41">
        <v>3000</v>
      </c>
      <c r="C182" s="13">
        <f>SUM(C183:C213)</f>
        <v>774132400</v>
      </c>
      <c r="D182" s="13">
        <f>SUM(D183:D213)</f>
        <v>452280510.48000002</v>
      </c>
      <c r="E182" s="13">
        <f>SUM(E183:E213)</f>
        <v>432420289.39999992</v>
      </c>
      <c r="F182" s="13">
        <f t="shared" si="17"/>
        <v>95.608870906481755</v>
      </c>
      <c r="G182" s="13">
        <f>SUM(G183:G213)</f>
        <v>24075499.41</v>
      </c>
      <c r="H182" s="13">
        <f>SUM(H183:H213)</f>
        <v>7151643.7899999991</v>
      </c>
      <c r="I182" s="13">
        <f t="shared" si="16"/>
        <v>29.705069324665772</v>
      </c>
      <c r="J182" s="13">
        <f t="shared" si="11"/>
        <v>798207899.40999997</v>
      </c>
      <c r="K182" s="13">
        <f t="shared" si="13"/>
        <v>439571933.18999994</v>
      </c>
      <c r="L182" s="13">
        <f t="shared" si="12"/>
        <v>55.069855048404314</v>
      </c>
    </row>
    <row r="183" spans="1:12" s="23" customFormat="1" ht="47.25" x14ac:dyDescent="0.2">
      <c r="A183" s="11" t="s">
        <v>371</v>
      </c>
      <c r="B183" s="80" t="s">
        <v>286</v>
      </c>
      <c r="C183" s="78">
        <v>46000000</v>
      </c>
      <c r="D183" s="78">
        <v>30427883.289999999</v>
      </c>
      <c r="E183" s="78">
        <v>30427883.289999999</v>
      </c>
      <c r="F183" s="52">
        <f t="shared" si="17"/>
        <v>100</v>
      </c>
      <c r="G183" s="13"/>
      <c r="H183" s="13"/>
      <c r="I183" s="13" t="str">
        <f t="shared" si="16"/>
        <v/>
      </c>
      <c r="J183" s="52">
        <f t="shared" si="11"/>
        <v>46000000</v>
      </c>
      <c r="K183" s="52">
        <f t="shared" si="13"/>
        <v>30427883.289999999</v>
      </c>
      <c r="L183" s="52">
        <f t="shared" si="12"/>
        <v>66.147572369565211</v>
      </c>
    </row>
    <row r="184" spans="1:12" s="23" customFormat="1" ht="31.5" x14ac:dyDescent="0.2">
      <c r="A184" s="11" t="s">
        <v>279</v>
      </c>
      <c r="B184" s="80" t="s">
        <v>287</v>
      </c>
      <c r="C184" s="78">
        <v>334994400</v>
      </c>
      <c r="D184" s="78">
        <v>233048101.42000002</v>
      </c>
      <c r="E184" s="78">
        <v>229699620.91</v>
      </c>
      <c r="F184" s="52">
        <f t="shared" si="17"/>
        <v>98.56318052385015</v>
      </c>
      <c r="G184" s="13"/>
      <c r="H184" s="13"/>
      <c r="I184" s="13" t="str">
        <f t="shared" si="16"/>
        <v/>
      </c>
      <c r="J184" s="52">
        <f t="shared" si="11"/>
        <v>334994400</v>
      </c>
      <c r="K184" s="52">
        <f t="shared" si="13"/>
        <v>229699620.91</v>
      </c>
      <c r="L184" s="52">
        <f t="shared" si="12"/>
        <v>68.568197232550759</v>
      </c>
    </row>
    <row r="185" spans="1:12" s="23" customFormat="1" ht="63" x14ac:dyDescent="0.2">
      <c r="A185" s="11" t="s">
        <v>372</v>
      </c>
      <c r="B185" s="80" t="s">
        <v>288</v>
      </c>
      <c r="C185" s="78">
        <v>52000</v>
      </c>
      <c r="D185" s="78">
        <v>14642.86</v>
      </c>
      <c r="E185" s="78">
        <v>14642.86</v>
      </c>
      <c r="F185" s="52">
        <f t="shared" si="17"/>
        <v>100</v>
      </c>
      <c r="G185" s="13"/>
      <c r="H185" s="13"/>
      <c r="I185" s="13" t="str">
        <f t="shared" si="16"/>
        <v/>
      </c>
      <c r="J185" s="52">
        <f t="shared" si="11"/>
        <v>52000</v>
      </c>
      <c r="K185" s="52">
        <f t="shared" si="13"/>
        <v>14642.86</v>
      </c>
      <c r="L185" s="52">
        <f t="shared" si="12"/>
        <v>28.159346153846155</v>
      </c>
    </row>
    <row r="186" spans="1:12" s="23" customFormat="1" ht="47.25" x14ac:dyDescent="0.2">
      <c r="A186" s="11" t="s">
        <v>280</v>
      </c>
      <c r="B186" s="80" t="s">
        <v>289</v>
      </c>
      <c r="C186" s="78">
        <v>404500</v>
      </c>
      <c r="D186" s="78">
        <v>331282.21999999997</v>
      </c>
      <c r="E186" s="78">
        <v>329664.21999999997</v>
      </c>
      <c r="F186" s="52">
        <f t="shared" si="17"/>
        <v>99.511594675983517</v>
      </c>
      <c r="G186" s="13"/>
      <c r="H186" s="13"/>
      <c r="I186" s="13" t="str">
        <f t="shared" si="16"/>
        <v/>
      </c>
      <c r="J186" s="52">
        <f t="shared" si="11"/>
        <v>404500</v>
      </c>
      <c r="K186" s="52">
        <f t="shared" si="13"/>
        <v>329664.21999999997</v>
      </c>
      <c r="L186" s="52">
        <f t="shared" si="12"/>
        <v>81.499189122373295</v>
      </c>
    </row>
    <row r="187" spans="1:12" s="23" customFormat="1" ht="31.5" x14ac:dyDescent="0.2">
      <c r="A187" s="11" t="s">
        <v>373</v>
      </c>
      <c r="B187" s="80" t="s">
        <v>332</v>
      </c>
      <c r="C187" s="78">
        <v>248000</v>
      </c>
      <c r="D187" s="78">
        <v>42500</v>
      </c>
      <c r="E187" s="78">
        <v>15733.93</v>
      </c>
      <c r="F187" s="52">
        <f t="shared" si="17"/>
        <v>37.021011764705882</v>
      </c>
      <c r="G187" s="13"/>
      <c r="H187" s="13"/>
      <c r="I187" s="13" t="str">
        <f t="shared" si="16"/>
        <v/>
      </c>
      <c r="J187" s="52">
        <f t="shared" si="11"/>
        <v>248000</v>
      </c>
      <c r="K187" s="52">
        <f t="shared" si="13"/>
        <v>15733.93</v>
      </c>
      <c r="L187" s="52">
        <f t="shared" si="12"/>
        <v>6.3443266129032256</v>
      </c>
    </row>
    <row r="188" spans="1:12" s="23" customFormat="1" ht="31.5" x14ac:dyDescent="0.2">
      <c r="A188" s="11" t="s">
        <v>374</v>
      </c>
      <c r="B188" s="80" t="s">
        <v>375</v>
      </c>
      <c r="C188" s="78">
        <v>1200000</v>
      </c>
      <c r="D188" s="78">
        <v>533000</v>
      </c>
      <c r="E188" s="78">
        <v>531604.61</v>
      </c>
      <c r="F188" s="52">
        <f t="shared" si="17"/>
        <v>99.738200750469048</v>
      </c>
      <c r="G188" s="13"/>
      <c r="H188" s="13"/>
      <c r="I188" s="13" t="str">
        <f t="shared" si="16"/>
        <v/>
      </c>
      <c r="J188" s="52">
        <f t="shared" si="11"/>
        <v>1200000</v>
      </c>
      <c r="K188" s="52">
        <f t="shared" si="13"/>
        <v>531604.61</v>
      </c>
      <c r="L188" s="52">
        <f t="shared" si="12"/>
        <v>44.300384166666667</v>
      </c>
    </row>
    <row r="189" spans="1:12" s="23" customFormat="1" ht="47.25" x14ac:dyDescent="0.2">
      <c r="A189" s="11" t="s">
        <v>176</v>
      </c>
      <c r="B189" s="80" t="s">
        <v>333</v>
      </c>
      <c r="C189" s="78">
        <v>17575000</v>
      </c>
      <c r="D189" s="78">
        <v>7970300</v>
      </c>
      <c r="E189" s="78">
        <v>7599042.6600000001</v>
      </c>
      <c r="F189" s="52">
        <f t="shared" si="17"/>
        <v>95.341990389320358</v>
      </c>
      <c r="G189" s="13"/>
      <c r="H189" s="13"/>
      <c r="I189" s="13" t="str">
        <f t="shared" si="16"/>
        <v/>
      </c>
      <c r="J189" s="52">
        <f t="shared" si="11"/>
        <v>17575000</v>
      </c>
      <c r="K189" s="52">
        <f t="shared" si="13"/>
        <v>7599042.6600000001</v>
      </c>
      <c r="L189" s="52">
        <f t="shared" si="12"/>
        <v>43.237796073968703</v>
      </c>
    </row>
    <row r="190" spans="1:12" s="23" customFormat="1" ht="31.5" x14ac:dyDescent="0.2">
      <c r="A190" s="11" t="s">
        <v>177</v>
      </c>
      <c r="B190" s="80" t="s">
        <v>376</v>
      </c>
      <c r="C190" s="78">
        <v>36396000</v>
      </c>
      <c r="D190" s="78">
        <v>17613699</v>
      </c>
      <c r="E190" s="78">
        <v>17287013</v>
      </c>
      <c r="F190" s="52">
        <f t="shared" si="17"/>
        <v>98.145273176293074</v>
      </c>
      <c r="G190" s="13"/>
      <c r="H190" s="13"/>
      <c r="I190" s="13" t="str">
        <f t="shared" si="16"/>
        <v/>
      </c>
      <c r="J190" s="52">
        <f t="shared" si="11"/>
        <v>36396000</v>
      </c>
      <c r="K190" s="52">
        <f t="shared" si="13"/>
        <v>17287013</v>
      </c>
      <c r="L190" s="52">
        <f t="shared" si="12"/>
        <v>47.49701340806682</v>
      </c>
    </row>
    <row r="191" spans="1:12" s="23" customFormat="1" ht="15.75" x14ac:dyDescent="0.2">
      <c r="A191" s="11" t="s">
        <v>377</v>
      </c>
      <c r="B191" s="80" t="s">
        <v>290</v>
      </c>
      <c r="C191" s="78">
        <v>2480000</v>
      </c>
      <c r="D191" s="78">
        <v>1234100</v>
      </c>
      <c r="E191" s="78">
        <v>950036.39</v>
      </c>
      <c r="F191" s="52">
        <f t="shared" si="17"/>
        <v>76.982123814925856</v>
      </c>
      <c r="G191" s="13"/>
      <c r="H191" s="13"/>
      <c r="I191" s="13" t="str">
        <f t="shared" si="16"/>
        <v/>
      </c>
      <c r="J191" s="52">
        <f t="shared" si="11"/>
        <v>2480000</v>
      </c>
      <c r="K191" s="52">
        <f t="shared" si="13"/>
        <v>950036.39</v>
      </c>
      <c r="L191" s="52">
        <f t="shared" si="12"/>
        <v>38.307918951612905</v>
      </c>
    </row>
    <row r="192" spans="1:12" s="23" customFormat="1" ht="15.75" x14ac:dyDescent="0.2">
      <c r="A192" s="11" t="s">
        <v>285</v>
      </c>
      <c r="B192" s="80" t="s">
        <v>291</v>
      </c>
      <c r="C192" s="78">
        <v>330000</v>
      </c>
      <c r="D192" s="78">
        <v>160000</v>
      </c>
      <c r="E192" s="78">
        <v>103200</v>
      </c>
      <c r="F192" s="52">
        <f t="shared" si="17"/>
        <v>64.5</v>
      </c>
      <c r="G192" s="13"/>
      <c r="H192" s="13"/>
      <c r="I192" s="13" t="str">
        <f t="shared" si="16"/>
        <v/>
      </c>
      <c r="J192" s="52">
        <f t="shared" si="11"/>
        <v>330000</v>
      </c>
      <c r="K192" s="52">
        <f t="shared" si="13"/>
        <v>103200</v>
      </c>
      <c r="L192" s="52">
        <f t="shared" si="12"/>
        <v>31.272727272727273</v>
      </c>
    </row>
    <row r="193" spans="1:12" s="23" customFormat="1" ht="15.75" x14ac:dyDescent="0.2">
      <c r="A193" s="11" t="s">
        <v>281</v>
      </c>
      <c r="B193" s="80" t="s">
        <v>292</v>
      </c>
      <c r="C193" s="78">
        <v>146622000</v>
      </c>
      <c r="D193" s="78">
        <v>69685100</v>
      </c>
      <c r="E193" s="78">
        <v>61482869.850000001</v>
      </c>
      <c r="F193" s="52">
        <f t="shared" si="17"/>
        <v>88.229578274265236</v>
      </c>
      <c r="G193" s="13"/>
      <c r="H193" s="13"/>
      <c r="I193" s="13" t="str">
        <f t="shared" si="16"/>
        <v/>
      </c>
      <c r="J193" s="52">
        <f t="shared" si="11"/>
        <v>146622000</v>
      </c>
      <c r="K193" s="52">
        <f t="shared" si="13"/>
        <v>61482869.850000001</v>
      </c>
      <c r="L193" s="52">
        <f t="shared" si="12"/>
        <v>41.932909010926053</v>
      </c>
    </row>
    <row r="194" spans="1:12" s="23" customFormat="1" ht="31.5" x14ac:dyDescent="0.2">
      <c r="A194" s="11" t="s">
        <v>282</v>
      </c>
      <c r="B194" s="80" t="s">
        <v>293</v>
      </c>
      <c r="C194" s="78">
        <v>5600000</v>
      </c>
      <c r="D194" s="78">
        <v>2815844.31</v>
      </c>
      <c r="E194" s="78">
        <v>2802197.44</v>
      </c>
      <c r="F194" s="52">
        <f t="shared" si="17"/>
        <v>99.515354242010616</v>
      </c>
      <c r="G194" s="13"/>
      <c r="H194" s="13"/>
      <c r="I194" s="13" t="str">
        <f t="shared" si="16"/>
        <v/>
      </c>
      <c r="J194" s="52">
        <f t="shared" si="11"/>
        <v>5600000</v>
      </c>
      <c r="K194" s="52">
        <f t="shared" si="13"/>
        <v>2802197.44</v>
      </c>
      <c r="L194" s="52">
        <f t="shared" si="12"/>
        <v>50.039239999999992</v>
      </c>
    </row>
    <row r="195" spans="1:12" s="23" customFormat="1" ht="15.75" x14ac:dyDescent="0.2">
      <c r="A195" s="11" t="s">
        <v>283</v>
      </c>
      <c r="B195" s="80" t="s">
        <v>294</v>
      </c>
      <c r="C195" s="78">
        <v>22206000</v>
      </c>
      <c r="D195" s="78">
        <v>10200100</v>
      </c>
      <c r="E195" s="78">
        <v>9554306.2599999998</v>
      </c>
      <c r="F195" s="52">
        <f t="shared" si="17"/>
        <v>93.668750894599071</v>
      </c>
      <c r="G195" s="13"/>
      <c r="H195" s="13"/>
      <c r="I195" s="13" t="str">
        <f t="shared" si="16"/>
        <v/>
      </c>
      <c r="J195" s="52">
        <f t="shared" si="11"/>
        <v>22206000</v>
      </c>
      <c r="K195" s="52">
        <f t="shared" si="13"/>
        <v>9554306.2599999998</v>
      </c>
      <c r="L195" s="52">
        <f t="shared" si="12"/>
        <v>43.025786994505985</v>
      </c>
    </row>
    <row r="196" spans="1:12" s="23" customFormat="1" ht="15.75" x14ac:dyDescent="0.2">
      <c r="A196" s="11" t="s">
        <v>284</v>
      </c>
      <c r="B196" s="80" t="s">
        <v>295</v>
      </c>
      <c r="C196" s="78">
        <v>803000</v>
      </c>
      <c r="D196" s="78">
        <v>394100</v>
      </c>
      <c r="E196" s="78">
        <v>215678.28</v>
      </c>
      <c r="F196" s="52">
        <f t="shared" si="17"/>
        <v>54.726790154783046</v>
      </c>
      <c r="G196" s="13"/>
      <c r="H196" s="13"/>
      <c r="I196" s="13" t="str">
        <f t="shared" si="16"/>
        <v/>
      </c>
      <c r="J196" s="52">
        <f t="shared" si="11"/>
        <v>803000</v>
      </c>
      <c r="K196" s="52">
        <f t="shared" si="13"/>
        <v>215678.28</v>
      </c>
      <c r="L196" s="52">
        <f t="shared" ref="L196:L264" si="18">IF(J196=0,"",IF(K196/J196&gt;1.5, "зв.100",K196/J196*100))</f>
        <v>26.859063511830634</v>
      </c>
    </row>
    <row r="197" spans="1:12" s="23" customFormat="1" ht="31.5" x14ac:dyDescent="0.2">
      <c r="A197" s="11" t="s">
        <v>378</v>
      </c>
      <c r="B197" s="80" t="s">
        <v>296</v>
      </c>
      <c r="C197" s="78">
        <v>33590000</v>
      </c>
      <c r="D197" s="78">
        <v>16072955.689999999</v>
      </c>
      <c r="E197" s="78">
        <v>14123849.279999999</v>
      </c>
      <c r="F197" s="52">
        <f t="shared" si="17"/>
        <v>87.873379062367079</v>
      </c>
      <c r="G197" s="13"/>
      <c r="H197" s="13"/>
      <c r="I197" s="13" t="str">
        <f t="shared" si="16"/>
        <v/>
      </c>
      <c r="J197" s="52">
        <f t="shared" ref="J197:J265" si="19">C197+G197</f>
        <v>33590000</v>
      </c>
      <c r="K197" s="52">
        <f t="shared" si="13"/>
        <v>14123849.279999999</v>
      </c>
      <c r="L197" s="52">
        <f t="shared" si="18"/>
        <v>42.047779934504312</v>
      </c>
    </row>
    <row r="198" spans="1:12" s="23" customFormat="1" ht="31.5" x14ac:dyDescent="0.2">
      <c r="A198" s="11" t="s">
        <v>379</v>
      </c>
      <c r="B198" s="80" t="s">
        <v>380</v>
      </c>
      <c r="C198" s="78">
        <v>59750000</v>
      </c>
      <c r="D198" s="78">
        <v>29627600</v>
      </c>
      <c r="E198" s="78">
        <v>28751754.970000003</v>
      </c>
      <c r="F198" s="52">
        <f t="shared" si="17"/>
        <v>97.043820525455999</v>
      </c>
      <c r="G198" s="13"/>
      <c r="H198" s="13"/>
      <c r="I198" s="13" t="str">
        <f t="shared" si="16"/>
        <v/>
      </c>
      <c r="J198" s="52">
        <f t="shared" si="19"/>
        <v>59750000</v>
      </c>
      <c r="K198" s="52">
        <f t="shared" si="13"/>
        <v>28751754.970000003</v>
      </c>
      <c r="L198" s="52">
        <f t="shared" si="18"/>
        <v>48.120092</v>
      </c>
    </row>
    <row r="199" spans="1:12" s="23" customFormat="1" ht="47.25" x14ac:dyDescent="0.2">
      <c r="A199" s="11" t="s">
        <v>381</v>
      </c>
      <c r="B199" s="80" t="s">
        <v>382</v>
      </c>
      <c r="C199" s="78">
        <v>13030000</v>
      </c>
      <c r="D199" s="78">
        <v>6006000</v>
      </c>
      <c r="E199" s="78">
        <v>5728206.4499999993</v>
      </c>
      <c r="F199" s="52">
        <f t="shared" si="17"/>
        <v>95.374732767232757</v>
      </c>
      <c r="G199" s="13"/>
      <c r="H199" s="13"/>
      <c r="I199" s="13" t="str">
        <f t="shared" si="16"/>
        <v/>
      </c>
      <c r="J199" s="52">
        <f t="shared" si="19"/>
        <v>13030000</v>
      </c>
      <c r="K199" s="52">
        <f t="shared" si="13"/>
        <v>5728206.4499999993</v>
      </c>
      <c r="L199" s="52">
        <f t="shared" si="18"/>
        <v>43.961676515732918</v>
      </c>
    </row>
    <row r="200" spans="1:12" s="23" customFormat="1" ht="47.25" x14ac:dyDescent="0.2">
      <c r="A200" s="11" t="s">
        <v>383</v>
      </c>
      <c r="B200" s="80" t="s">
        <v>384</v>
      </c>
      <c r="C200" s="78">
        <v>6842000</v>
      </c>
      <c r="D200" s="78">
        <v>3320100</v>
      </c>
      <c r="E200" s="78">
        <v>3031317.22</v>
      </c>
      <c r="F200" s="52">
        <f t="shared" si="17"/>
        <v>91.301985482364998</v>
      </c>
      <c r="G200" s="13"/>
      <c r="H200" s="13"/>
      <c r="I200" s="13" t="str">
        <f t="shared" si="16"/>
        <v/>
      </c>
      <c r="J200" s="52">
        <f t="shared" si="19"/>
        <v>6842000</v>
      </c>
      <c r="K200" s="52">
        <f t="shared" si="13"/>
        <v>3031317.22</v>
      </c>
      <c r="L200" s="52">
        <f t="shared" si="18"/>
        <v>44.304548669979546</v>
      </c>
    </row>
    <row r="201" spans="1:12" s="23" customFormat="1" ht="50.25" customHeight="1" x14ac:dyDescent="0.2">
      <c r="A201" s="11" t="s">
        <v>385</v>
      </c>
      <c r="B201" s="80" t="s">
        <v>386</v>
      </c>
      <c r="C201" s="78">
        <v>340000</v>
      </c>
      <c r="D201" s="78">
        <v>166600</v>
      </c>
      <c r="E201" s="78">
        <v>48145.19</v>
      </c>
      <c r="F201" s="52">
        <f t="shared" si="17"/>
        <v>28.898673469387759</v>
      </c>
      <c r="G201" s="13"/>
      <c r="H201" s="13"/>
      <c r="I201" s="13" t="str">
        <f t="shared" si="16"/>
        <v/>
      </c>
      <c r="J201" s="52">
        <f t="shared" si="19"/>
        <v>340000</v>
      </c>
      <c r="K201" s="52">
        <f t="shared" si="13"/>
        <v>48145.19</v>
      </c>
      <c r="L201" s="52">
        <f t="shared" si="18"/>
        <v>14.160349999999999</v>
      </c>
    </row>
    <row r="202" spans="1:12" s="23" customFormat="1" ht="63" x14ac:dyDescent="0.2">
      <c r="A202" s="11" t="s">
        <v>387</v>
      </c>
      <c r="B202" s="80" t="s">
        <v>388</v>
      </c>
      <c r="C202" s="78">
        <v>160000</v>
      </c>
      <c r="D202" s="78">
        <v>76700</v>
      </c>
      <c r="E202" s="78">
        <v>73679.39</v>
      </c>
      <c r="F202" s="52">
        <f t="shared" si="17"/>
        <v>96.061786179921768</v>
      </c>
      <c r="G202" s="13"/>
      <c r="H202" s="13"/>
      <c r="I202" s="13" t="str">
        <f t="shared" si="16"/>
        <v/>
      </c>
      <c r="J202" s="52">
        <f t="shared" si="19"/>
        <v>160000</v>
      </c>
      <c r="K202" s="52">
        <f t="shared" si="13"/>
        <v>73679.39</v>
      </c>
      <c r="L202" s="52">
        <f t="shared" si="18"/>
        <v>46.04961875</v>
      </c>
    </row>
    <row r="203" spans="1:12" s="23" customFormat="1" ht="63" x14ac:dyDescent="0.2">
      <c r="A203" s="11" t="s">
        <v>389</v>
      </c>
      <c r="B203" s="80" t="s">
        <v>297</v>
      </c>
      <c r="C203" s="78">
        <v>13139700</v>
      </c>
      <c r="D203" s="78">
        <v>6522550</v>
      </c>
      <c r="E203" s="78">
        <v>5769250.8299999991</v>
      </c>
      <c r="F203" s="52">
        <f t="shared" si="17"/>
        <v>88.450848671148535</v>
      </c>
      <c r="G203" s="78">
        <v>424875</v>
      </c>
      <c r="H203" s="78">
        <v>168698.96</v>
      </c>
      <c r="I203" s="30">
        <f t="shared" si="16"/>
        <v>39.70555104442483</v>
      </c>
      <c r="J203" s="52">
        <f t="shared" si="19"/>
        <v>13564575</v>
      </c>
      <c r="K203" s="52">
        <f t="shared" si="13"/>
        <v>5937949.7899999991</v>
      </c>
      <c r="L203" s="52">
        <f t="shared" si="18"/>
        <v>43.775420829624217</v>
      </c>
    </row>
    <row r="204" spans="1:12" s="23" customFormat="1" ht="31.5" x14ac:dyDescent="0.2">
      <c r="A204" s="11" t="s">
        <v>390</v>
      </c>
      <c r="B204" s="80" t="s">
        <v>391</v>
      </c>
      <c r="C204" s="78">
        <v>2987000</v>
      </c>
      <c r="D204" s="78">
        <v>1566200</v>
      </c>
      <c r="E204" s="78">
        <v>1317320.6200000001</v>
      </c>
      <c r="F204" s="52">
        <f t="shared" si="17"/>
        <v>84.109348742178526</v>
      </c>
      <c r="G204" s="13"/>
      <c r="H204" s="13"/>
      <c r="I204" s="13" t="str">
        <f t="shared" si="16"/>
        <v/>
      </c>
      <c r="J204" s="52">
        <f t="shared" si="19"/>
        <v>2987000</v>
      </c>
      <c r="K204" s="52">
        <f t="shared" si="13"/>
        <v>1317320.6200000001</v>
      </c>
      <c r="L204" s="52">
        <f t="shared" si="18"/>
        <v>44.101795112152665</v>
      </c>
    </row>
    <row r="205" spans="1:12" s="23" customFormat="1" ht="47.25" x14ac:dyDescent="0.2">
      <c r="A205" s="11" t="s">
        <v>1</v>
      </c>
      <c r="B205" s="80" t="s">
        <v>298</v>
      </c>
      <c r="C205" s="78">
        <v>1328400</v>
      </c>
      <c r="D205" s="78">
        <v>598350</v>
      </c>
      <c r="E205" s="78">
        <v>307919.96000000002</v>
      </c>
      <c r="F205" s="52">
        <f t="shared" si="17"/>
        <v>51.461512492688236</v>
      </c>
      <c r="G205" s="78">
        <v>23900</v>
      </c>
      <c r="H205" s="78">
        <v>20179</v>
      </c>
      <c r="I205" s="13">
        <f t="shared" si="16"/>
        <v>84.43096234309624</v>
      </c>
      <c r="J205" s="52">
        <f t="shared" si="19"/>
        <v>1352300</v>
      </c>
      <c r="K205" s="52">
        <f t="shared" si="13"/>
        <v>328098.96000000002</v>
      </c>
      <c r="L205" s="52">
        <f t="shared" si="18"/>
        <v>24.262290911779932</v>
      </c>
    </row>
    <row r="206" spans="1:12" ht="63" x14ac:dyDescent="0.2">
      <c r="A206" s="11" t="s">
        <v>2</v>
      </c>
      <c r="B206" s="80" t="s">
        <v>3</v>
      </c>
      <c r="C206" s="78">
        <v>4115700</v>
      </c>
      <c r="D206" s="78">
        <v>1334000</v>
      </c>
      <c r="E206" s="78">
        <v>0</v>
      </c>
      <c r="F206" s="52">
        <f t="shared" si="17"/>
        <v>0</v>
      </c>
      <c r="G206" s="30">
        <v>0</v>
      </c>
      <c r="H206" s="30">
        <v>0</v>
      </c>
      <c r="I206" s="30" t="str">
        <f t="shared" si="16"/>
        <v/>
      </c>
      <c r="J206" s="52">
        <f t="shared" si="19"/>
        <v>4115700</v>
      </c>
      <c r="K206" s="52">
        <f t="shared" si="13"/>
        <v>0</v>
      </c>
      <c r="L206" s="52">
        <f t="shared" si="18"/>
        <v>0</v>
      </c>
    </row>
    <row r="207" spans="1:12" s="22" customFormat="1" ht="78.75" x14ac:dyDescent="0.2">
      <c r="A207" s="11" t="s">
        <v>4</v>
      </c>
      <c r="B207" s="80" t="s">
        <v>299</v>
      </c>
      <c r="C207" s="78">
        <v>655000</v>
      </c>
      <c r="D207" s="78">
        <v>327300</v>
      </c>
      <c r="E207" s="78">
        <v>326219.28999999998</v>
      </c>
      <c r="F207" s="52">
        <f t="shared" si="17"/>
        <v>99.669810571341273</v>
      </c>
      <c r="G207" s="30"/>
      <c r="H207" s="30"/>
      <c r="I207" s="30" t="str">
        <f t="shared" si="16"/>
        <v/>
      </c>
      <c r="J207" s="52">
        <f t="shared" si="19"/>
        <v>655000</v>
      </c>
      <c r="K207" s="52">
        <f t="shared" si="13"/>
        <v>326219.28999999998</v>
      </c>
      <c r="L207" s="52">
        <f t="shared" si="18"/>
        <v>49.804471755725189</v>
      </c>
    </row>
    <row r="208" spans="1:12" s="22" customFormat="1" ht="63.75" customHeight="1" x14ac:dyDescent="0.2">
      <c r="A208" s="11" t="s">
        <v>5</v>
      </c>
      <c r="B208" s="80" t="s">
        <v>6</v>
      </c>
      <c r="C208" s="78">
        <v>8533400</v>
      </c>
      <c r="D208" s="78">
        <v>4317100</v>
      </c>
      <c r="E208" s="78">
        <v>4308803.8899999997</v>
      </c>
      <c r="F208" s="52">
        <f t="shared" si="17"/>
        <v>99.807831414607023</v>
      </c>
      <c r="G208" s="69"/>
      <c r="H208" s="69"/>
      <c r="I208" s="69" t="str">
        <f t="shared" si="16"/>
        <v/>
      </c>
      <c r="J208" s="52">
        <f t="shared" si="19"/>
        <v>8533400</v>
      </c>
      <c r="K208" s="52">
        <f t="shared" si="13"/>
        <v>4308803.8899999997</v>
      </c>
      <c r="L208" s="52">
        <f t="shared" si="18"/>
        <v>50.49340110624135</v>
      </c>
    </row>
    <row r="209" spans="1:12" ht="48" customHeight="1" x14ac:dyDescent="0.2">
      <c r="A209" s="11" t="s">
        <v>7</v>
      </c>
      <c r="B209" s="80" t="s">
        <v>8</v>
      </c>
      <c r="C209" s="78">
        <v>265100</v>
      </c>
      <c r="D209" s="78">
        <v>138000</v>
      </c>
      <c r="E209" s="78">
        <v>122964.84</v>
      </c>
      <c r="F209" s="52">
        <f t="shared" si="17"/>
        <v>89.104956521739126</v>
      </c>
      <c r="G209" s="31"/>
      <c r="H209" s="30">
        <v>0</v>
      </c>
      <c r="I209" s="30" t="str">
        <f t="shared" si="16"/>
        <v/>
      </c>
      <c r="J209" s="52">
        <f t="shared" si="19"/>
        <v>265100</v>
      </c>
      <c r="K209" s="52">
        <f t="shared" si="13"/>
        <v>122964.84</v>
      </c>
      <c r="L209" s="52">
        <f t="shared" si="18"/>
        <v>46.384322897019992</v>
      </c>
    </row>
    <row r="210" spans="1:12" ht="15.75" x14ac:dyDescent="0.2">
      <c r="A210" s="11" t="s">
        <v>425</v>
      </c>
      <c r="B210" s="80" t="s">
        <v>424</v>
      </c>
      <c r="C210" s="78">
        <v>431800</v>
      </c>
      <c r="D210" s="78">
        <v>92300</v>
      </c>
      <c r="E210" s="78">
        <v>36321.449999999997</v>
      </c>
      <c r="F210" s="52">
        <f>IF(D210=0,"",IF(E210/D210&gt;1.5, "зв.100",E210/D210*100))</f>
        <v>39.351516793066089</v>
      </c>
      <c r="G210" s="31"/>
      <c r="H210" s="78">
        <v>22767.32</v>
      </c>
      <c r="I210" s="30" t="str">
        <f>IF(G210=0,"",IF(H210/G210&gt;1.5, "зв.100",H210/G210*100))</f>
        <v/>
      </c>
      <c r="J210" s="52">
        <f>C210+G210</f>
        <v>431800</v>
      </c>
      <c r="K210" s="52">
        <f>E210+H210</f>
        <v>59088.77</v>
      </c>
      <c r="L210" s="52">
        <f>IF(J210=0,"",IF(K210/J210&gt;1.5, "зв.100",K210/J210*100))</f>
        <v>13.684291338582677</v>
      </c>
    </row>
    <row r="211" spans="1:12" ht="185.25" customHeight="1" x14ac:dyDescent="0.2">
      <c r="A211" s="11" t="s">
        <v>433</v>
      </c>
      <c r="B211" s="80" t="s">
        <v>432</v>
      </c>
      <c r="C211" s="78"/>
      <c r="D211" s="78"/>
      <c r="E211" s="78"/>
      <c r="F211" s="52" t="str">
        <f>IF(D211=0,"",IF(E211/D211&gt;1.5, "зв.100",E211/D211*100))</f>
        <v/>
      </c>
      <c r="G211" s="78">
        <v>3626724.41</v>
      </c>
      <c r="H211" s="78">
        <v>2702590.2</v>
      </c>
      <c r="I211" s="30">
        <f>IF(G211=0,"",IF(H211/G211&gt;1.5, "зв.100",H211/G211*100))</f>
        <v>74.518763889203271</v>
      </c>
      <c r="J211" s="52">
        <f>C211+G211</f>
        <v>3626724.41</v>
      </c>
      <c r="K211" s="52">
        <f>E211+H211</f>
        <v>2702590.2</v>
      </c>
      <c r="L211" s="52">
        <f>IF(J211=0,"",IF(K211/J211&gt;1.5, "зв.100",K211/J211*100))</f>
        <v>74.518763889203271</v>
      </c>
    </row>
    <row r="212" spans="1:12" ht="157.5" x14ac:dyDescent="0.2">
      <c r="A212" s="11" t="s">
        <v>392</v>
      </c>
      <c r="B212" s="80" t="s">
        <v>9</v>
      </c>
      <c r="C212" s="78">
        <v>929700</v>
      </c>
      <c r="D212" s="78">
        <v>497601.69</v>
      </c>
      <c r="E212" s="78">
        <v>497601.69</v>
      </c>
      <c r="F212" s="52">
        <f t="shared" si="17"/>
        <v>100</v>
      </c>
      <c r="G212" s="30"/>
      <c r="H212" s="30"/>
      <c r="I212" s="30" t="str">
        <f t="shared" si="16"/>
        <v/>
      </c>
      <c r="J212" s="52">
        <f t="shared" si="19"/>
        <v>929700</v>
      </c>
      <c r="K212" s="52">
        <f t="shared" si="13"/>
        <v>497601.69</v>
      </c>
      <c r="L212" s="52">
        <f t="shared" si="18"/>
        <v>53.522823491448854</v>
      </c>
    </row>
    <row r="213" spans="1:12" s="22" customFormat="1" ht="31.5" x14ac:dyDescent="0.2">
      <c r="A213" s="11" t="s">
        <v>10</v>
      </c>
      <c r="B213" s="80" t="s">
        <v>11</v>
      </c>
      <c r="C213" s="78">
        <v>13123700</v>
      </c>
      <c r="D213" s="78">
        <v>7146500</v>
      </c>
      <c r="E213" s="78">
        <v>6963440.6299999999</v>
      </c>
      <c r="F213" s="52">
        <f t="shared" si="17"/>
        <v>97.438475197649197</v>
      </c>
      <c r="G213" s="78">
        <v>20000000</v>
      </c>
      <c r="H213" s="78">
        <v>4237408.3099999996</v>
      </c>
      <c r="I213" s="30">
        <f t="shared" si="16"/>
        <v>21.18704155</v>
      </c>
      <c r="J213" s="52">
        <f t="shared" si="19"/>
        <v>33123700</v>
      </c>
      <c r="K213" s="52">
        <f t="shared" si="13"/>
        <v>11200848.939999999</v>
      </c>
      <c r="L213" s="52">
        <f t="shared" si="18"/>
        <v>33.815210679966306</v>
      </c>
    </row>
    <row r="214" spans="1:12" s="8" customFormat="1" ht="15.75" x14ac:dyDescent="0.2">
      <c r="A214" s="10" t="s">
        <v>157</v>
      </c>
      <c r="B214" s="79" t="s">
        <v>300</v>
      </c>
      <c r="C214" s="13">
        <f>SUM(C215:C218)</f>
        <v>25721940</v>
      </c>
      <c r="D214" s="13">
        <f>SUM(D215:D218)</f>
        <v>13292140</v>
      </c>
      <c r="E214" s="13">
        <f>SUM(E215:E218)</f>
        <v>10892697.83</v>
      </c>
      <c r="F214" s="13">
        <f t="shared" si="17"/>
        <v>81.948413348038756</v>
      </c>
      <c r="G214" s="13">
        <f>SUM(G215:G218)</f>
        <v>3367203</v>
      </c>
      <c r="H214" s="13">
        <f>SUM(H215:H218)</f>
        <v>2145604.79</v>
      </c>
      <c r="I214" s="13">
        <f t="shared" si="16"/>
        <v>63.720684199913102</v>
      </c>
      <c r="J214" s="13">
        <f t="shared" si="19"/>
        <v>29089143</v>
      </c>
      <c r="K214" s="13">
        <f t="shared" si="13"/>
        <v>13038302.620000001</v>
      </c>
      <c r="L214" s="13">
        <f t="shared" si="18"/>
        <v>44.821886364957543</v>
      </c>
    </row>
    <row r="215" spans="1:12" ht="15.75" x14ac:dyDescent="0.2">
      <c r="A215" s="11" t="s">
        <v>12</v>
      </c>
      <c r="B215" s="80" t="s">
        <v>13</v>
      </c>
      <c r="C215" s="78">
        <v>8014970</v>
      </c>
      <c r="D215" s="78">
        <v>4191070</v>
      </c>
      <c r="E215" s="78">
        <v>3557500.65</v>
      </c>
      <c r="F215" s="52">
        <f t="shared" si="17"/>
        <v>84.882873585981628</v>
      </c>
      <c r="G215" s="78">
        <v>159133</v>
      </c>
      <c r="H215" s="78">
        <v>163871.10999999999</v>
      </c>
      <c r="I215" s="69">
        <f t="shared" si="16"/>
        <v>102.97745282248181</v>
      </c>
      <c r="J215" s="52">
        <f t="shared" si="19"/>
        <v>8174103</v>
      </c>
      <c r="K215" s="52">
        <f t="shared" ref="K215:K281" si="20">E215+H215</f>
        <v>3721371.76</v>
      </c>
      <c r="L215" s="52">
        <f t="shared" si="18"/>
        <v>45.526362464480805</v>
      </c>
    </row>
    <row r="216" spans="1:12" ht="31.5" x14ac:dyDescent="0.2">
      <c r="A216" s="11" t="s">
        <v>14</v>
      </c>
      <c r="B216" s="80" t="s">
        <v>301</v>
      </c>
      <c r="C216" s="78">
        <v>11853370</v>
      </c>
      <c r="D216" s="78">
        <v>6451370</v>
      </c>
      <c r="E216" s="78">
        <v>5273818.75</v>
      </c>
      <c r="F216" s="52">
        <f t="shared" si="17"/>
        <v>81.747268409655632</v>
      </c>
      <c r="G216" s="78">
        <v>3167070</v>
      </c>
      <c r="H216" s="78">
        <v>1941055.48</v>
      </c>
      <c r="I216" s="69">
        <f t="shared" si="16"/>
        <v>61.288682599374191</v>
      </c>
      <c r="J216" s="52">
        <f t="shared" si="19"/>
        <v>15020440</v>
      </c>
      <c r="K216" s="52">
        <f t="shared" si="20"/>
        <v>7214874.2300000004</v>
      </c>
      <c r="L216" s="52">
        <f t="shared" si="18"/>
        <v>48.033707601108894</v>
      </c>
    </row>
    <row r="217" spans="1:12" ht="31.5" x14ac:dyDescent="0.2">
      <c r="A217" s="11" t="s">
        <v>15</v>
      </c>
      <c r="B217" s="80" t="s">
        <v>16</v>
      </c>
      <c r="C217" s="78">
        <v>3252500</v>
      </c>
      <c r="D217" s="78">
        <v>1655500</v>
      </c>
      <c r="E217" s="78">
        <v>1491633.19</v>
      </c>
      <c r="F217" s="52">
        <f t="shared" si="17"/>
        <v>90.101672606463296</v>
      </c>
      <c r="G217" s="78">
        <v>41000</v>
      </c>
      <c r="H217" s="78">
        <v>40678.199999999997</v>
      </c>
      <c r="I217" s="69">
        <f t="shared" si="16"/>
        <v>99.215121951219515</v>
      </c>
      <c r="J217" s="52">
        <f t="shared" si="19"/>
        <v>3293500</v>
      </c>
      <c r="K217" s="52">
        <f t="shared" si="20"/>
        <v>1532311.39</v>
      </c>
      <c r="L217" s="52">
        <f t="shared" si="18"/>
        <v>46.525319265219366</v>
      </c>
    </row>
    <row r="218" spans="1:12" ht="15.75" x14ac:dyDescent="0.2">
      <c r="A218" s="11" t="s">
        <v>17</v>
      </c>
      <c r="B218" s="80" t="s">
        <v>18</v>
      </c>
      <c r="C218" s="78">
        <v>2601100</v>
      </c>
      <c r="D218" s="78">
        <v>994200</v>
      </c>
      <c r="E218" s="78">
        <v>569745.24</v>
      </c>
      <c r="F218" s="52">
        <f t="shared" si="17"/>
        <v>57.306904043452022</v>
      </c>
      <c r="G218" s="69"/>
      <c r="H218" s="69"/>
      <c r="I218" s="69" t="str">
        <f t="shared" si="16"/>
        <v/>
      </c>
      <c r="J218" s="52">
        <f t="shared" si="19"/>
        <v>2601100</v>
      </c>
      <c r="K218" s="52">
        <f t="shared" si="20"/>
        <v>569745.24</v>
      </c>
      <c r="L218" s="52">
        <f t="shared" si="18"/>
        <v>21.904011379800853</v>
      </c>
    </row>
    <row r="219" spans="1:12" s="8" customFormat="1" ht="15.75" x14ac:dyDescent="0.2">
      <c r="A219" s="10" t="s">
        <v>158</v>
      </c>
      <c r="B219" s="79" t="s">
        <v>302</v>
      </c>
      <c r="C219" s="13">
        <f>SUM(C220:C225)</f>
        <v>18089700</v>
      </c>
      <c r="D219" s="13">
        <f>SUM(D220:D225)</f>
        <v>10284010</v>
      </c>
      <c r="E219" s="13">
        <f>SUM(E220:E225)</f>
        <v>8389011.4699999988</v>
      </c>
      <c r="F219" s="13">
        <f t="shared" si="17"/>
        <v>81.573349987018673</v>
      </c>
      <c r="G219" s="13">
        <f>SUM(G220:G225)</f>
        <v>7184298</v>
      </c>
      <c r="H219" s="13">
        <f>SUM(H220:H225)</f>
        <v>101288.08</v>
      </c>
      <c r="I219" s="13">
        <f t="shared" si="16"/>
        <v>1.4098535444938392</v>
      </c>
      <c r="J219" s="13">
        <f t="shared" si="19"/>
        <v>25273998</v>
      </c>
      <c r="K219" s="13">
        <f t="shared" si="20"/>
        <v>8490299.5499999989</v>
      </c>
      <c r="L219" s="13">
        <f t="shared" si="18"/>
        <v>33.593021373191526</v>
      </c>
    </row>
    <row r="220" spans="1:12" ht="31.5" x14ac:dyDescent="0.2">
      <c r="A220" s="11" t="s">
        <v>303</v>
      </c>
      <c r="B220" s="80" t="s">
        <v>304</v>
      </c>
      <c r="C220" s="78">
        <v>1375400</v>
      </c>
      <c r="D220" s="78">
        <v>797100</v>
      </c>
      <c r="E220" s="78">
        <v>667449.93000000005</v>
      </c>
      <c r="F220" s="52">
        <f t="shared" si="17"/>
        <v>83.734779826872412</v>
      </c>
      <c r="G220" s="30"/>
      <c r="H220" s="30"/>
      <c r="I220" s="30" t="str">
        <f t="shared" si="16"/>
        <v/>
      </c>
      <c r="J220" s="52">
        <f t="shared" si="19"/>
        <v>1375400</v>
      </c>
      <c r="K220" s="52">
        <f t="shared" si="20"/>
        <v>667449.93000000005</v>
      </c>
      <c r="L220" s="52">
        <f t="shared" si="18"/>
        <v>48.527695942998406</v>
      </c>
    </row>
    <row r="221" spans="1:12" ht="31.5" x14ac:dyDescent="0.2">
      <c r="A221" s="11" t="s">
        <v>305</v>
      </c>
      <c r="B221" s="80" t="s">
        <v>306</v>
      </c>
      <c r="C221" s="78">
        <v>117900</v>
      </c>
      <c r="D221" s="78">
        <v>59400</v>
      </c>
      <c r="E221" s="78">
        <v>20945.810000000001</v>
      </c>
      <c r="F221" s="52">
        <f t="shared" si="17"/>
        <v>35.262306397306396</v>
      </c>
      <c r="G221" s="30"/>
      <c r="H221" s="30"/>
      <c r="I221" s="30" t="str">
        <f t="shared" si="16"/>
        <v/>
      </c>
      <c r="J221" s="52">
        <f t="shared" si="19"/>
        <v>117900</v>
      </c>
      <c r="K221" s="52">
        <f t="shared" si="20"/>
        <v>20945.810000000001</v>
      </c>
      <c r="L221" s="52">
        <f t="shared" si="18"/>
        <v>17.765742154368112</v>
      </c>
    </row>
    <row r="222" spans="1:12" ht="31.5" x14ac:dyDescent="0.2">
      <c r="A222" s="11" t="s">
        <v>307</v>
      </c>
      <c r="B222" s="80" t="s">
        <v>308</v>
      </c>
      <c r="C222" s="78">
        <v>15002390</v>
      </c>
      <c r="D222" s="78">
        <v>8503000</v>
      </c>
      <c r="E222" s="78">
        <v>6876476.7299999986</v>
      </c>
      <c r="F222" s="52">
        <f t="shared" si="17"/>
        <v>80.871183464659509</v>
      </c>
      <c r="G222" s="78">
        <v>6724998</v>
      </c>
      <c r="H222" s="78">
        <v>101288.08</v>
      </c>
      <c r="I222" s="69">
        <f t="shared" ref="I222:I281" si="21">IF(G222=0,"",IF(H222/G222&gt;1.5, "зв.100",H222/G222*100))</f>
        <v>1.506142901455138</v>
      </c>
      <c r="J222" s="52">
        <f t="shared" si="19"/>
        <v>21727388</v>
      </c>
      <c r="K222" s="52">
        <f t="shared" si="20"/>
        <v>6977764.8099999987</v>
      </c>
      <c r="L222" s="52">
        <f t="shared" si="18"/>
        <v>32.115065142666936</v>
      </c>
    </row>
    <row r="223" spans="1:12" ht="18.75" customHeight="1" x14ac:dyDescent="0.2">
      <c r="A223" s="11" t="s">
        <v>19</v>
      </c>
      <c r="B223" s="80" t="s">
        <v>309</v>
      </c>
      <c r="C223" s="78">
        <v>1144700</v>
      </c>
      <c r="D223" s="78">
        <v>633700</v>
      </c>
      <c r="E223" s="78">
        <v>533409</v>
      </c>
      <c r="F223" s="52">
        <f t="shared" ref="F223:F281" si="22">IF(D223=0,"",IF(E223/D223&gt;1.5, "зв.100",E223/D223*100))</f>
        <v>84.173741518068496</v>
      </c>
      <c r="G223" s="78">
        <v>459300</v>
      </c>
      <c r="H223" s="78">
        <v>0</v>
      </c>
      <c r="I223" s="30">
        <f t="shared" si="21"/>
        <v>0</v>
      </c>
      <c r="J223" s="52">
        <f t="shared" si="19"/>
        <v>1604000</v>
      </c>
      <c r="K223" s="52">
        <f t="shared" si="20"/>
        <v>533409</v>
      </c>
      <c r="L223" s="52">
        <f t="shared" si="18"/>
        <v>33.25492518703242</v>
      </c>
    </row>
    <row r="224" spans="1:12" ht="63" hidden="1" x14ac:dyDescent="0.2">
      <c r="A224" s="11" t="s">
        <v>20</v>
      </c>
      <c r="B224" s="80" t="s">
        <v>310</v>
      </c>
      <c r="C224" s="78">
        <v>0</v>
      </c>
      <c r="D224" s="78">
        <v>0</v>
      </c>
      <c r="E224" s="78">
        <v>0</v>
      </c>
      <c r="F224" s="52" t="str">
        <f t="shared" si="22"/>
        <v/>
      </c>
      <c r="G224" s="30"/>
      <c r="H224" s="30"/>
      <c r="I224" s="30" t="str">
        <f t="shared" si="21"/>
        <v/>
      </c>
      <c r="J224" s="52">
        <f t="shared" si="19"/>
        <v>0</v>
      </c>
      <c r="K224" s="52">
        <f t="shared" si="20"/>
        <v>0</v>
      </c>
      <c r="L224" s="52" t="str">
        <f t="shared" si="18"/>
        <v/>
      </c>
    </row>
    <row r="225" spans="1:12" s="22" customFormat="1" ht="47.25" x14ac:dyDescent="0.2">
      <c r="A225" s="11" t="s">
        <v>337</v>
      </c>
      <c r="B225" s="80" t="s">
        <v>334</v>
      </c>
      <c r="C225" s="78">
        <v>449310</v>
      </c>
      <c r="D225" s="78">
        <v>290810</v>
      </c>
      <c r="E225" s="78">
        <v>290730</v>
      </c>
      <c r="F225" s="52">
        <f t="shared" si="22"/>
        <v>99.972490629620708</v>
      </c>
      <c r="G225" s="30"/>
      <c r="H225" s="30"/>
      <c r="I225" s="30" t="str">
        <f t="shared" si="21"/>
        <v/>
      </c>
      <c r="J225" s="52">
        <f t="shared" si="19"/>
        <v>449310</v>
      </c>
      <c r="K225" s="52">
        <f t="shared" si="20"/>
        <v>290730</v>
      </c>
      <c r="L225" s="52">
        <f t="shared" si="18"/>
        <v>64.705882352941174</v>
      </c>
    </row>
    <row r="226" spans="1:12" s="8" customFormat="1" ht="15.75" x14ac:dyDescent="0.2">
      <c r="A226" s="10" t="s">
        <v>156</v>
      </c>
      <c r="B226" s="79" t="s">
        <v>311</v>
      </c>
      <c r="C226" s="13">
        <f>SUM(C227:C237)</f>
        <v>91495200</v>
      </c>
      <c r="D226" s="13">
        <f>SUM(D227:D237)</f>
        <v>47162735</v>
      </c>
      <c r="E226" s="13">
        <f>SUM(E227:E237)</f>
        <v>39704038.429999992</v>
      </c>
      <c r="F226" s="13">
        <f t="shared" si="22"/>
        <v>84.185190765548242</v>
      </c>
      <c r="G226" s="13">
        <f>SUM(G227:G237)</f>
        <v>63515738</v>
      </c>
      <c r="H226" s="13">
        <f>SUM(H227:H237)</f>
        <v>8460945.6699999999</v>
      </c>
      <c r="I226" s="13">
        <f t="shared" si="21"/>
        <v>13.321022374013822</v>
      </c>
      <c r="J226" s="13">
        <f t="shared" si="19"/>
        <v>155010938</v>
      </c>
      <c r="K226" s="13">
        <f t="shared" si="20"/>
        <v>48164984.099999994</v>
      </c>
      <c r="L226" s="13">
        <f t="shared" si="18"/>
        <v>31.071990610107779</v>
      </c>
    </row>
    <row r="227" spans="1:12" ht="31.5" x14ac:dyDescent="0.2">
      <c r="A227" s="11" t="s">
        <v>21</v>
      </c>
      <c r="B227" s="80" t="s">
        <v>22</v>
      </c>
      <c r="C227" s="78">
        <v>200000</v>
      </c>
      <c r="D227" s="78">
        <v>200000</v>
      </c>
      <c r="E227" s="78">
        <v>38638.1</v>
      </c>
      <c r="F227" s="52">
        <f t="shared" si="22"/>
        <v>19.319049999999997</v>
      </c>
      <c r="G227" s="78">
        <v>4462372</v>
      </c>
      <c r="H227" s="78">
        <v>1733568.3</v>
      </c>
      <c r="I227" s="69">
        <f t="shared" si="21"/>
        <v>38.848583219866029</v>
      </c>
      <c r="J227" s="52">
        <f t="shared" si="19"/>
        <v>4662372</v>
      </c>
      <c r="K227" s="52">
        <f t="shared" si="20"/>
        <v>1772206.4000000001</v>
      </c>
      <c r="L227" s="52">
        <f t="shared" si="18"/>
        <v>38.010832254483347</v>
      </c>
    </row>
    <row r="228" spans="1:12" ht="31.5" x14ac:dyDescent="0.2">
      <c r="A228" s="11" t="s">
        <v>23</v>
      </c>
      <c r="B228" s="80" t="s">
        <v>24</v>
      </c>
      <c r="C228" s="52"/>
      <c r="D228" s="52"/>
      <c r="E228" s="52"/>
      <c r="F228" s="52" t="str">
        <f t="shared" si="22"/>
        <v/>
      </c>
      <c r="G228" s="78">
        <v>21604597</v>
      </c>
      <c r="H228" s="78">
        <v>2120045.73</v>
      </c>
      <c r="I228" s="69">
        <f t="shared" si="21"/>
        <v>9.8129380983130581</v>
      </c>
      <c r="J228" s="52">
        <f t="shared" si="19"/>
        <v>21604597</v>
      </c>
      <c r="K228" s="52">
        <f t="shared" si="20"/>
        <v>2120045.73</v>
      </c>
      <c r="L228" s="52">
        <f t="shared" si="18"/>
        <v>9.8129380983130581</v>
      </c>
    </row>
    <row r="229" spans="1:12" ht="31.5" x14ac:dyDescent="0.2">
      <c r="A229" s="11" t="s">
        <v>25</v>
      </c>
      <c r="B229" s="80" t="s">
        <v>26</v>
      </c>
      <c r="C229" s="52"/>
      <c r="D229" s="52"/>
      <c r="E229" s="52"/>
      <c r="F229" s="52" t="str">
        <f t="shared" si="22"/>
        <v/>
      </c>
      <c r="G229" s="78">
        <v>12194781</v>
      </c>
      <c r="H229" s="78">
        <v>1148375</v>
      </c>
      <c r="I229" s="69">
        <f t="shared" si="21"/>
        <v>9.4169382787603979</v>
      </c>
      <c r="J229" s="52">
        <f t="shared" si="19"/>
        <v>12194781</v>
      </c>
      <c r="K229" s="52">
        <f t="shared" si="20"/>
        <v>1148375</v>
      </c>
      <c r="L229" s="52">
        <f t="shared" si="18"/>
        <v>9.4169382787603979</v>
      </c>
    </row>
    <row r="230" spans="1:12" ht="15.75" x14ac:dyDescent="0.2">
      <c r="A230" s="11" t="s">
        <v>27</v>
      </c>
      <c r="B230" s="80" t="s">
        <v>28</v>
      </c>
      <c r="C230" s="78">
        <v>2899800</v>
      </c>
      <c r="D230" s="78">
        <v>2800000</v>
      </c>
      <c r="E230" s="78">
        <v>2255190.33</v>
      </c>
      <c r="F230" s="52">
        <f t="shared" si="22"/>
        <v>80.542511785714282</v>
      </c>
      <c r="G230" s="78">
        <v>237500</v>
      </c>
      <c r="H230" s="78">
        <v>0</v>
      </c>
      <c r="I230" s="69">
        <f t="shared" si="21"/>
        <v>0</v>
      </c>
      <c r="J230" s="52">
        <f t="shared" si="19"/>
        <v>3137300</v>
      </c>
      <c r="K230" s="52">
        <f t="shared" si="20"/>
        <v>2255190.33</v>
      </c>
      <c r="L230" s="52">
        <f t="shared" si="18"/>
        <v>71.883158448347302</v>
      </c>
    </row>
    <row r="231" spans="1:12" ht="31.5" x14ac:dyDescent="0.2">
      <c r="A231" s="11" t="s">
        <v>29</v>
      </c>
      <c r="B231" s="80" t="s">
        <v>30</v>
      </c>
      <c r="C231" s="52"/>
      <c r="D231" s="52"/>
      <c r="E231" s="52"/>
      <c r="F231" s="52" t="str">
        <f t="shared" si="22"/>
        <v/>
      </c>
      <c r="G231" s="78">
        <v>776768</v>
      </c>
      <c r="H231" s="78">
        <v>137970</v>
      </c>
      <c r="I231" s="69">
        <f t="shared" si="21"/>
        <v>17.762060229051659</v>
      </c>
      <c r="J231" s="52">
        <f t="shared" si="19"/>
        <v>776768</v>
      </c>
      <c r="K231" s="52">
        <f t="shared" si="20"/>
        <v>137970</v>
      </c>
      <c r="L231" s="52">
        <f t="shared" si="18"/>
        <v>17.762060229051659</v>
      </c>
    </row>
    <row r="232" spans="1:12" ht="31.5" x14ac:dyDescent="0.2">
      <c r="A232" s="11" t="s">
        <v>31</v>
      </c>
      <c r="B232" s="80" t="s">
        <v>32</v>
      </c>
      <c r="C232" s="52"/>
      <c r="D232" s="52"/>
      <c r="E232" s="52"/>
      <c r="F232" s="52" t="str">
        <f t="shared" si="22"/>
        <v/>
      </c>
      <c r="G232" s="78">
        <v>7500000</v>
      </c>
      <c r="H232" s="78">
        <v>0</v>
      </c>
      <c r="I232" s="69">
        <f t="shared" si="21"/>
        <v>0</v>
      </c>
      <c r="J232" s="52">
        <f t="shared" si="19"/>
        <v>7500000</v>
      </c>
      <c r="K232" s="52">
        <f t="shared" si="20"/>
        <v>0</v>
      </c>
      <c r="L232" s="52">
        <f t="shared" si="18"/>
        <v>0</v>
      </c>
    </row>
    <row r="233" spans="1:12" ht="31.5" x14ac:dyDescent="0.2">
      <c r="A233" s="11" t="s">
        <v>33</v>
      </c>
      <c r="B233" s="80" t="s">
        <v>34</v>
      </c>
      <c r="C233" s="78">
        <v>419600</v>
      </c>
      <c r="D233" s="78">
        <v>186360</v>
      </c>
      <c r="E233" s="78">
        <v>8536.1200000000008</v>
      </c>
      <c r="F233" s="52">
        <f t="shared" si="22"/>
        <v>4.5804464477355662</v>
      </c>
      <c r="G233" s="69"/>
      <c r="H233" s="69"/>
      <c r="I233" s="69" t="str">
        <f t="shared" si="21"/>
        <v/>
      </c>
      <c r="J233" s="52">
        <f t="shared" si="19"/>
        <v>419600</v>
      </c>
      <c r="K233" s="52">
        <f t="shared" si="20"/>
        <v>8536.1200000000008</v>
      </c>
      <c r="L233" s="52">
        <f t="shared" si="18"/>
        <v>2.0343469971401338</v>
      </c>
    </row>
    <row r="234" spans="1:12" s="22" customFormat="1" ht="15.75" x14ac:dyDescent="0.2">
      <c r="A234" s="11" t="s">
        <v>35</v>
      </c>
      <c r="B234" s="80" t="s">
        <v>312</v>
      </c>
      <c r="C234" s="78">
        <v>84369900</v>
      </c>
      <c r="D234" s="78">
        <v>42155795</v>
      </c>
      <c r="E234" s="78">
        <v>35722455.799999997</v>
      </c>
      <c r="F234" s="52">
        <f t="shared" si="22"/>
        <v>84.739134441658607</v>
      </c>
      <c r="G234" s="78">
        <v>16644920</v>
      </c>
      <c r="H234" s="78">
        <v>3274134.64</v>
      </c>
      <c r="I234" s="30">
        <f t="shared" si="21"/>
        <v>19.670473874311202</v>
      </c>
      <c r="J234" s="52">
        <f t="shared" si="19"/>
        <v>101014820</v>
      </c>
      <c r="K234" s="52">
        <f t="shared" si="20"/>
        <v>38996590.439999998</v>
      </c>
      <c r="L234" s="52">
        <f t="shared" si="18"/>
        <v>38.604820995572723</v>
      </c>
    </row>
    <row r="235" spans="1:12" ht="15.75" x14ac:dyDescent="0.2">
      <c r="A235" s="11" t="s">
        <v>314</v>
      </c>
      <c r="B235" s="80" t="s">
        <v>36</v>
      </c>
      <c r="C235" s="78">
        <v>170200</v>
      </c>
      <c r="D235" s="78">
        <v>137730</v>
      </c>
      <c r="E235" s="78">
        <v>62368.28</v>
      </c>
      <c r="F235" s="52">
        <f t="shared" si="22"/>
        <v>45.283002976838745</v>
      </c>
      <c r="G235" s="69"/>
      <c r="H235" s="69"/>
      <c r="I235" s="69" t="str">
        <f t="shared" si="21"/>
        <v/>
      </c>
      <c r="J235" s="52">
        <f t="shared" si="19"/>
        <v>170200</v>
      </c>
      <c r="K235" s="52">
        <f t="shared" si="20"/>
        <v>62368.28</v>
      </c>
      <c r="L235" s="52">
        <f t="shared" si="18"/>
        <v>36.644112808460633</v>
      </c>
    </row>
    <row r="236" spans="1:12" ht="63" x14ac:dyDescent="0.2">
      <c r="A236" s="11" t="s">
        <v>427</v>
      </c>
      <c r="B236" s="80" t="s">
        <v>426</v>
      </c>
      <c r="C236" s="78">
        <v>130500</v>
      </c>
      <c r="D236" s="78">
        <v>66000</v>
      </c>
      <c r="E236" s="78">
        <v>0</v>
      </c>
      <c r="F236" s="52">
        <f>IF(D236=0,"",IF(E236/D236&gt;1.5, "зв.100",E236/D236*100))</f>
        <v>0</v>
      </c>
      <c r="G236" s="78">
        <v>46800</v>
      </c>
      <c r="H236" s="78">
        <v>0</v>
      </c>
      <c r="I236" s="69">
        <f>IF(G236=0,"",IF(H236/G236&gt;1.5, "зв.100",H236/G236*100))</f>
        <v>0</v>
      </c>
      <c r="J236" s="52">
        <f>C236+G236</f>
        <v>177300</v>
      </c>
      <c r="K236" s="52">
        <f>E236+H236</f>
        <v>0</v>
      </c>
      <c r="L236" s="52">
        <f>IF(J236=0,"",IF(K236/J236&gt;1.5, "зв.100",K236/J236*100))</f>
        <v>0</v>
      </c>
    </row>
    <row r="237" spans="1:12" ht="31.5" x14ac:dyDescent="0.2">
      <c r="A237" s="11" t="s">
        <v>37</v>
      </c>
      <c r="B237" s="80" t="s">
        <v>313</v>
      </c>
      <c r="C237" s="78">
        <v>3305200</v>
      </c>
      <c r="D237" s="78">
        <v>1616850</v>
      </c>
      <c r="E237" s="78">
        <v>1616849.8</v>
      </c>
      <c r="F237" s="52">
        <f t="shared" si="22"/>
        <v>99.999987630268734</v>
      </c>
      <c r="G237" s="78">
        <v>48000</v>
      </c>
      <c r="H237" s="78">
        <v>46852</v>
      </c>
      <c r="I237" s="69">
        <f t="shared" si="21"/>
        <v>97.608333333333334</v>
      </c>
      <c r="J237" s="52">
        <f t="shared" si="19"/>
        <v>3353200</v>
      </c>
      <c r="K237" s="52">
        <f t="shared" si="20"/>
        <v>1663701.8</v>
      </c>
      <c r="L237" s="52">
        <f t="shared" si="18"/>
        <v>49.615346534653462</v>
      </c>
    </row>
    <row r="238" spans="1:12" s="8" customFormat="1" ht="15.75" x14ac:dyDescent="0.2">
      <c r="A238" s="10" t="s">
        <v>38</v>
      </c>
      <c r="B238" s="79" t="s">
        <v>39</v>
      </c>
      <c r="C238" s="70">
        <f>C239+C241+C252+C258</f>
        <v>74191800</v>
      </c>
      <c r="D238" s="70">
        <f>D239+D241+D252+D258</f>
        <v>40261440</v>
      </c>
      <c r="E238" s="70">
        <f>E239+E241+E252+E258</f>
        <v>35827647.939999998</v>
      </c>
      <c r="F238" s="70">
        <f t="shared" si="22"/>
        <v>88.987497565909209</v>
      </c>
      <c r="G238" s="70">
        <f>G239+G241+G252+G258+G267</f>
        <v>253315172</v>
      </c>
      <c r="H238" s="70">
        <f>H239+H241+H252+H258+H267</f>
        <v>74995896.090000004</v>
      </c>
      <c r="I238" s="70">
        <f t="shared" si="21"/>
        <v>29.605765615176022</v>
      </c>
      <c r="J238" s="70">
        <f t="shared" si="19"/>
        <v>327506972</v>
      </c>
      <c r="K238" s="70">
        <f t="shared" si="20"/>
        <v>110823544.03</v>
      </c>
      <c r="L238" s="70">
        <f t="shared" si="18"/>
        <v>33.838529712277392</v>
      </c>
    </row>
    <row r="239" spans="1:12" s="8" customFormat="1" ht="17.25" customHeight="1" x14ac:dyDescent="0.2">
      <c r="A239" s="10" t="s">
        <v>40</v>
      </c>
      <c r="B239" s="79" t="s">
        <v>41</v>
      </c>
      <c r="C239" s="70">
        <f>C240</f>
        <v>0</v>
      </c>
      <c r="D239" s="70">
        <f>D240</f>
        <v>0</v>
      </c>
      <c r="E239" s="70">
        <f>E240</f>
        <v>0</v>
      </c>
      <c r="F239" s="70" t="str">
        <f t="shared" si="22"/>
        <v/>
      </c>
      <c r="G239" s="70">
        <f>G240</f>
        <v>10000</v>
      </c>
      <c r="H239" s="70">
        <f>H240</f>
        <v>0</v>
      </c>
      <c r="I239" s="70">
        <f t="shared" si="21"/>
        <v>0</v>
      </c>
      <c r="J239" s="70">
        <f t="shared" si="19"/>
        <v>10000</v>
      </c>
      <c r="K239" s="70">
        <f t="shared" si="20"/>
        <v>0</v>
      </c>
      <c r="L239" s="70">
        <f t="shared" si="18"/>
        <v>0</v>
      </c>
    </row>
    <row r="240" spans="1:12" s="22" customFormat="1" ht="15.75" x14ac:dyDescent="0.2">
      <c r="A240" s="11" t="s">
        <v>42</v>
      </c>
      <c r="B240" s="80" t="s">
        <v>43</v>
      </c>
      <c r="C240" s="52"/>
      <c r="D240" s="52"/>
      <c r="E240" s="52"/>
      <c r="F240" s="52" t="str">
        <f t="shared" si="22"/>
        <v/>
      </c>
      <c r="G240" s="37">
        <v>10000</v>
      </c>
      <c r="H240" s="37">
        <v>0</v>
      </c>
      <c r="I240" s="30">
        <f t="shared" si="21"/>
        <v>0</v>
      </c>
      <c r="J240" s="52">
        <f t="shared" si="19"/>
        <v>10000</v>
      </c>
      <c r="K240" s="52">
        <f t="shared" si="20"/>
        <v>0</v>
      </c>
      <c r="L240" s="52">
        <f t="shared" si="18"/>
        <v>0</v>
      </c>
    </row>
    <row r="241" spans="1:12" s="23" customFormat="1" ht="15.75" x14ac:dyDescent="0.2">
      <c r="A241" s="10" t="s">
        <v>44</v>
      </c>
      <c r="B241" s="79" t="s">
        <v>315</v>
      </c>
      <c r="C241" s="70">
        <f>SUM(C242:C251)</f>
        <v>1000000</v>
      </c>
      <c r="D241" s="70">
        <f>SUM(D242:D251)</f>
        <v>400000</v>
      </c>
      <c r="E241" s="70">
        <f>SUM(E242:E251)</f>
        <v>0</v>
      </c>
      <c r="F241" s="70">
        <f t="shared" si="22"/>
        <v>0</v>
      </c>
      <c r="G241" s="70">
        <f>SUM(G242:G251)</f>
        <v>67560660</v>
      </c>
      <c r="H241" s="70">
        <f>SUM(H242:H251)</f>
        <v>14636678.109999996</v>
      </c>
      <c r="I241" s="70">
        <f t="shared" si="21"/>
        <v>21.664498407801219</v>
      </c>
      <c r="J241" s="70">
        <f t="shared" si="19"/>
        <v>68560660</v>
      </c>
      <c r="K241" s="70">
        <f t="shared" si="20"/>
        <v>14636678.109999996</v>
      </c>
      <c r="L241" s="70">
        <f t="shared" si="18"/>
        <v>21.348508182389136</v>
      </c>
    </row>
    <row r="242" spans="1:12" ht="31.5" x14ac:dyDescent="0.2">
      <c r="A242" s="11" t="s">
        <v>409</v>
      </c>
      <c r="B242" s="80" t="s">
        <v>316</v>
      </c>
      <c r="C242" s="52"/>
      <c r="D242" s="52"/>
      <c r="E242" s="52"/>
      <c r="F242" s="52" t="str">
        <f t="shared" si="22"/>
        <v/>
      </c>
      <c r="G242" s="78">
        <v>28154983</v>
      </c>
      <c r="H242" s="78">
        <v>4445722</v>
      </c>
      <c r="I242" s="30">
        <f t="shared" si="21"/>
        <v>15.790178243048485</v>
      </c>
      <c r="J242" s="52">
        <f t="shared" si="19"/>
        <v>28154983</v>
      </c>
      <c r="K242" s="52">
        <f t="shared" si="20"/>
        <v>4445722</v>
      </c>
      <c r="L242" s="52">
        <f t="shared" si="18"/>
        <v>15.790178243048485</v>
      </c>
    </row>
    <row r="243" spans="1:12" s="22" customFormat="1" ht="15.75" x14ac:dyDescent="0.2">
      <c r="A243" s="11" t="s">
        <v>410</v>
      </c>
      <c r="B243" s="80" t="s">
        <v>45</v>
      </c>
      <c r="C243" s="52"/>
      <c r="D243" s="52"/>
      <c r="E243" s="52"/>
      <c r="F243" s="52" t="str">
        <f t="shared" si="22"/>
        <v/>
      </c>
      <c r="G243" s="78">
        <v>16540629</v>
      </c>
      <c r="H243" s="78">
        <v>1015590.85</v>
      </c>
      <c r="I243" s="52">
        <f t="shared" si="21"/>
        <v>6.1399772040108029</v>
      </c>
      <c r="J243" s="52">
        <f t="shared" si="19"/>
        <v>16540629</v>
      </c>
      <c r="K243" s="52">
        <f t="shared" si="20"/>
        <v>1015590.85</v>
      </c>
      <c r="L243" s="52">
        <f t="shared" si="18"/>
        <v>6.1399772040108029</v>
      </c>
    </row>
    <row r="244" spans="1:12" s="8" customFormat="1" ht="15.75" x14ac:dyDescent="0.2">
      <c r="A244" s="11" t="s">
        <v>435</v>
      </c>
      <c r="B244" s="80" t="s">
        <v>434</v>
      </c>
      <c r="C244" s="13"/>
      <c r="D244" s="13"/>
      <c r="E244" s="13"/>
      <c r="F244" s="13" t="str">
        <f>IF(D244=0,"",IF(E244/D244&gt;1.5, "зв.100",E244/D244*100))</f>
        <v/>
      </c>
      <c r="G244" s="78">
        <v>100000</v>
      </c>
      <c r="H244" s="78">
        <v>77192.39</v>
      </c>
      <c r="I244" s="30">
        <f>IF(G244=0,"",IF(H244/G244&gt;1.5, "зв.100",H244/G244*100))</f>
        <v>77.192390000000003</v>
      </c>
      <c r="J244" s="30">
        <f>C244+G244</f>
        <v>100000</v>
      </c>
      <c r="K244" s="30">
        <f>E244+H244</f>
        <v>77192.39</v>
      </c>
      <c r="L244" s="30">
        <f>IF(J244=0,"",IF(K244/J244&gt;1.5, "зв.100",K244/J244*100))</f>
        <v>77.192390000000003</v>
      </c>
    </row>
    <row r="245" spans="1:12" s="8" customFormat="1" ht="15.75" x14ac:dyDescent="0.2">
      <c r="A245" s="11" t="s">
        <v>411</v>
      </c>
      <c r="B245" s="80" t="s">
        <v>46</v>
      </c>
      <c r="C245" s="13"/>
      <c r="D245" s="13"/>
      <c r="E245" s="13"/>
      <c r="F245" s="13" t="str">
        <f t="shared" si="22"/>
        <v/>
      </c>
      <c r="G245" s="78">
        <v>5697489</v>
      </c>
      <c r="H245" s="78">
        <v>4401908</v>
      </c>
      <c r="I245" s="30">
        <f t="shared" si="21"/>
        <v>77.260491419992206</v>
      </c>
      <c r="J245" s="30">
        <f t="shared" si="19"/>
        <v>5697489</v>
      </c>
      <c r="K245" s="30">
        <f t="shared" si="20"/>
        <v>4401908</v>
      </c>
      <c r="L245" s="30">
        <f t="shared" si="18"/>
        <v>77.260491419992206</v>
      </c>
    </row>
    <row r="246" spans="1:12" ht="31.5" x14ac:dyDescent="0.2">
      <c r="A246" s="11" t="s">
        <v>412</v>
      </c>
      <c r="B246" s="80" t="s">
        <v>47</v>
      </c>
      <c r="C246" s="30"/>
      <c r="D246" s="30"/>
      <c r="E246" s="30"/>
      <c r="F246" s="30" t="str">
        <f t="shared" si="22"/>
        <v/>
      </c>
      <c r="G246" s="78">
        <v>3387951</v>
      </c>
      <c r="H246" s="78">
        <v>974570.2</v>
      </c>
      <c r="I246" s="69">
        <f t="shared" si="21"/>
        <v>28.765770225130172</v>
      </c>
      <c r="J246" s="30">
        <f t="shared" si="19"/>
        <v>3387951</v>
      </c>
      <c r="K246" s="30">
        <f t="shared" si="20"/>
        <v>974570.2</v>
      </c>
      <c r="L246" s="30">
        <f t="shared" si="18"/>
        <v>28.765770225130172</v>
      </c>
    </row>
    <row r="247" spans="1:12" ht="31.5" x14ac:dyDescent="0.2">
      <c r="A247" s="11" t="s">
        <v>413</v>
      </c>
      <c r="B247" s="80" t="s">
        <v>48</v>
      </c>
      <c r="C247" s="30"/>
      <c r="D247" s="49"/>
      <c r="E247" s="30"/>
      <c r="F247" s="30" t="str">
        <f t="shared" si="22"/>
        <v/>
      </c>
      <c r="G247" s="78">
        <v>4371333</v>
      </c>
      <c r="H247" s="78">
        <v>844562.87</v>
      </c>
      <c r="I247" s="52">
        <f t="shared" si="21"/>
        <v>19.320488052500231</v>
      </c>
      <c r="J247" s="30">
        <f t="shared" si="19"/>
        <v>4371333</v>
      </c>
      <c r="K247" s="30">
        <f t="shared" si="20"/>
        <v>844562.87</v>
      </c>
      <c r="L247" s="30">
        <f t="shared" si="18"/>
        <v>19.320488052500231</v>
      </c>
    </row>
    <row r="248" spans="1:12" s="22" customFormat="1" ht="31.5" x14ac:dyDescent="0.2">
      <c r="A248" s="11" t="s">
        <v>437</v>
      </c>
      <c r="B248" s="80" t="s">
        <v>436</v>
      </c>
      <c r="C248" s="30"/>
      <c r="D248" s="49"/>
      <c r="E248" s="30"/>
      <c r="F248" s="30" t="str">
        <f>IF(D248=0,"",IF(E248/D248&gt;1.5, "зв.100",E248/D248*100))</f>
        <v/>
      </c>
      <c r="G248" s="78">
        <v>200000</v>
      </c>
      <c r="H248" s="78">
        <v>0</v>
      </c>
      <c r="I248" s="69">
        <f>IF(G248=0,"",IF(H248/G248&gt;1.5, "зв.100",H248/G248*100))</f>
        <v>0</v>
      </c>
      <c r="J248" s="30">
        <f>C248+G248</f>
        <v>200000</v>
      </c>
      <c r="K248" s="30">
        <f>E248+H248</f>
        <v>0</v>
      </c>
      <c r="L248" s="30">
        <f>IF(J248=0,"",IF(K248/J248&gt;1.5, "зв.100",K248/J248*100))</f>
        <v>0</v>
      </c>
    </row>
    <row r="249" spans="1:12" s="22" customFormat="1" ht="31.5" x14ac:dyDescent="0.2">
      <c r="A249" s="11" t="s">
        <v>49</v>
      </c>
      <c r="B249" s="80" t="s">
        <v>50</v>
      </c>
      <c r="C249" s="30"/>
      <c r="D249" s="49"/>
      <c r="E249" s="30"/>
      <c r="F249" s="30" t="str">
        <f t="shared" si="22"/>
        <v/>
      </c>
      <c r="G249" s="78">
        <v>607000</v>
      </c>
      <c r="H249" s="78">
        <v>0</v>
      </c>
      <c r="I249" s="69">
        <f t="shared" si="21"/>
        <v>0</v>
      </c>
      <c r="J249" s="30">
        <f t="shared" si="19"/>
        <v>607000</v>
      </c>
      <c r="K249" s="30">
        <f t="shared" si="20"/>
        <v>0</v>
      </c>
      <c r="L249" s="30">
        <f t="shared" si="18"/>
        <v>0</v>
      </c>
    </row>
    <row r="250" spans="1:12" ht="47.25" x14ac:dyDescent="0.2">
      <c r="A250" s="11" t="s">
        <v>51</v>
      </c>
      <c r="B250" s="80" t="s">
        <v>52</v>
      </c>
      <c r="C250" s="30"/>
      <c r="D250" s="30"/>
      <c r="E250" s="30"/>
      <c r="F250" s="30" t="str">
        <f t="shared" si="22"/>
        <v/>
      </c>
      <c r="G250" s="78">
        <v>8501275</v>
      </c>
      <c r="H250" s="78">
        <v>2877131.8</v>
      </c>
      <c r="I250" s="69">
        <f t="shared" si="21"/>
        <v>33.843532881832431</v>
      </c>
      <c r="J250" s="30">
        <f t="shared" si="19"/>
        <v>8501275</v>
      </c>
      <c r="K250" s="30">
        <f t="shared" si="20"/>
        <v>2877131.8</v>
      </c>
      <c r="L250" s="30">
        <f t="shared" si="18"/>
        <v>33.843532881832431</v>
      </c>
    </row>
    <row r="251" spans="1:12" s="22" customFormat="1" ht="31.5" x14ac:dyDescent="0.2">
      <c r="A251" s="11" t="s">
        <v>53</v>
      </c>
      <c r="B251" s="80" t="s">
        <v>54</v>
      </c>
      <c r="C251" s="78">
        <v>1000000</v>
      </c>
      <c r="D251" s="78">
        <v>400000</v>
      </c>
      <c r="E251" s="78">
        <v>0</v>
      </c>
      <c r="F251" s="52">
        <f t="shared" si="22"/>
        <v>0</v>
      </c>
      <c r="G251" s="69"/>
      <c r="H251" s="69"/>
      <c r="I251" s="69" t="str">
        <f t="shared" si="21"/>
        <v/>
      </c>
      <c r="J251" s="52">
        <f t="shared" si="19"/>
        <v>1000000</v>
      </c>
      <c r="K251" s="52">
        <f t="shared" si="20"/>
        <v>0</v>
      </c>
      <c r="L251" s="52">
        <f t="shared" si="18"/>
        <v>0</v>
      </c>
    </row>
    <row r="252" spans="1:12" s="8" customFormat="1" ht="31.5" x14ac:dyDescent="0.2">
      <c r="A252" s="10" t="s">
        <v>55</v>
      </c>
      <c r="B252" s="79" t="s">
        <v>317</v>
      </c>
      <c r="C252" s="13">
        <f>SUM(C253:C257)</f>
        <v>69424100</v>
      </c>
      <c r="D252" s="13">
        <f>SUM(D253:D257)</f>
        <v>37332740</v>
      </c>
      <c r="E252" s="13">
        <f>SUM(E253:E257)</f>
        <v>34496201.989999995</v>
      </c>
      <c r="F252" s="13">
        <f t="shared" si="22"/>
        <v>92.402009576580753</v>
      </c>
      <c r="G252" s="13">
        <f>SUM(G253:G257)</f>
        <v>95810519</v>
      </c>
      <c r="H252" s="13">
        <f>SUM(H253:H257)</f>
        <v>11629305.060000001</v>
      </c>
      <c r="I252" s="13">
        <f t="shared" si="21"/>
        <v>12.137816579409199</v>
      </c>
      <c r="J252" s="13">
        <f t="shared" si="19"/>
        <v>165234619</v>
      </c>
      <c r="K252" s="13">
        <f t="shared" si="20"/>
        <v>46125507.049999997</v>
      </c>
      <c r="L252" s="13">
        <f t="shared" si="18"/>
        <v>27.915159262115647</v>
      </c>
    </row>
    <row r="253" spans="1:12" ht="31.5" x14ac:dyDescent="0.2">
      <c r="A253" s="11" t="s">
        <v>56</v>
      </c>
      <c r="B253" s="80" t="s">
        <v>57</v>
      </c>
      <c r="C253" s="78">
        <v>25760000</v>
      </c>
      <c r="D253" s="78">
        <v>14696240</v>
      </c>
      <c r="E253" s="78">
        <v>14118737</v>
      </c>
      <c r="F253" s="52">
        <f t="shared" si="22"/>
        <v>96.070403041866498</v>
      </c>
      <c r="G253" s="30"/>
      <c r="H253" s="30"/>
      <c r="I253" s="30" t="str">
        <f t="shared" si="21"/>
        <v/>
      </c>
      <c r="J253" s="52">
        <f t="shared" si="19"/>
        <v>25760000</v>
      </c>
      <c r="K253" s="52">
        <f t="shared" si="20"/>
        <v>14118737</v>
      </c>
      <c r="L253" s="52">
        <f t="shared" si="18"/>
        <v>54.808761645962733</v>
      </c>
    </row>
    <row r="254" spans="1:12" ht="15.75" x14ac:dyDescent="0.2">
      <c r="A254" s="11" t="s">
        <v>58</v>
      </c>
      <c r="B254" s="80" t="s">
        <v>59</v>
      </c>
      <c r="C254" s="78">
        <v>1000000</v>
      </c>
      <c r="D254" s="78">
        <v>500000</v>
      </c>
      <c r="E254" s="78">
        <v>500000</v>
      </c>
      <c r="F254" s="52">
        <f t="shared" si="22"/>
        <v>100</v>
      </c>
      <c r="G254" s="78">
        <v>7980000</v>
      </c>
      <c r="H254" s="78">
        <v>6016357</v>
      </c>
      <c r="I254" s="69">
        <f t="shared" si="21"/>
        <v>75.392944862155389</v>
      </c>
      <c r="J254" s="52">
        <f t="shared" si="19"/>
        <v>8980000</v>
      </c>
      <c r="K254" s="52">
        <f t="shared" si="20"/>
        <v>6516357</v>
      </c>
      <c r="L254" s="52">
        <f t="shared" si="18"/>
        <v>72.565222717149226</v>
      </c>
    </row>
    <row r="255" spans="1:12" ht="15.75" x14ac:dyDescent="0.2">
      <c r="A255" s="11" t="s">
        <v>60</v>
      </c>
      <c r="B255" s="80" t="s">
        <v>320</v>
      </c>
      <c r="C255" s="78">
        <v>34000</v>
      </c>
      <c r="D255" s="78">
        <v>15000</v>
      </c>
      <c r="E255" s="78">
        <v>0</v>
      </c>
      <c r="F255" s="52">
        <f t="shared" si="22"/>
        <v>0</v>
      </c>
      <c r="G255" s="78">
        <v>3026000</v>
      </c>
      <c r="H255" s="78">
        <v>0</v>
      </c>
      <c r="I255" s="30">
        <f t="shared" si="21"/>
        <v>0</v>
      </c>
      <c r="J255" s="52">
        <f t="shared" si="19"/>
        <v>3060000</v>
      </c>
      <c r="K255" s="52">
        <f t="shared" si="20"/>
        <v>0</v>
      </c>
      <c r="L255" s="52">
        <f t="shared" si="18"/>
        <v>0</v>
      </c>
    </row>
    <row r="256" spans="1:12" s="8" customFormat="1" ht="47.25" x14ac:dyDescent="0.2">
      <c r="A256" s="11" t="s">
        <v>61</v>
      </c>
      <c r="B256" s="80" t="s">
        <v>62</v>
      </c>
      <c r="C256" s="78">
        <v>42630100</v>
      </c>
      <c r="D256" s="78">
        <v>22121500</v>
      </c>
      <c r="E256" s="78">
        <v>19877464.989999998</v>
      </c>
      <c r="F256" s="52">
        <f t="shared" si="22"/>
        <v>89.85586415930203</v>
      </c>
      <c r="G256" s="78">
        <v>80764019</v>
      </c>
      <c r="H256" s="78">
        <v>4921115.58</v>
      </c>
      <c r="I256" s="30">
        <f t="shared" si="21"/>
        <v>6.0932029397893137</v>
      </c>
      <c r="J256" s="52">
        <f t="shared" si="19"/>
        <v>123394119</v>
      </c>
      <c r="K256" s="52">
        <f t="shared" si="20"/>
        <v>24798580.57</v>
      </c>
      <c r="L256" s="52">
        <f t="shared" si="18"/>
        <v>20.097052250926158</v>
      </c>
    </row>
    <row r="257" spans="1:12" ht="15.75" x14ac:dyDescent="0.2">
      <c r="A257" s="11" t="s">
        <v>63</v>
      </c>
      <c r="B257" s="80" t="s">
        <v>322</v>
      </c>
      <c r="C257" s="52"/>
      <c r="D257" s="52"/>
      <c r="E257" s="52"/>
      <c r="F257" s="52" t="str">
        <f t="shared" si="22"/>
        <v/>
      </c>
      <c r="G257" s="78">
        <v>4040500</v>
      </c>
      <c r="H257" s="78">
        <v>691832.48</v>
      </c>
      <c r="I257" s="30">
        <f t="shared" si="21"/>
        <v>17.122447221878481</v>
      </c>
      <c r="J257" s="52">
        <f t="shared" si="19"/>
        <v>4040500</v>
      </c>
      <c r="K257" s="52">
        <f t="shared" si="20"/>
        <v>691832.48</v>
      </c>
      <c r="L257" s="52">
        <f t="shared" si="18"/>
        <v>17.122447221878481</v>
      </c>
    </row>
    <row r="258" spans="1:12" s="23" customFormat="1" ht="31.5" x14ac:dyDescent="0.2">
      <c r="A258" s="10" t="s">
        <v>64</v>
      </c>
      <c r="B258" s="79" t="s">
        <v>65</v>
      </c>
      <c r="C258" s="70">
        <f>SUM(C259:C266)</f>
        <v>3767700</v>
      </c>
      <c r="D258" s="70">
        <f>SUM(D259:D266)</f>
        <v>2528700</v>
      </c>
      <c r="E258" s="70">
        <f>SUM(E259:E266)</f>
        <v>1331445.95</v>
      </c>
      <c r="F258" s="70">
        <f t="shared" si="22"/>
        <v>52.653377229406416</v>
      </c>
      <c r="G258" s="70">
        <f>SUM(G259:G266)</f>
        <v>89933993</v>
      </c>
      <c r="H258" s="70">
        <f>SUM(H259:H266)</f>
        <v>48711497.890000001</v>
      </c>
      <c r="I258" s="70">
        <f t="shared" si="21"/>
        <v>54.163610738377862</v>
      </c>
      <c r="J258" s="70">
        <f t="shared" si="19"/>
        <v>93701693</v>
      </c>
      <c r="K258" s="70">
        <f t="shared" si="20"/>
        <v>50042943.840000004</v>
      </c>
      <c r="L258" s="70">
        <f t="shared" si="18"/>
        <v>53.406659194514241</v>
      </c>
    </row>
    <row r="259" spans="1:12" s="8" customFormat="1" ht="31.5" x14ac:dyDescent="0.2">
      <c r="A259" s="11" t="s">
        <v>319</v>
      </c>
      <c r="B259" s="80" t="s">
        <v>66</v>
      </c>
      <c r="C259" s="78">
        <v>550000</v>
      </c>
      <c r="D259" s="78">
        <v>440000</v>
      </c>
      <c r="E259" s="78">
        <v>30000</v>
      </c>
      <c r="F259" s="52">
        <f t="shared" si="22"/>
        <v>6.8181818181818175</v>
      </c>
      <c r="G259" s="13"/>
      <c r="H259" s="13"/>
      <c r="I259" s="13" t="str">
        <f t="shared" si="21"/>
        <v/>
      </c>
      <c r="J259" s="52">
        <f t="shared" si="19"/>
        <v>550000</v>
      </c>
      <c r="K259" s="52">
        <f t="shared" si="20"/>
        <v>30000</v>
      </c>
      <c r="L259" s="52">
        <f t="shared" si="18"/>
        <v>5.4545454545454541</v>
      </c>
    </row>
    <row r="260" spans="1:12" s="8" customFormat="1" ht="31.5" x14ac:dyDescent="0.2">
      <c r="A260" s="11" t="s">
        <v>67</v>
      </c>
      <c r="B260" s="80" t="s">
        <v>68</v>
      </c>
      <c r="C260" s="78">
        <v>1270000</v>
      </c>
      <c r="D260" s="78">
        <v>677000</v>
      </c>
      <c r="E260" s="78">
        <v>378717.95</v>
      </c>
      <c r="F260" s="52">
        <f t="shared" si="22"/>
        <v>55.940612998522901</v>
      </c>
      <c r="G260" s="78">
        <v>12000</v>
      </c>
      <c r="H260" s="78">
        <v>0</v>
      </c>
      <c r="I260" s="13">
        <f t="shared" si="21"/>
        <v>0</v>
      </c>
      <c r="J260" s="52">
        <f t="shared" si="19"/>
        <v>1282000</v>
      </c>
      <c r="K260" s="52">
        <f t="shared" si="20"/>
        <v>378717.95</v>
      </c>
      <c r="L260" s="52">
        <f t="shared" si="18"/>
        <v>29.541181747269889</v>
      </c>
    </row>
    <row r="261" spans="1:12" s="23" customFormat="1" ht="15.75" x14ac:dyDescent="0.2">
      <c r="A261" s="11" t="s">
        <v>318</v>
      </c>
      <c r="B261" s="80" t="s">
        <v>69</v>
      </c>
      <c r="C261" s="78">
        <v>1450000</v>
      </c>
      <c r="D261" s="78">
        <v>1010000</v>
      </c>
      <c r="E261" s="78">
        <v>650423.16</v>
      </c>
      <c r="F261" s="52">
        <f t="shared" si="22"/>
        <v>64.398332673267333</v>
      </c>
      <c r="G261" s="78">
        <v>2924843</v>
      </c>
      <c r="H261" s="78">
        <v>1179340</v>
      </c>
      <c r="I261" s="30">
        <f t="shared" si="21"/>
        <v>40.321480503397957</v>
      </c>
      <c r="J261" s="52">
        <f t="shared" si="19"/>
        <v>4374843</v>
      </c>
      <c r="K261" s="52">
        <f t="shared" si="20"/>
        <v>1829763.1600000001</v>
      </c>
      <c r="L261" s="52">
        <f t="shared" si="18"/>
        <v>41.824658850614753</v>
      </c>
    </row>
    <row r="262" spans="1:12" ht="63" x14ac:dyDescent="0.2">
      <c r="A262" s="11" t="s">
        <v>255</v>
      </c>
      <c r="B262" s="80" t="s">
        <v>70</v>
      </c>
      <c r="C262" s="52"/>
      <c r="D262" s="52"/>
      <c r="E262" s="52"/>
      <c r="F262" s="52" t="str">
        <f t="shared" si="22"/>
        <v/>
      </c>
      <c r="G262" s="78">
        <v>33000</v>
      </c>
      <c r="H262" s="78">
        <v>4019</v>
      </c>
      <c r="I262" s="30">
        <f t="shared" si="21"/>
        <v>12.17878787878788</v>
      </c>
      <c r="J262" s="52">
        <f t="shared" si="19"/>
        <v>33000</v>
      </c>
      <c r="K262" s="52">
        <f t="shared" si="20"/>
        <v>4019</v>
      </c>
      <c r="L262" s="52">
        <f t="shared" si="18"/>
        <v>12.17878787878788</v>
      </c>
    </row>
    <row r="263" spans="1:12" ht="31.5" x14ac:dyDescent="0.2">
      <c r="A263" s="11" t="s">
        <v>321</v>
      </c>
      <c r="B263" s="80" t="s">
        <v>71</v>
      </c>
      <c r="C263" s="31"/>
      <c r="D263" s="31"/>
      <c r="E263" s="32"/>
      <c r="F263" s="32" t="str">
        <f t="shared" si="22"/>
        <v/>
      </c>
      <c r="G263" s="78">
        <v>77918200</v>
      </c>
      <c r="H263" s="78">
        <v>44831900</v>
      </c>
      <c r="I263" s="69">
        <f t="shared" si="21"/>
        <v>57.537135098090054</v>
      </c>
      <c r="J263" s="32">
        <f t="shared" si="19"/>
        <v>77918200</v>
      </c>
      <c r="K263" s="32">
        <f t="shared" si="20"/>
        <v>44831900</v>
      </c>
      <c r="L263" s="32">
        <f t="shared" si="18"/>
        <v>57.537135098090054</v>
      </c>
    </row>
    <row r="264" spans="1:12" s="22" customFormat="1" ht="31.5" x14ac:dyDescent="0.2">
      <c r="A264" s="11" t="s">
        <v>72</v>
      </c>
      <c r="B264" s="80" t="s">
        <v>73</v>
      </c>
      <c r="C264" s="78">
        <v>203500</v>
      </c>
      <c r="D264" s="78">
        <v>203500</v>
      </c>
      <c r="E264" s="78">
        <v>200026.15</v>
      </c>
      <c r="F264" s="52">
        <f t="shared" si="22"/>
        <v>98.292948402948397</v>
      </c>
      <c r="G264" s="69"/>
      <c r="H264" s="69"/>
      <c r="I264" s="69" t="str">
        <f t="shared" si="21"/>
        <v/>
      </c>
      <c r="J264" s="52">
        <f t="shared" si="19"/>
        <v>203500</v>
      </c>
      <c r="K264" s="52">
        <f t="shared" si="20"/>
        <v>200026.15</v>
      </c>
      <c r="L264" s="52">
        <f t="shared" si="18"/>
        <v>98.292948402948397</v>
      </c>
    </row>
    <row r="265" spans="1:12" ht="132" customHeight="1" x14ac:dyDescent="0.2">
      <c r="A265" s="11" t="s">
        <v>414</v>
      </c>
      <c r="B265" s="80" t="s">
        <v>74</v>
      </c>
      <c r="C265" s="52"/>
      <c r="D265" s="52"/>
      <c r="E265" s="52"/>
      <c r="F265" s="52" t="str">
        <f t="shared" si="22"/>
        <v/>
      </c>
      <c r="G265" s="78">
        <v>9045950</v>
      </c>
      <c r="H265" s="78">
        <v>2696238.89</v>
      </c>
      <c r="I265" s="69">
        <f t="shared" si="21"/>
        <v>29.806033528816766</v>
      </c>
      <c r="J265" s="52">
        <f t="shared" si="19"/>
        <v>9045950</v>
      </c>
      <c r="K265" s="52">
        <f t="shared" si="20"/>
        <v>2696238.89</v>
      </c>
      <c r="L265" s="52">
        <f t="shared" ref="L265:L286" si="23">IF(J265=0,"",IF(K265/J265&gt;1.5, "зв.100",K265/J265*100))</f>
        <v>29.806033528816766</v>
      </c>
    </row>
    <row r="266" spans="1:12" s="8" customFormat="1" ht="15.75" x14ac:dyDescent="0.2">
      <c r="A266" s="11" t="s">
        <v>75</v>
      </c>
      <c r="B266" s="80" t="s">
        <v>76</v>
      </c>
      <c r="C266" s="78">
        <v>294200</v>
      </c>
      <c r="D266" s="78">
        <v>198200</v>
      </c>
      <c r="E266" s="78">
        <v>72278.69</v>
      </c>
      <c r="F266" s="52">
        <f t="shared" si="22"/>
        <v>36.467552976791126</v>
      </c>
      <c r="G266" s="13"/>
      <c r="H266" s="13"/>
      <c r="I266" s="13" t="str">
        <f t="shared" si="21"/>
        <v/>
      </c>
      <c r="J266" s="52">
        <f t="shared" ref="J266:J322" si="24">C266+G266</f>
        <v>294200</v>
      </c>
      <c r="K266" s="52">
        <f t="shared" si="20"/>
        <v>72278.69</v>
      </c>
      <c r="L266" s="52">
        <f t="shared" si="23"/>
        <v>24.567875594833446</v>
      </c>
    </row>
    <row r="267" spans="1:12" s="8" customFormat="1" ht="47.25" x14ac:dyDescent="0.2">
      <c r="A267" s="10" t="s">
        <v>77</v>
      </c>
      <c r="B267" s="79" t="s">
        <v>78</v>
      </c>
      <c r="C267" s="70"/>
      <c r="D267" s="70"/>
      <c r="E267" s="70"/>
      <c r="F267" s="70" t="str">
        <f t="shared" si="22"/>
        <v/>
      </c>
      <c r="G267" s="106">
        <v>0</v>
      </c>
      <c r="H267" s="106">
        <v>18415.03</v>
      </c>
      <c r="I267" s="13" t="str">
        <f t="shared" si="21"/>
        <v/>
      </c>
      <c r="J267" s="70">
        <f t="shared" si="24"/>
        <v>0</v>
      </c>
      <c r="K267" s="70">
        <f t="shared" si="20"/>
        <v>18415.03</v>
      </c>
      <c r="L267" s="70" t="str">
        <f t="shared" si="23"/>
        <v/>
      </c>
    </row>
    <row r="268" spans="1:12" s="23" customFormat="1" ht="15.75" x14ac:dyDescent="0.2">
      <c r="A268" s="10" t="s">
        <v>79</v>
      </c>
      <c r="B268" s="79" t="s">
        <v>80</v>
      </c>
      <c r="C268" s="70">
        <f>SUM(C269:C274)</f>
        <v>33057600</v>
      </c>
      <c r="D268" s="70">
        <f>SUM(D269:D274)</f>
        <v>5228900</v>
      </c>
      <c r="E268" s="70">
        <f>SUM(E269:E274)</f>
        <v>4327715.5199999996</v>
      </c>
      <c r="F268" s="70">
        <f t="shared" si="22"/>
        <v>82.76531431084932</v>
      </c>
      <c r="G268" s="70">
        <f>SUM(G269:G274)</f>
        <v>2681000</v>
      </c>
      <c r="H268" s="70">
        <f>SUM(H269:H274)</f>
        <v>148757.32</v>
      </c>
      <c r="I268" s="70">
        <f t="shared" si="21"/>
        <v>5.5485759045132417</v>
      </c>
      <c r="J268" s="70">
        <f t="shared" si="24"/>
        <v>35738600</v>
      </c>
      <c r="K268" s="70">
        <f t="shared" si="20"/>
        <v>4476472.84</v>
      </c>
      <c r="L268" s="70">
        <f t="shared" si="23"/>
        <v>12.525596525885177</v>
      </c>
    </row>
    <row r="269" spans="1:12" ht="15.75" x14ac:dyDescent="0.2">
      <c r="A269" s="11" t="s">
        <v>81</v>
      </c>
      <c r="B269" s="80" t="s">
        <v>82</v>
      </c>
      <c r="C269" s="78">
        <v>2755400</v>
      </c>
      <c r="D269" s="78">
        <v>1369100</v>
      </c>
      <c r="E269" s="78">
        <v>1125321.51</v>
      </c>
      <c r="F269" s="52">
        <f t="shared" si="22"/>
        <v>82.194252428602738</v>
      </c>
      <c r="G269" s="78">
        <v>80000</v>
      </c>
      <c r="H269" s="78">
        <v>0</v>
      </c>
      <c r="I269" s="69">
        <f t="shared" si="21"/>
        <v>0</v>
      </c>
      <c r="J269" s="52">
        <f t="shared" si="24"/>
        <v>2835400</v>
      </c>
      <c r="K269" s="52">
        <f t="shared" si="20"/>
        <v>1125321.51</v>
      </c>
      <c r="L269" s="52">
        <f t="shared" si="23"/>
        <v>39.688280665867246</v>
      </c>
    </row>
    <row r="270" spans="1:12" s="23" customFormat="1" ht="15.75" x14ac:dyDescent="0.2">
      <c r="A270" s="11" t="s">
        <v>83</v>
      </c>
      <c r="B270" s="80" t="s">
        <v>84</v>
      </c>
      <c r="C270" s="70"/>
      <c r="D270" s="70"/>
      <c r="E270" s="70"/>
      <c r="F270" s="70" t="str">
        <f t="shared" si="22"/>
        <v/>
      </c>
      <c r="G270" s="78">
        <v>2601000</v>
      </c>
      <c r="H270" s="78">
        <v>148757.32</v>
      </c>
      <c r="I270" s="30">
        <f t="shared" si="21"/>
        <v>5.7192356785851599</v>
      </c>
      <c r="J270" s="52">
        <f t="shared" si="24"/>
        <v>2601000</v>
      </c>
      <c r="K270" s="52">
        <f t="shared" si="20"/>
        <v>148757.32</v>
      </c>
      <c r="L270" s="52">
        <f t="shared" si="23"/>
        <v>5.7192356785851599</v>
      </c>
    </row>
    <row r="271" spans="1:12" ht="15.75" x14ac:dyDescent="0.2">
      <c r="A271" s="11" t="s">
        <v>85</v>
      </c>
      <c r="B271" s="80" t="s">
        <v>86</v>
      </c>
      <c r="C271" s="78">
        <v>756000</v>
      </c>
      <c r="D271" s="78">
        <v>369000</v>
      </c>
      <c r="E271" s="78">
        <v>302530.69</v>
      </c>
      <c r="F271" s="52">
        <f t="shared" si="22"/>
        <v>81.986636856368563</v>
      </c>
      <c r="G271" s="69"/>
      <c r="H271" s="69"/>
      <c r="I271" s="69" t="str">
        <f t="shared" si="21"/>
        <v/>
      </c>
      <c r="J271" s="52">
        <f t="shared" si="24"/>
        <v>756000</v>
      </c>
      <c r="K271" s="52">
        <f t="shared" si="20"/>
        <v>302530.69</v>
      </c>
      <c r="L271" s="52">
        <f t="shared" si="23"/>
        <v>40.017287037037036</v>
      </c>
    </row>
    <row r="272" spans="1:12" ht="15.75" x14ac:dyDescent="0.2">
      <c r="A272" s="11" t="s">
        <v>429</v>
      </c>
      <c r="B272" s="80" t="s">
        <v>428</v>
      </c>
      <c r="C272" s="78">
        <v>400000</v>
      </c>
      <c r="D272" s="78">
        <v>270000</v>
      </c>
      <c r="E272" s="78">
        <v>90000</v>
      </c>
      <c r="F272" s="52">
        <f>IF(D272=0,"",IF(E272/D272&gt;1.5, "зв.100",E272/D272*100))</f>
        <v>33.333333333333329</v>
      </c>
      <c r="G272" s="69"/>
      <c r="H272" s="69"/>
      <c r="I272" s="69" t="str">
        <f>IF(G272=0,"",IF(H272/G272&gt;1.5, "зв.100",H272/G272*100))</f>
        <v/>
      </c>
      <c r="J272" s="52">
        <f>C272+G272</f>
        <v>400000</v>
      </c>
      <c r="K272" s="52">
        <f>E272+H272</f>
        <v>90000</v>
      </c>
      <c r="L272" s="52">
        <f>IF(J272=0,"",IF(K272/J272&gt;1.5, "зв.100",K272/J272*100))</f>
        <v>22.5</v>
      </c>
    </row>
    <row r="273" spans="1:12" s="22" customFormat="1" ht="15.75" x14ac:dyDescent="0.2">
      <c r="A273" s="11" t="s">
        <v>87</v>
      </c>
      <c r="B273" s="80" t="s">
        <v>88</v>
      </c>
      <c r="C273" s="78">
        <v>6346200</v>
      </c>
      <c r="D273" s="78">
        <v>3220800</v>
      </c>
      <c r="E273" s="78">
        <v>2809863.32</v>
      </c>
      <c r="F273" s="52">
        <f t="shared" si="22"/>
        <v>87.241161202185793</v>
      </c>
      <c r="G273" s="52"/>
      <c r="H273" s="52"/>
      <c r="I273" s="52" t="str">
        <f t="shared" si="21"/>
        <v/>
      </c>
      <c r="J273" s="52">
        <f t="shared" si="24"/>
        <v>6346200</v>
      </c>
      <c r="K273" s="52">
        <f t="shared" si="20"/>
        <v>2809863.32</v>
      </c>
      <c r="L273" s="52">
        <f t="shared" si="23"/>
        <v>44.276312123790611</v>
      </c>
    </row>
    <row r="274" spans="1:12" s="22" customFormat="1" ht="15.75" x14ac:dyDescent="0.2">
      <c r="A274" s="11" t="s">
        <v>159</v>
      </c>
      <c r="B274" s="80" t="s">
        <v>89</v>
      </c>
      <c r="C274" s="78">
        <v>22800000</v>
      </c>
      <c r="D274" s="78">
        <v>0</v>
      </c>
      <c r="E274" s="78">
        <v>0</v>
      </c>
      <c r="F274" s="52" t="str">
        <f t="shared" si="22"/>
        <v/>
      </c>
      <c r="G274" s="69"/>
      <c r="H274" s="69"/>
      <c r="I274" s="69" t="str">
        <f t="shared" si="21"/>
        <v/>
      </c>
      <c r="J274" s="52">
        <f t="shared" si="24"/>
        <v>22800000</v>
      </c>
      <c r="K274" s="52">
        <f t="shared" si="20"/>
        <v>0</v>
      </c>
      <c r="L274" s="52">
        <f t="shared" si="23"/>
        <v>0</v>
      </c>
    </row>
    <row r="275" spans="1:12" s="8" customFormat="1" ht="31.5" x14ac:dyDescent="0.2">
      <c r="A275" s="10" t="s">
        <v>323</v>
      </c>
      <c r="B275" s="41">
        <v>900201</v>
      </c>
      <c r="C275" s="13">
        <f>C158+C161+C171+C182+C214+C219+C226+C238+C268</f>
        <v>2311421576</v>
      </c>
      <c r="D275" s="13">
        <f>D158+D161+D171+D182+D214+D219+D226+D238+D268</f>
        <v>1307123171.48</v>
      </c>
      <c r="E275" s="13">
        <f>E158+E161+E171+E182+E214+E219+E226+E238+E268</f>
        <v>1212863746.4099998</v>
      </c>
      <c r="F275" s="13">
        <f t="shared" si="22"/>
        <v>92.788787841372738</v>
      </c>
      <c r="G275" s="13">
        <f>G158+G161+G171+G182+G214+G219+G226+G238+G268</f>
        <v>568510220.40999997</v>
      </c>
      <c r="H275" s="13">
        <f>H158+H161+H171+H182+H214+H219+H226+H238+H268</f>
        <v>142556010.51999998</v>
      </c>
      <c r="I275" s="13">
        <f t="shared" si="21"/>
        <v>25.075364593655149</v>
      </c>
      <c r="J275" s="13">
        <f t="shared" si="24"/>
        <v>2879931796.4099998</v>
      </c>
      <c r="K275" s="13">
        <f t="shared" si="20"/>
        <v>1355419756.9299998</v>
      </c>
      <c r="L275" s="13">
        <f t="shared" si="23"/>
        <v>47.064300571965219</v>
      </c>
    </row>
    <row r="276" spans="1:12" s="8" customFormat="1" ht="15.75" x14ac:dyDescent="0.2">
      <c r="A276" s="11" t="s">
        <v>90</v>
      </c>
      <c r="B276" s="80" t="s">
        <v>91</v>
      </c>
      <c r="C276" s="78">
        <v>234500</v>
      </c>
      <c r="D276" s="78">
        <v>117500</v>
      </c>
      <c r="E276" s="78">
        <v>117500</v>
      </c>
      <c r="F276" s="52">
        <f t="shared" si="22"/>
        <v>100</v>
      </c>
      <c r="G276" s="13"/>
      <c r="H276" s="13"/>
      <c r="I276" s="13" t="str">
        <f t="shared" si="21"/>
        <v/>
      </c>
      <c r="J276" s="52">
        <f t="shared" si="24"/>
        <v>234500</v>
      </c>
      <c r="K276" s="52">
        <f t="shared" si="20"/>
        <v>117500</v>
      </c>
      <c r="L276" s="52">
        <f t="shared" si="23"/>
        <v>50.106609808102341</v>
      </c>
    </row>
    <row r="277" spans="1:12" s="8" customFormat="1" ht="47.25" x14ac:dyDescent="0.2">
      <c r="A277" s="11" t="s">
        <v>439</v>
      </c>
      <c r="B277" s="80" t="s">
        <v>438</v>
      </c>
      <c r="C277" s="78"/>
      <c r="D277" s="78"/>
      <c r="E277" s="78"/>
      <c r="F277" s="52"/>
      <c r="G277" s="78">
        <v>50000</v>
      </c>
      <c r="H277" s="78">
        <v>50000</v>
      </c>
      <c r="I277" s="30">
        <f t="shared" si="21"/>
        <v>100</v>
      </c>
      <c r="J277" s="52">
        <f>C277+G277</f>
        <v>50000</v>
      </c>
      <c r="K277" s="52">
        <f>E277+H277</f>
        <v>50000</v>
      </c>
      <c r="L277" s="52">
        <f>IF(J277=0,"",IF(K277/J277&gt;1.5, "зв.100",K277/J277*100))</f>
        <v>100</v>
      </c>
    </row>
    <row r="278" spans="1:12" s="8" customFormat="1" ht="31.5" x14ac:dyDescent="0.2">
      <c r="A278" s="10" t="s">
        <v>160</v>
      </c>
      <c r="B278" s="41">
        <v>900202</v>
      </c>
      <c r="C278" s="13">
        <f>C275+C276</f>
        <v>2311656076</v>
      </c>
      <c r="D278" s="13">
        <f>D275+D276</f>
        <v>1307240671.48</v>
      </c>
      <c r="E278" s="13">
        <f>E275+E276</f>
        <v>1212981246.4099998</v>
      </c>
      <c r="F278" s="13">
        <f t="shared" si="22"/>
        <v>92.789436013853219</v>
      </c>
      <c r="G278" s="13">
        <f>G275+G276+G277</f>
        <v>568560220.40999997</v>
      </c>
      <c r="H278" s="13">
        <f>H275+H276+H277</f>
        <v>142606010.51999998</v>
      </c>
      <c r="I278" s="13">
        <f t="shared" si="21"/>
        <v>25.081953573389988</v>
      </c>
      <c r="J278" s="13">
        <f t="shared" si="24"/>
        <v>2880216296.4099998</v>
      </c>
      <c r="K278" s="13">
        <f t="shared" si="20"/>
        <v>1355587256.9299998</v>
      </c>
      <c r="L278" s="13">
        <f t="shared" si="23"/>
        <v>47.065467222709984</v>
      </c>
    </row>
    <row r="279" spans="1:12" s="23" customFormat="1" ht="47.25" hidden="1" x14ac:dyDescent="0.2">
      <c r="A279" s="11" t="s">
        <v>92</v>
      </c>
      <c r="B279" s="80" t="s">
        <v>93</v>
      </c>
      <c r="C279" s="13"/>
      <c r="D279" s="13"/>
      <c r="E279" s="13"/>
      <c r="F279" s="13" t="str">
        <f t="shared" si="22"/>
        <v/>
      </c>
      <c r="G279" s="69"/>
      <c r="H279" s="69"/>
      <c r="I279" s="69" t="str">
        <f t="shared" si="21"/>
        <v/>
      </c>
      <c r="J279" s="13">
        <f t="shared" si="24"/>
        <v>0</v>
      </c>
      <c r="K279" s="13">
        <f t="shared" si="20"/>
        <v>0</v>
      </c>
      <c r="L279" s="13" t="str">
        <f t="shared" si="23"/>
        <v/>
      </c>
    </row>
    <row r="280" spans="1:12" s="22" customFormat="1" ht="15.75" x14ac:dyDescent="0.2">
      <c r="A280" s="11" t="s">
        <v>94</v>
      </c>
      <c r="B280" s="80" t="s">
        <v>95</v>
      </c>
      <c r="C280" s="78">
        <v>2140000</v>
      </c>
      <c r="D280" s="78">
        <v>1350000</v>
      </c>
      <c r="E280" s="78">
        <v>1350000</v>
      </c>
      <c r="F280" s="52">
        <f t="shared" si="22"/>
        <v>100</v>
      </c>
      <c r="G280" s="69"/>
      <c r="H280" s="69"/>
      <c r="I280" s="69" t="str">
        <f t="shared" si="21"/>
        <v/>
      </c>
      <c r="J280" s="52">
        <f t="shared" si="24"/>
        <v>2140000</v>
      </c>
      <c r="K280" s="52">
        <f t="shared" si="20"/>
        <v>1350000</v>
      </c>
      <c r="L280" s="52">
        <f t="shared" si="23"/>
        <v>63.084112149532714</v>
      </c>
    </row>
    <row r="281" spans="1:12" s="16" customFormat="1" ht="28.5" customHeight="1" x14ac:dyDescent="0.2">
      <c r="A281" s="96" t="s">
        <v>109</v>
      </c>
      <c r="B281" s="42">
        <v>900203</v>
      </c>
      <c r="C281" s="15">
        <f>SUM(C278:C280)</f>
        <v>2313796076</v>
      </c>
      <c r="D281" s="15">
        <f>SUM(D278:D280)</f>
        <v>1308590671.48</v>
      </c>
      <c r="E281" s="15">
        <f>SUM(E278:E280)</f>
        <v>1214331246.4099998</v>
      </c>
      <c r="F281" s="15">
        <f t="shared" si="22"/>
        <v>92.796874750498276</v>
      </c>
      <c r="G281" s="15">
        <f>SUM(G278:G280)</f>
        <v>568560220.40999997</v>
      </c>
      <c r="H281" s="15">
        <f>SUM(H278:H280)</f>
        <v>142606010.51999998</v>
      </c>
      <c r="I281" s="15">
        <f t="shared" si="21"/>
        <v>25.081953573389988</v>
      </c>
      <c r="J281" s="15">
        <f t="shared" si="24"/>
        <v>2882356296.4099998</v>
      </c>
      <c r="K281" s="15">
        <f t="shared" si="20"/>
        <v>1356937256.9299998</v>
      </c>
      <c r="L281" s="15">
        <f t="shared" si="23"/>
        <v>47.077360235446157</v>
      </c>
    </row>
    <row r="282" spans="1:12" s="8" customFormat="1" ht="47.25" x14ac:dyDescent="0.2">
      <c r="A282" s="11" t="s">
        <v>96</v>
      </c>
      <c r="B282" s="80" t="s">
        <v>97</v>
      </c>
      <c r="C282" s="13">
        <f>SUM(C283:C284)</f>
        <v>2220000</v>
      </c>
      <c r="D282" s="13">
        <f>SUM(D283:D284)</f>
        <v>1100000</v>
      </c>
      <c r="E282" s="13">
        <f>SUM(E283:E284)</f>
        <v>828069</v>
      </c>
      <c r="F282" s="29">
        <f>IF(D282=0,"",IF(E282/D282&gt;1.5, "зв.100",E282/D282*100))</f>
        <v>75.278999999999996</v>
      </c>
      <c r="G282" s="13">
        <f>SUM(G283:G284)</f>
        <v>247242</v>
      </c>
      <c r="H282" s="13">
        <f>SUM(H283:H284)</f>
        <v>-51913.36</v>
      </c>
      <c r="I282" s="14">
        <f t="shared" ref="I282:I296" si="25">IF(G282=0,"",IF(H282/G282&gt;1.5, "зв.100",H282/G282*100))</f>
        <v>-20.99698271329305</v>
      </c>
      <c r="J282" s="13">
        <f t="shared" si="24"/>
        <v>2467242</v>
      </c>
      <c r="K282" s="13">
        <f t="shared" ref="K282:K322" si="26">E282+H282</f>
        <v>776155.64</v>
      </c>
      <c r="L282" s="13">
        <f t="shared" si="23"/>
        <v>31.458431722546877</v>
      </c>
    </row>
    <row r="283" spans="1:12" s="8" customFormat="1" ht="15.75" x14ac:dyDescent="0.2">
      <c r="A283" s="11" t="s">
        <v>431</v>
      </c>
      <c r="B283" s="80" t="s">
        <v>430</v>
      </c>
      <c r="C283" s="103">
        <v>2220000</v>
      </c>
      <c r="D283" s="103">
        <v>1100000</v>
      </c>
      <c r="E283" s="103">
        <v>828069</v>
      </c>
      <c r="F283" s="33">
        <f>IF(D283=0,"",IF(E283/D283&gt;1.5, "зв.100",E283/D283*100))</f>
        <v>75.278999999999996</v>
      </c>
      <c r="G283" s="103">
        <v>780000</v>
      </c>
      <c r="H283" s="52"/>
      <c r="I283" s="50">
        <f t="shared" si="25"/>
        <v>0</v>
      </c>
      <c r="J283" s="30">
        <f>C283+G283</f>
        <v>3000000</v>
      </c>
      <c r="K283" s="30">
        <f>E283+H283</f>
        <v>828069</v>
      </c>
      <c r="L283" s="30">
        <f>IF(J283=0,"",IF(K283/J283&gt;1.5, "зв.100",K283/J283*100))</f>
        <v>27.602300000000003</v>
      </c>
    </row>
    <row r="284" spans="1:12" ht="15.75" x14ac:dyDescent="0.2">
      <c r="A284" s="11" t="s">
        <v>98</v>
      </c>
      <c r="B284" s="80" t="s">
        <v>99</v>
      </c>
      <c r="C284" s="103"/>
      <c r="D284" s="103"/>
      <c r="E284" s="103"/>
      <c r="F284" s="33" t="str">
        <f>IF(D284=0,"",IF(E284/D284&gt;1.5, "зв.100",E284/D284*100))</f>
        <v/>
      </c>
      <c r="G284" s="103">
        <v>-532758</v>
      </c>
      <c r="H284" s="52">
        <v>-51913.36</v>
      </c>
      <c r="I284" s="50">
        <f t="shared" si="25"/>
        <v>9.7442666276245493</v>
      </c>
      <c r="J284" s="30">
        <f t="shared" si="24"/>
        <v>-532758</v>
      </c>
      <c r="K284" s="30">
        <f t="shared" si="26"/>
        <v>-51913.36</v>
      </c>
      <c r="L284" s="30">
        <f t="shared" si="23"/>
        <v>9.7442666276245493</v>
      </c>
    </row>
    <row r="285" spans="1:12" ht="47.25" x14ac:dyDescent="0.2">
      <c r="A285" s="11" t="s">
        <v>100</v>
      </c>
      <c r="B285" s="80" t="s">
        <v>101</v>
      </c>
      <c r="C285" s="30">
        <v>0</v>
      </c>
      <c r="D285" s="30">
        <v>0</v>
      </c>
      <c r="E285" s="30">
        <v>0</v>
      </c>
      <c r="F285" s="29" t="str">
        <f>IF(D285=0,"",IF(E285/D285&gt;1.5, "зв.100",E285/D285*100))</f>
        <v/>
      </c>
      <c r="G285" s="103">
        <v>3550000</v>
      </c>
      <c r="H285" s="52"/>
      <c r="I285" s="50">
        <f t="shared" si="25"/>
        <v>0</v>
      </c>
      <c r="J285" s="30">
        <f t="shared" si="24"/>
        <v>3550000</v>
      </c>
      <c r="K285" s="30">
        <f t="shared" si="26"/>
        <v>0</v>
      </c>
      <c r="L285" s="30">
        <f t="shared" si="23"/>
        <v>0</v>
      </c>
    </row>
    <row r="286" spans="1:12" s="12" customFormat="1" ht="15.75" x14ac:dyDescent="0.2">
      <c r="A286" s="10" t="s">
        <v>110</v>
      </c>
      <c r="B286" s="9">
        <v>900201</v>
      </c>
      <c r="C286" s="13">
        <f>C285+C282</f>
        <v>2220000</v>
      </c>
      <c r="D286" s="13">
        <f>D285+D282</f>
        <v>1100000</v>
      </c>
      <c r="E286" s="13">
        <f>E285+E282</f>
        <v>828069</v>
      </c>
      <c r="F286" s="29">
        <f>IF(D286=0,"",IF(E286/D286&gt;1.5, "зв.100",E286/D286*100))</f>
        <v>75.278999999999996</v>
      </c>
      <c r="G286" s="13">
        <f>G285+G282</f>
        <v>3797242</v>
      </c>
      <c r="H286" s="13">
        <f>H285+H282</f>
        <v>-51913.36</v>
      </c>
      <c r="I286" s="13">
        <f>SUM(I282:I285)</f>
        <v>-11.252716085668501</v>
      </c>
      <c r="J286" s="13">
        <f t="shared" si="24"/>
        <v>6017242</v>
      </c>
      <c r="K286" s="13">
        <f t="shared" si="26"/>
        <v>776155.64</v>
      </c>
      <c r="L286" s="13">
        <f t="shared" si="23"/>
        <v>12.898860308427018</v>
      </c>
    </row>
    <row r="287" spans="1:12" s="16" customFormat="1" ht="16.5" x14ac:dyDescent="0.2">
      <c r="A287" s="26" t="s">
        <v>238</v>
      </c>
      <c r="B287" s="43"/>
      <c r="C287" s="15">
        <f>C157-C281-C286</f>
        <v>177743029.40999985</v>
      </c>
      <c r="D287" s="15">
        <f>D157-D281-D286</f>
        <v>21386955.089999914</v>
      </c>
      <c r="E287" s="15">
        <f>E157-E281-E286</f>
        <v>135579557.70000029</v>
      </c>
      <c r="F287" s="29"/>
      <c r="G287" s="15">
        <f>G157-G281-G286</f>
        <v>-493325261.40999997</v>
      </c>
      <c r="H287" s="15">
        <f>H157-H281-H286</f>
        <v>-70966260.199999988</v>
      </c>
      <c r="I287" s="14"/>
      <c r="J287" s="15">
        <f t="shared" si="24"/>
        <v>-315582232.00000012</v>
      </c>
      <c r="K287" s="15">
        <f t="shared" si="26"/>
        <v>64613297.500000298</v>
      </c>
      <c r="L287" s="13"/>
    </row>
    <row r="288" spans="1:12" s="8" customFormat="1" ht="15.75" x14ac:dyDescent="0.2">
      <c r="A288" s="10" t="s">
        <v>179</v>
      </c>
      <c r="B288" s="9">
        <v>200000</v>
      </c>
      <c r="C288" s="13">
        <f>C299+C292+C296</f>
        <v>-177743029.41000003</v>
      </c>
      <c r="D288" s="13">
        <f>D299+D292+D296</f>
        <v>-21386955.090000004</v>
      </c>
      <c r="E288" s="13">
        <f>E299+E292+E296</f>
        <v>-135579557.69999999</v>
      </c>
      <c r="F288" s="29"/>
      <c r="G288" s="13">
        <f>G299+G292+G296+G304</f>
        <v>493325261.41000003</v>
      </c>
      <c r="H288" s="13">
        <f>H299+H292+H296+H304</f>
        <v>70966260.200000003</v>
      </c>
      <c r="I288" s="14"/>
      <c r="J288" s="13">
        <f t="shared" si="24"/>
        <v>315582232</v>
      </c>
      <c r="K288" s="13">
        <f t="shared" si="26"/>
        <v>-64613297.499999985</v>
      </c>
      <c r="L288" s="13"/>
    </row>
    <row r="289" spans="1:12" s="8" customFormat="1" ht="31.5" hidden="1" x14ac:dyDescent="0.2">
      <c r="A289" s="10" t="s">
        <v>233</v>
      </c>
      <c r="B289" s="9">
        <v>203400</v>
      </c>
      <c r="C289" s="13"/>
      <c r="D289" s="13"/>
      <c r="E289" s="13"/>
      <c r="F289" s="29" t="str">
        <f t="shared" ref="F289:F295" si="27">IF(D289=0,"",IF(E289/D289&gt;1.5, "зв.100",E289/D289*100))</f>
        <v/>
      </c>
      <c r="G289" s="13">
        <f>G290+G291</f>
        <v>0</v>
      </c>
      <c r="H289" s="13">
        <f>H290+H291</f>
        <v>0</v>
      </c>
      <c r="I289" s="14" t="str">
        <f t="shared" si="25"/>
        <v/>
      </c>
      <c r="J289" s="13">
        <f t="shared" si="24"/>
        <v>0</v>
      </c>
      <c r="K289" s="13">
        <f t="shared" si="26"/>
        <v>0</v>
      </c>
      <c r="L289" s="13"/>
    </row>
    <row r="290" spans="1:12" s="8" customFormat="1" ht="15.75" hidden="1" x14ac:dyDescent="0.2">
      <c r="A290" s="11" t="s">
        <v>234</v>
      </c>
      <c r="B290" s="39">
        <v>203410</v>
      </c>
      <c r="C290" s="13"/>
      <c r="D290" s="13"/>
      <c r="E290" s="13"/>
      <c r="F290" s="29" t="str">
        <f t="shared" si="27"/>
        <v/>
      </c>
      <c r="G290" s="13"/>
      <c r="H290" s="13"/>
      <c r="I290" s="14" t="str">
        <f t="shared" si="25"/>
        <v/>
      </c>
      <c r="J290" s="13">
        <f t="shared" si="24"/>
        <v>0</v>
      </c>
      <c r="K290" s="13">
        <f t="shared" si="26"/>
        <v>0</v>
      </c>
      <c r="L290" s="13"/>
    </row>
    <row r="291" spans="1:12" s="8" customFormat="1" ht="15.75" hidden="1" x14ac:dyDescent="0.2">
      <c r="A291" s="11" t="s">
        <v>235</v>
      </c>
      <c r="B291" s="39">
        <v>203420</v>
      </c>
      <c r="C291" s="13"/>
      <c r="D291" s="13"/>
      <c r="E291" s="13"/>
      <c r="F291" s="29" t="str">
        <f t="shared" si="27"/>
        <v/>
      </c>
      <c r="G291" s="13"/>
      <c r="H291" s="13"/>
      <c r="I291" s="14" t="str">
        <f t="shared" si="25"/>
        <v/>
      </c>
      <c r="J291" s="13">
        <f t="shared" si="24"/>
        <v>0</v>
      </c>
      <c r="K291" s="13">
        <f t="shared" si="26"/>
        <v>0</v>
      </c>
      <c r="L291" s="13"/>
    </row>
    <row r="292" spans="1:12" s="8" customFormat="1" ht="31.5" x14ac:dyDescent="0.2">
      <c r="A292" s="10" t="s">
        <v>112</v>
      </c>
      <c r="B292" s="9">
        <v>205000</v>
      </c>
      <c r="C292" s="13">
        <f>C293-C294+C295</f>
        <v>0</v>
      </c>
      <c r="D292" s="13">
        <f>D293-D294+D295</f>
        <v>0</v>
      </c>
      <c r="E292" s="13">
        <f>E293-E294+E295</f>
        <v>-816718.34</v>
      </c>
      <c r="F292" s="29" t="str">
        <f t="shared" si="27"/>
        <v/>
      </c>
      <c r="G292" s="13">
        <f>G293-G294+G295</f>
        <v>0</v>
      </c>
      <c r="H292" s="13">
        <f>H293-H294+H295</f>
        <v>-1464516.9399999995</v>
      </c>
      <c r="I292" s="14" t="str">
        <f t="shared" si="25"/>
        <v/>
      </c>
      <c r="J292" s="13">
        <f t="shared" si="24"/>
        <v>0</v>
      </c>
      <c r="K292" s="13">
        <f t="shared" si="26"/>
        <v>-2281235.2799999993</v>
      </c>
      <c r="L292" s="13"/>
    </row>
    <row r="293" spans="1:12" ht="15.75" x14ac:dyDescent="0.2">
      <c r="A293" s="11" t="s">
        <v>161</v>
      </c>
      <c r="B293" s="39">
        <v>205100</v>
      </c>
      <c r="C293" s="30">
        <v>0</v>
      </c>
      <c r="D293" s="30">
        <v>0</v>
      </c>
      <c r="E293" s="30">
        <v>0</v>
      </c>
      <c r="F293" s="29" t="str">
        <f t="shared" si="27"/>
        <v/>
      </c>
      <c r="G293" s="30"/>
      <c r="H293" s="105">
        <v>15788173.48</v>
      </c>
      <c r="I293" s="14" t="str">
        <f t="shared" si="25"/>
        <v/>
      </c>
      <c r="J293" s="30">
        <f t="shared" si="24"/>
        <v>0</v>
      </c>
      <c r="K293" s="30">
        <f t="shared" si="26"/>
        <v>15788173.48</v>
      </c>
      <c r="L293" s="13"/>
    </row>
    <row r="294" spans="1:12" ht="15.75" x14ac:dyDescent="0.2">
      <c r="A294" s="11" t="s">
        <v>162</v>
      </c>
      <c r="B294" s="39">
        <v>205200</v>
      </c>
      <c r="C294" s="30">
        <v>0</v>
      </c>
      <c r="D294" s="30">
        <v>0</v>
      </c>
      <c r="E294" s="104">
        <v>816718.34</v>
      </c>
      <c r="F294" s="29" t="str">
        <f t="shared" si="27"/>
        <v/>
      </c>
      <c r="G294" s="30">
        <v>0</v>
      </c>
      <c r="H294" s="105">
        <v>17235010.34</v>
      </c>
      <c r="I294" s="14" t="str">
        <f t="shared" si="25"/>
        <v/>
      </c>
      <c r="J294" s="30">
        <f t="shared" si="24"/>
        <v>0</v>
      </c>
      <c r="K294" s="30">
        <f t="shared" si="26"/>
        <v>18051728.68</v>
      </c>
      <c r="L294" s="13"/>
    </row>
    <row r="295" spans="1:12" ht="15.75" x14ac:dyDescent="0.2">
      <c r="A295" s="11" t="s">
        <v>227</v>
      </c>
      <c r="B295" s="39">
        <v>205300</v>
      </c>
      <c r="C295" s="30">
        <v>0</v>
      </c>
      <c r="D295" s="30">
        <v>0</v>
      </c>
      <c r="E295" s="30">
        <v>0</v>
      </c>
      <c r="F295" s="29" t="str">
        <f t="shared" si="27"/>
        <v/>
      </c>
      <c r="G295" s="30">
        <v>0</v>
      </c>
      <c r="H295" s="105">
        <v>-17680.080000000002</v>
      </c>
      <c r="I295" s="14" t="str">
        <f t="shared" si="25"/>
        <v/>
      </c>
      <c r="J295" s="30">
        <f t="shared" si="24"/>
        <v>0</v>
      </c>
      <c r="K295" s="30">
        <f t="shared" si="26"/>
        <v>-17680.080000000002</v>
      </c>
      <c r="L295" s="13"/>
    </row>
    <row r="296" spans="1:12" s="8" customFormat="1" ht="31.5" x14ac:dyDescent="0.2">
      <c r="A296" s="10" t="s">
        <v>228</v>
      </c>
      <c r="B296" s="44">
        <v>206000</v>
      </c>
      <c r="C296" s="13">
        <f>C298+C297</f>
        <v>0</v>
      </c>
      <c r="D296" s="13">
        <f>D298+D297</f>
        <v>-182508000</v>
      </c>
      <c r="E296" s="13">
        <f>E298+E297</f>
        <v>-180008000</v>
      </c>
      <c r="F296" s="29"/>
      <c r="G296" s="13">
        <f>G298+G297</f>
        <v>0</v>
      </c>
      <c r="H296" s="13">
        <f>H298+H297</f>
        <v>-58960134</v>
      </c>
      <c r="I296" s="14" t="str">
        <f t="shared" si="25"/>
        <v/>
      </c>
      <c r="J296" s="13">
        <f t="shared" si="24"/>
        <v>0</v>
      </c>
      <c r="K296" s="13">
        <f t="shared" si="26"/>
        <v>-238968134</v>
      </c>
      <c r="L296" s="13"/>
    </row>
    <row r="297" spans="1:12" s="22" customFormat="1" ht="15.75" x14ac:dyDescent="0.2">
      <c r="A297" s="11" t="s">
        <v>237</v>
      </c>
      <c r="B297" s="45">
        <v>206110</v>
      </c>
      <c r="C297" s="104">
        <v>383500000</v>
      </c>
      <c r="D297" s="30">
        <v>189992000</v>
      </c>
      <c r="E297" s="104">
        <v>189992000</v>
      </c>
      <c r="F297" s="29"/>
      <c r="G297" s="78">
        <v>59127334</v>
      </c>
      <c r="H297" s="105">
        <v>267200</v>
      </c>
      <c r="I297" s="30">
        <v>0</v>
      </c>
      <c r="J297" s="78">
        <f t="shared" si="24"/>
        <v>442627334</v>
      </c>
      <c r="K297" s="78">
        <f t="shared" si="26"/>
        <v>190259200</v>
      </c>
      <c r="L297" s="30"/>
    </row>
    <row r="298" spans="1:12" ht="15.75" x14ac:dyDescent="0.2">
      <c r="A298" s="11" t="s">
        <v>229</v>
      </c>
      <c r="B298" s="45">
        <v>206210</v>
      </c>
      <c r="C298" s="104">
        <v>-383500000</v>
      </c>
      <c r="D298" s="30">
        <v>-372500000</v>
      </c>
      <c r="E298" s="104">
        <v>-370000000</v>
      </c>
      <c r="F298" s="29"/>
      <c r="G298" s="78">
        <v>-59127334</v>
      </c>
      <c r="H298" s="105">
        <v>-59227334</v>
      </c>
      <c r="I298" s="30">
        <v>0</v>
      </c>
      <c r="J298" s="78">
        <f t="shared" si="24"/>
        <v>-442627334</v>
      </c>
      <c r="K298" s="78">
        <f t="shared" si="26"/>
        <v>-429227334</v>
      </c>
      <c r="L298" s="30"/>
    </row>
    <row r="299" spans="1:12" s="12" customFormat="1" ht="31.5" x14ac:dyDescent="0.2">
      <c r="A299" s="10" t="s">
        <v>111</v>
      </c>
      <c r="B299" s="9">
        <v>208000</v>
      </c>
      <c r="C299" s="13">
        <f>C300-C301+C303+C302</f>
        <v>-177743029.41000003</v>
      </c>
      <c r="D299" s="13">
        <f>D300-D301+D303+D302</f>
        <v>161121044.91</v>
      </c>
      <c r="E299" s="13">
        <f>E300-E301+E303+E302</f>
        <v>45245160.640000001</v>
      </c>
      <c r="F299" s="29"/>
      <c r="G299" s="13">
        <f>G300-G301+G303+G302</f>
        <v>388148261.41000003</v>
      </c>
      <c r="H299" s="13">
        <f>H300-H301+H303+H302</f>
        <v>120631005.94</v>
      </c>
      <c r="I299" s="14"/>
      <c r="J299" s="13">
        <f t="shared" si="24"/>
        <v>210405232</v>
      </c>
      <c r="K299" s="13">
        <f t="shared" si="26"/>
        <v>165876166.57999998</v>
      </c>
      <c r="L299" s="13"/>
    </row>
    <row r="300" spans="1:12" s="47" customFormat="1" ht="15.75" x14ac:dyDescent="0.2">
      <c r="A300" s="11" t="s">
        <v>161</v>
      </c>
      <c r="B300" s="39">
        <v>208100</v>
      </c>
      <c r="C300" s="104">
        <v>180259240</v>
      </c>
      <c r="D300" s="32">
        <v>372548197</v>
      </c>
      <c r="E300" s="104">
        <v>186946473.12</v>
      </c>
      <c r="F300" s="33"/>
      <c r="G300" s="78">
        <v>30145992</v>
      </c>
      <c r="H300" s="105">
        <v>33798049.600000001</v>
      </c>
      <c r="I300" s="50"/>
      <c r="J300" s="78">
        <f t="shared" si="24"/>
        <v>210405232</v>
      </c>
      <c r="K300" s="78">
        <f t="shared" si="26"/>
        <v>220744522.72</v>
      </c>
      <c r="L300" s="30"/>
    </row>
    <row r="301" spans="1:12" s="47" customFormat="1" ht="15.75" x14ac:dyDescent="0.2">
      <c r="A301" s="11" t="s">
        <v>162</v>
      </c>
      <c r="B301" s="39">
        <v>208200</v>
      </c>
      <c r="C301" s="30">
        <v>0</v>
      </c>
      <c r="D301" s="30"/>
      <c r="E301" s="104">
        <v>51231496.770000003</v>
      </c>
      <c r="F301" s="33"/>
      <c r="G301" s="30"/>
      <c r="H301" s="105">
        <v>3636859.37</v>
      </c>
      <c r="I301" s="50"/>
      <c r="J301" s="30">
        <f t="shared" si="24"/>
        <v>0</v>
      </c>
      <c r="K301" s="30">
        <f t="shared" si="26"/>
        <v>54868356.140000001</v>
      </c>
      <c r="L301" s="30"/>
    </row>
    <row r="302" spans="1:12" s="47" customFormat="1" ht="15.75" hidden="1" x14ac:dyDescent="0.2">
      <c r="A302" s="11" t="s">
        <v>227</v>
      </c>
      <c r="B302" s="39">
        <v>208300</v>
      </c>
      <c r="C302" s="30"/>
      <c r="D302" s="30"/>
      <c r="E302" s="30"/>
      <c r="F302" s="33"/>
      <c r="G302" s="30"/>
      <c r="H302" s="30"/>
      <c r="I302" s="50"/>
      <c r="J302" s="30">
        <f t="shared" si="24"/>
        <v>0</v>
      </c>
      <c r="K302" s="30">
        <f t="shared" si="26"/>
        <v>0</v>
      </c>
      <c r="L302" s="30"/>
    </row>
    <row r="303" spans="1:12" s="47" customFormat="1" ht="31.5" x14ac:dyDescent="0.2">
      <c r="A303" s="11" t="s">
        <v>221</v>
      </c>
      <c r="B303" s="39">
        <v>208400</v>
      </c>
      <c r="C303" s="104">
        <v>-358002269.41000003</v>
      </c>
      <c r="D303" s="32">
        <v>-211427152.09</v>
      </c>
      <c r="E303" s="104">
        <v>-90469815.709999993</v>
      </c>
      <c r="F303" s="29"/>
      <c r="G303" s="78">
        <v>358002269.41000003</v>
      </c>
      <c r="H303" s="105">
        <v>90469815.709999993</v>
      </c>
      <c r="I303" s="14"/>
      <c r="J303" s="78">
        <f t="shared" si="24"/>
        <v>0</v>
      </c>
      <c r="K303" s="78">
        <f t="shared" si="26"/>
        <v>0</v>
      </c>
      <c r="L303" s="13"/>
    </row>
    <row r="304" spans="1:12" s="12" customFormat="1" ht="15.75" x14ac:dyDescent="0.2">
      <c r="A304" s="10" t="s">
        <v>230</v>
      </c>
      <c r="B304" s="44">
        <v>300000</v>
      </c>
      <c r="C304" s="34">
        <f>SUM(C305:C306)</f>
        <v>0</v>
      </c>
      <c r="D304" s="34">
        <f>SUM(D305:D306)</f>
        <v>0</v>
      </c>
      <c r="E304" s="34">
        <f>SUM(E305:E306)</f>
        <v>0</v>
      </c>
      <c r="F304" s="29"/>
      <c r="G304" s="13">
        <f>SUM(G305:G306)</f>
        <v>105177000</v>
      </c>
      <c r="H304" s="13">
        <f>SUM(H305:H306)</f>
        <v>10759905.199999999</v>
      </c>
      <c r="I304" s="14"/>
      <c r="J304" s="13">
        <f t="shared" si="24"/>
        <v>105177000</v>
      </c>
      <c r="K304" s="13">
        <f t="shared" si="26"/>
        <v>10759905.199999999</v>
      </c>
      <c r="L304" s="13"/>
    </row>
    <row r="305" spans="1:12" s="47" customFormat="1" ht="15.75" x14ac:dyDescent="0.2">
      <c r="A305" s="11" t="s">
        <v>231</v>
      </c>
      <c r="B305" s="45">
        <v>301100</v>
      </c>
      <c r="C305" s="35"/>
      <c r="D305" s="35"/>
      <c r="E305" s="30"/>
      <c r="F305" s="29"/>
      <c r="G305" s="30">
        <v>105177000</v>
      </c>
      <c r="H305" s="105">
        <v>10759905.199999999</v>
      </c>
      <c r="I305" s="14"/>
      <c r="J305" s="30">
        <f t="shared" si="24"/>
        <v>105177000</v>
      </c>
      <c r="K305" s="30">
        <f t="shared" si="26"/>
        <v>10759905.199999999</v>
      </c>
      <c r="L305" s="13"/>
    </row>
    <row r="306" spans="1:12" s="53" customFormat="1" ht="15.75" hidden="1" x14ac:dyDescent="0.2">
      <c r="A306" s="11" t="s">
        <v>250</v>
      </c>
      <c r="B306" s="45">
        <v>301200</v>
      </c>
      <c r="C306" s="35"/>
      <c r="D306" s="35"/>
      <c r="E306" s="30"/>
      <c r="F306" s="29"/>
      <c r="G306" s="30"/>
      <c r="H306" s="30"/>
      <c r="I306" s="14"/>
      <c r="J306" s="30">
        <f t="shared" si="24"/>
        <v>0</v>
      </c>
      <c r="K306" s="30">
        <f t="shared" si="26"/>
        <v>0</v>
      </c>
      <c r="L306" s="13"/>
    </row>
    <row r="307" spans="1:12" s="12" customFormat="1" ht="31.5" x14ac:dyDescent="0.2">
      <c r="A307" s="10" t="s">
        <v>178</v>
      </c>
      <c r="B307" s="9">
        <v>900230</v>
      </c>
      <c r="C307" s="13">
        <f>C299+C292</f>
        <v>-177743029.41000003</v>
      </c>
      <c r="D307" s="13">
        <f>D299+D292</f>
        <v>161121044.91</v>
      </c>
      <c r="E307" s="13">
        <f>E299+E292+E296</f>
        <v>-135579557.69999999</v>
      </c>
      <c r="F307" s="29"/>
      <c r="G307" s="13">
        <f>G299+G292+G304</f>
        <v>493325261.41000003</v>
      </c>
      <c r="H307" s="13">
        <f>H299+H292+H296</f>
        <v>60206355</v>
      </c>
      <c r="I307" s="14"/>
      <c r="J307" s="13">
        <f t="shared" si="24"/>
        <v>315582232</v>
      </c>
      <c r="K307" s="13">
        <f t="shared" si="26"/>
        <v>-75373202.699999988</v>
      </c>
      <c r="L307" s="13"/>
    </row>
    <row r="308" spans="1:12" s="12" customFormat="1" ht="15.75" x14ac:dyDescent="0.2">
      <c r="A308" s="10" t="s">
        <v>232</v>
      </c>
      <c r="B308" s="44">
        <v>400000</v>
      </c>
      <c r="C308" s="13">
        <f>SUM(C310:C311)</f>
        <v>0</v>
      </c>
      <c r="D308" s="13">
        <f>SUM(D310:D311)</f>
        <v>0</v>
      </c>
      <c r="E308" s="13">
        <f>SUM(E310:E311)</f>
        <v>0</v>
      </c>
      <c r="F308" s="29"/>
      <c r="G308" s="13">
        <f>SUM(G309:G311)</f>
        <v>105177000</v>
      </c>
      <c r="H308" s="13">
        <f>SUM(H309:H311)</f>
        <v>10759905.199999999</v>
      </c>
      <c r="I308" s="14"/>
      <c r="J308" s="13">
        <f t="shared" si="24"/>
        <v>105177000</v>
      </c>
      <c r="K308" s="13">
        <f t="shared" si="26"/>
        <v>10759905.199999999</v>
      </c>
      <c r="L308" s="13"/>
    </row>
    <row r="309" spans="1:12" s="54" customFormat="1" ht="15.75" x14ac:dyDescent="0.2">
      <c r="A309" s="11" t="s">
        <v>262</v>
      </c>
      <c r="B309" s="45">
        <v>401201</v>
      </c>
      <c r="C309" s="13"/>
      <c r="D309" s="13"/>
      <c r="E309" s="13"/>
      <c r="F309" s="29"/>
      <c r="G309" s="30">
        <v>105177000</v>
      </c>
      <c r="H309" s="105">
        <v>10759905.199999999</v>
      </c>
      <c r="I309" s="14"/>
      <c r="J309" s="30">
        <f t="shared" si="24"/>
        <v>105177000</v>
      </c>
      <c r="K309" s="30">
        <f t="shared" si="26"/>
        <v>10759905.199999999</v>
      </c>
      <c r="L309" s="13"/>
    </row>
    <row r="310" spans="1:12" s="55" customFormat="1" ht="15.75" hidden="1" x14ac:dyDescent="0.2">
      <c r="A310" s="11" t="s">
        <v>251</v>
      </c>
      <c r="B310" s="45">
        <v>401202</v>
      </c>
      <c r="C310" s="30"/>
      <c r="D310" s="30"/>
      <c r="E310" s="30"/>
      <c r="F310" s="29"/>
      <c r="G310" s="30"/>
      <c r="H310" s="30"/>
      <c r="I310" s="14"/>
      <c r="J310" s="30">
        <f t="shared" si="24"/>
        <v>0</v>
      </c>
      <c r="K310" s="30">
        <f t="shared" si="26"/>
        <v>0</v>
      </c>
      <c r="L310" s="13"/>
    </row>
    <row r="311" spans="1:12" s="56" customFormat="1" ht="15.75" hidden="1" x14ac:dyDescent="0.2">
      <c r="A311" s="11" t="s">
        <v>252</v>
      </c>
      <c r="B311" s="45">
        <v>402202</v>
      </c>
      <c r="C311" s="30"/>
      <c r="D311" s="30"/>
      <c r="E311" s="30"/>
      <c r="F311" s="29"/>
      <c r="G311" s="30"/>
      <c r="H311" s="30"/>
      <c r="I311" s="14"/>
      <c r="J311" s="30">
        <f t="shared" si="24"/>
        <v>0</v>
      </c>
      <c r="K311" s="30">
        <f t="shared" si="26"/>
        <v>0</v>
      </c>
      <c r="L311" s="13"/>
    </row>
    <row r="312" spans="1:12" s="12" customFormat="1" ht="15.75" x14ac:dyDescent="0.2">
      <c r="A312" s="10" t="s">
        <v>181</v>
      </c>
      <c r="B312" s="9">
        <v>600000</v>
      </c>
      <c r="C312" s="13">
        <f>C316+C313+C321</f>
        <v>-177743029.41000003</v>
      </c>
      <c r="D312" s="13">
        <f>D316+D313+D321</f>
        <v>-21386955.090000004</v>
      </c>
      <c r="E312" s="13">
        <f>E316+E313+E321</f>
        <v>-135579557.69999999</v>
      </c>
      <c r="F312" s="29"/>
      <c r="G312" s="13">
        <f>G316+G313</f>
        <v>388148261.41000003</v>
      </c>
      <c r="H312" s="13">
        <f>H316+H313+H321</f>
        <v>60206355</v>
      </c>
      <c r="I312" s="14"/>
      <c r="J312" s="13">
        <f t="shared" si="24"/>
        <v>210405232</v>
      </c>
      <c r="K312" s="13">
        <f t="shared" si="26"/>
        <v>-75373202.699999988</v>
      </c>
      <c r="L312" s="13"/>
    </row>
    <row r="313" spans="1:12" s="12" customFormat="1" ht="31.5" x14ac:dyDescent="0.2">
      <c r="A313" s="10" t="s">
        <v>228</v>
      </c>
      <c r="B313" s="9">
        <v>601000</v>
      </c>
      <c r="C313" s="13">
        <f>C315+C314</f>
        <v>0</v>
      </c>
      <c r="D313" s="13">
        <f>D315+D314</f>
        <v>-182508000</v>
      </c>
      <c r="E313" s="13">
        <f>E315+E314</f>
        <v>-180008000</v>
      </c>
      <c r="F313" s="29"/>
      <c r="G313" s="13">
        <f>G315+G314</f>
        <v>0</v>
      </c>
      <c r="H313" s="13">
        <f>H315+H314</f>
        <v>-58960134</v>
      </c>
      <c r="I313" s="14"/>
      <c r="J313" s="13">
        <f t="shared" si="24"/>
        <v>0</v>
      </c>
      <c r="K313" s="13">
        <f t="shared" si="26"/>
        <v>-238968134</v>
      </c>
      <c r="L313" s="13"/>
    </row>
    <row r="314" spans="1:12" s="57" customFormat="1" ht="15.75" x14ac:dyDescent="0.2">
      <c r="A314" s="11" t="s">
        <v>237</v>
      </c>
      <c r="B314" s="39">
        <v>601110</v>
      </c>
      <c r="C314" s="104">
        <v>383500000</v>
      </c>
      <c r="D314" s="30">
        <v>189992000</v>
      </c>
      <c r="E314" s="104">
        <v>189992000</v>
      </c>
      <c r="F314" s="29"/>
      <c r="G314" s="78">
        <v>59127334</v>
      </c>
      <c r="H314" s="105">
        <v>267200</v>
      </c>
      <c r="I314" s="30">
        <v>0</v>
      </c>
      <c r="J314" s="78">
        <f t="shared" si="24"/>
        <v>442627334</v>
      </c>
      <c r="K314" s="78">
        <f t="shared" si="26"/>
        <v>190259200</v>
      </c>
      <c r="L314" s="30"/>
    </row>
    <row r="315" spans="1:12" s="55" customFormat="1" ht="15.75" x14ac:dyDescent="0.2">
      <c r="A315" s="11" t="s">
        <v>229</v>
      </c>
      <c r="B315" s="39">
        <v>601210</v>
      </c>
      <c r="C315" s="104">
        <v>-383500000</v>
      </c>
      <c r="D315" s="30">
        <v>-372500000</v>
      </c>
      <c r="E315" s="104">
        <v>-370000000</v>
      </c>
      <c r="F315" s="29"/>
      <c r="G315" s="78">
        <v>-59127334</v>
      </c>
      <c r="H315" s="105">
        <v>-59227334</v>
      </c>
      <c r="I315" s="30">
        <v>0</v>
      </c>
      <c r="J315" s="78">
        <f t="shared" si="24"/>
        <v>-442627334</v>
      </c>
      <c r="K315" s="78">
        <f t="shared" si="26"/>
        <v>-429227334</v>
      </c>
      <c r="L315" s="30"/>
    </row>
    <row r="316" spans="1:12" s="12" customFormat="1" ht="15.75" x14ac:dyDescent="0.2">
      <c r="A316" s="10" t="s">
        <v>180</v>
      </c>
      <c r="B316" s="9">
        <v>602000</v>
      </c>
      <c r="C316" s="13">
        <f>C317-C318+C319+C320</f>
        <v>-177743029.41000003</v>
      </c>
      <c r="D316" s="13">
        <f>D317-D318+D319+D320</f>
        <v>161121044.91</v>
      </c>
      <c r="E316" s="13">
        <f>E317-E318+E319+E320</f>
        <v>44428442.299999997</v>
      </c>
      <c r="F316" s="29"/>
      <c r="G316" s="13">
        <f>G317-G318+G319+G320</f>
        <v>388148261.41000003</v>
      </c>
      <c r="H316" s="13">
        <f>H317-H318+H319+H320</f>
        <v>119166489</v>
      </c>
      <c r="I316" s="14"/>
      <c r="J316" s="13">
        <f t="shared" si="24"/>
        <v>210405232</v>
      </c>
      <c r="K316" s="13">
        <f t="shared" si="26"/>
        <v>163594931.30000001</v>
      </c>
      <c r="L316" s="13"/>
    </row>
    <row r="317" spans="1:12" s="47" customFormat="1" ht="15.75" x14ac:dyDescent="0.2">
      <c r="A317" s="11" t="s">
        <v>161</v>
      </c>
      <c r="B317" s="39">
        <v>602100</v>
      </c>
      <c r="C317" s="104">
        <v>180259240</v>
      </c>
      <c r="D317" s="32">
        <v>372548197</v>
      </c>
      <c r="E317" s="104">
        <v>186946473.12</v>
      </c>
      <c r="F317" s="29"/>
      <c r="G317" s="78">
        <v>30145992</v>
      </c>
      <c r="H317" s="105">
        <v>49586223.079999998</v>
      </c>
      <c r="I317" s="14"/>
      <c r="J317" s="78">
        <f t="shared" si="24"/>
        <v>210405232</v>
      </c>
      <c r="K317" s="78">
        <f t="shared" si="26"/>
        <v>236532696.19999999</v>
      </c>
      <c r="L317" s="13"/>
    </row>
    <row r="318" spans="1:12" s="47" customFormat="1" ht="15.75" x14ac:dyDescent="0.2">
      <c r="A318" s="11" t="s">
        <v>162</v>
      </c>
      <c r="B318" s="39">
        <v>602200</v>
      </c>
      <c r="C318" s="30">
        <v>0</v>
      </c>
      <c r="D318" s="30"/>
      <c r="E318" s="104">
        <v>52048215.109999999</v>
      </c>
      <c r="F318" s="29"/>
      <c r="G318" s="30"/>
      <c r="H318" s="105">
        <v>20871869.710000001</v>
      </c>
      <c r="I318" s="14"/>
      <c r="J318" s="30">
        <f t="shared" si="24"/>
        <v>0</v>
      </c>
      <c r="K318" s="30">
        <f t="shared" si="26"/>
        <v>72920084.819999993</v>
      </c>
      <c r="L318" s="13"/>
    </row>
    <row r="319" spans="1:12" s="47" customFormat="1" ht="15.75" x14ac:dyDescent="0.2">
      <c r="A319" s="11" t="s">
        <v>227</v>
      </c>
      <c r="B319" s="39">
        <v>602300</v>
      </c>
      <c r="C319" s="30"/>
      <c r="D319" s="30"/>
      <c r="E319" s="30"/>
      <c r="F319" s="29"/>
      <c r="G319" s="30"/>
      <c r="H319" s="105">
        <v>-17680.080000000002</v>
      </c>
      <c r="I319" s="14"/>
      <c r="J319" s="30">
        <f t="shared" si="24"/>
        <v>0</v>
      </c>
      <c r="K319" s="30">
        <f t="shared" si="26"/>
        <v>-17680.080000000002</v>
      </c>
      <c r="L319" s="13"/>
    </row>
    <row r="320" spans="1:12" s="47" customFormat="1" ht="31.5" x14ac:dyDescent="0.2">
      <c r="A320" s="11" t="s">
        <v>221</v>
      </c>
      <c r="B320" s="39">
        <v>602400</v>
      </c>
      <c r="C320" s="104">
        <v>-358002269.41000003</v>
      </c>
      <c r="D320" s="32">
        <v>-211427152.09</v>
      </c>
      <c r="E320" s="104">
        <v>-90469815.709999993</v>
      </c>
      <c r="F320" s="29"/>
      <c r="G320" s="78">
        <v>358002269.41000003</v>
      </c>
      <c r="H320" s="105">
        <v>90469815.709999993</v>
      </c>
      <c r="I320" s="14"/>
      <c r="J320" s="78">
        <f t="shared" si="24"/>
        <v>0</v>
      </c>
      <c r="K320" s="78">
        <f t="shared" si="26"/>
        <v>0</v>
      </c>
      <c r="L320" s="13"/>
    </row>
    <row r="321" spans="1:12" s="12" customFormat="1" ht="31.5" hidden="1" x14ac:dyDescent="0.2">
      <c r="A321" s="10" t="s">
        <v>233</v>
      </c>
      <c r="B321" s="9">
        <v>603000</v>
      </c>
      <c r="C321" s="13">
        <f>C289</f>
        <v>0</v>
      </c>
      <c r="D321" s="13">
        <f>D289</f>
        <v>0</v>
      </c>
      <c r="E321" s="13">
        <f>E289</f>
        <v>0</v>
      </c>
      <c r="F321" s="29"/>
      <c r="G321" s="13"/>
      <c r="H321" s="29"/>
      <c r="I321" s="14"/>
      <c r="J321" s="13">
        <f t="shared" si="24"/>
        <v>0</v>
      </c>
      <c r="K321" s="13">
        <f t="shared" si="26"/>
        <v>0</v>
      </c>
      <c r="L321" s="13"/>
    </row>
    <row r="322" spans="1:12" s="12" customFormat="1" ht="47.25" x14ac:dyDescent="0.2">
      <c r="A322" s="10" t="s">
        <v>236</v>
      </c>
      <c r="B322" s="9">
        <v>900460</v>
      </c>
      <c r="C322" s="13">
        <f>C312</f>
        <v>-177743029.41000003</v>
      </c>
      <c r="D322" s="13">
        <f>D312</f>
        <v>-21386955.090000004</v>
      </c>
      <c r="E322" s="13">
        <f>E312</f>
        <v>-135579557.69999999</v>
      </c>
      <c r="F322" s="13"/>
      <c r="G322" s="13">
        <f>G312+G308</f>
        <v>493325261.41000003</v>
      </c>
      <c r="H322" s="13">
        <f>H312+H308</f>
        <v>70966260.200000003</v>
      </c>
      <c r="I322" s="14"/>
      <c r="J322" s="13">
        <f t="shared" si="24"/>
        <v>315582232</v>
      </c>
      <c r="K322" s="13">
        <f t="shared" si="26"/>
        <v>-64613297.499999985</v>
      </c>
      <c r="L322" s="13"/>
    </row>
    <row r="323" spans="1:12" s="16" customFormat="1" ht="16.5" x14ac:dyDescent="0.2">
      <c r="A323" s="73"/>
      <c r="B323" s="18"/>
      <c r="C323" s="19"/>
      <c r="D323" s="19"/>
      <c r="E323" s="19"/>
      <c r="F323" s="20"/>
      <c r="G323" s="19"/>
      <c r="H323" s="19"/>
      <c r="I323" s="21"/>
      <c r="J323" s="97"/>
      <c r="K323" s="97"/>
      <c r="L323" s="97"/>
    </row>
    <row r="324" spans="1:12" s="47" customFormat="1" ht="15.75" x14ac:dyDescent="0.2">
      <c r="A324" s="74"/>
      <c r="B324" s="58"/>
      <c r="C324" s="59"/>
      <c r="D324" s="59"/>
      <c r="E324" s="60"/>
      <c r="F324" s="61"/>
      <c r="G324" s="60"/>
      <c r="J324" s="98"/>
      <c r="K324" s="98"/>
      <c r="L324" s="98"/>
    </row>
    <row r="325" spans="1:12" s="102" customFormat="1" ht="26.25" x14ac:dyDescent="0.2">
      <c r="A325" s="107" t="s">
        <v>405</v>
      </c>
      <c r="B325" s="107"/>
      <c r="C325" s="107"/>
      <c r="D325" s="101"/>
      <c r="E325" s="101"/>
      <c r="G325" s="101" t="s">
        <v>406</v>
      </c>
      <c r="I325" s="101"/>
    </row>
    <row r="326" spans="1:12" s="46" customFormat="1" ht="18.75" x14ac:dyDescent="0.2">
      <c r="A326" s="75"/>
      <c r="B326" s="62"/>
      <c r="E326" s="63"/>
      <c r="F326" s="63"/>
      <c r="J326" s="99"/>
      <c r="K326" s="99"/>
      <c r="L326" s="99"/>
    </row>
    <row r="327" spans="1:12" s="47" customFormat="1" x14ac:dyDescent="0.2">
      <c r="A327" s="27"/>
      <c r="B327" s="64"/>
      <c r="F327" s="65"/>
      <c r="J327" s="98"/>
      <c r="K327" s="98"/>
      <c r="L327" s="98"/>
    </row>
    <row r="328" spans="1:12" s="47" customFormat="1" x14ac:dyDescent="0.2">
      <c r="A328" s="27"/>
      <c r="B328" s="64"/>
      <c r="F328" s="65"/>
      <c r="J328" s="98"/>
      <c r="K328" s="98"/>
      <c r="L328" s="98"/>
    </row>
    <row r="329" spans="1:12" s="47" customFormat="1" x14ac:dyDescent="0.2">
      <c r="A329" s="27"/>
      <c r="B329" s="64"/>
      <c r="F329" s="65"/>
      <c r="J329" s="98"/>
      <c r="K329" s="98"/>
      <c r="L329" s="98"/>
    </row>
    <row r="330" spans="1:12" s="47" customFormat="1" x14ac:dyDescent="0.2">
      <c r="A330" s="27"/>
      <c r="B330" s="64"/>
      <c r="F330" s="65"/>
      <c r="J330" s="98"/>
      <c r="K330" s="98"/>
      <c r="L330" s="98"/>
    </row>
    <row r="331" spans="1:12" s="47" customFormat="1" x14ac:dyDescent="0.2">
      <c r="A331" s="27"/>
      <c r="B331" s="64"/>
      <c r="F331" s="65"/>
      <c r="J331" s="98"/>
      <c r="K331" s="98"/>
      <c r="L331" s="98"/>
    </row>
    <row r="332" spans="1:12" s="47" customFormat="1" x14ac:dyDescent="0.2">
      <c r="A332" s="27"/>
      <c r="B332" s="64"/>
      <c r="F332" s="65"/>
      <c r="J332" s="98"/>
      <c r="K332" s="98"/>
      <c r="L332" s="98"/>
    </row>
    <row r="333" spans="1:12" s="47" customFormat="1" x14ac:dyDescent="0.2">
      <c r="A333" s="27"/>
      <c r="B333" s="64"/>
      <c r="F333" s="65"/>
      <c r="J333" s="98"/>
      <c r="K333" s="98"/>
      <c r="L333" s="98"/>
    </row>
    <row r="334" spans="1:12" s="47" customFormat="1" x14ac:dyDescent="0.2">
      <c r="A334" s="27"/>
      <c r="B334" s="64"/>
      <c r="F334" s="65"/>
      <c r="J334" s="98"/>
      <c r="K334" s="98"/>
      <c r="L334" s="98"/>
    </row>
    <row r="335" spans="1:12" s="47" customFormat="1" x14ac:dyDescent="0.2">
      <c r="A335" s="27"/>
      <c r="B335" s="64"/>
      <c r="F335" s="65"/>
      <c r="J335" s="98"/>
      <c r="K335" s="98"/>
      <c r="L335" s="98"/>
    </row>
    <row r="336" spans="1:12" s="47" customFormat="1" x14ac:dyDescent="0.2">
      <c r="A336" s="27"/>
      <c r="B336" s="64"/>
      <c r="F336" s="65"/>
      <c r="J336" s="98"/>
      <c r="K336" s="98"/>
      <c r="L336" s="98"/>
    </row>
    <row r="337" spans="1:12" s="47" customFormat="1" x14ac:dyDescent="0.2">
      <c r="A337" s="27"/>
      <c r="B337" s="64"/>
      <c r="F337" s="65"/>
      <c r="J337" s="98"/>
      <c r="K337" s="98"/>
      <c r="L337" s="98"/>
    </row>
    <row r="338" spans="1:12" s="47" customFormat="1" x14ac:dyDescent="0.2">
      <c r="A338" s="27"/>
      <c r="B338" s="64"/>
      <c r="F338" s="65"/>
      <c r="J338" s="98"/>
      <c r="K338" s="98"/>
      <c r="L338" s="98"/>
    </row>
    <row r="339" spans="1:12" s="47" customFormat="1" x14ac:dyDescent="0.2">
      <c r="A339" s="27"/>
      <c r="B339" s="64"/>
      <c r="F339" s="65"/>
      <c r="J339" s="98"/>
      <c r="K339" s="98"/>
      <c r="L339" s="98"/>
    </row>
    <row r="340" spans="1:12" s="47" customFormat="1" x14ac:dyDescent="0.2">
      <c r="A340" s="27"/>
      <c r="B340" s="64"/>
      <c r="F340" s="65"/>
      <c r="J340" s="98"/>
      <c r="K340" s="98"/>
      <c r="L340" s="98"/>
    </row>
    <row r="341" spans="1:12" s="47" customFormat="1" x14ac:dyDescent="0.2">
      <c r="A341" s="27"/>
      <c r="B341" s="64"/>
      <c r="F341" s="65"/>
      <c r="J341" s="98"/>
      <c r="K341" s="98"/>
      <c r="L341" s="98"/>
    </row>
    <row r="342" spans="1:12" s="47" customFormat="1" x14ac:dyDescent="0.2">
      <c r="A342" s="27"/>
      <c r="B342" s="64"/>
      <c r="F342" s="65"/>
      <c r="J342" s="98"/>
      <c r="K342" s="98"/>
      <c r="L342" s="98"/>
    </row>
    <row r="343" spans="1:12" s="47" customFormat="1" x14ac:dyDescent="0.2">
      <c r="A343" s="27"/>
      <c r="B343" s="64"/>
      <c r="F343" s="65"/>
      <c r="J343" s="98"/>
      <c r="K343" s="98"/>
      <c r="L343" s="98"/>
    </row>
    <row r="344" spans="1:12" s="47" customFormat="1" x14ac:dyDescent="0.2">
      <c r="A344" s="27"/>
      <c r="B344" s="64"/>
      <c r="F344" s="65"/>
      <c r="J344" s="98"/>
      <c r="K344" s="98"/>
      <c r="L344" s="98"/>
    </row>
    <row r="345" spans="1:12" s="47" customFormat="1" x14ac:dyDescent="0.2">
      <c r="A345" s="27"/>
      <c r="B345" s="64"/>
      <c r="F345" s="65"/>
      <c r="J345" s="98"/>
      <c r="K345" s="98"/>
      <c r="L345" s="98"/>
    </row>
    <row r="346" spans="1:12" s="47" customFormat="1" x14ac:dyDescent="0.2">
      <c r="A346" s="27"/>
      <c r="B346" s="64"/>
      <c r="F346" s="65"/>
      <c r="J346" s="98"/>
      <c r="K346" s="98"/>
      <c r="L346" s="98"/>
    </row>
    <row r="347" spans="1:12" s="47" customFormat="1" x14ac:dyDescent="0.2">
      <c r="A347" s="27"/>
      <c r="B347" s="64"/>
      <c r="F347" s="65"/>
      <c r="J347" s="98"/>
      <c r="K347" s="98"/>
      <c r="L347" s="98"/>
    </row>
    <row r="348" spans="1:12" s="47" customFormat="1" x14ac:dyDescent="0.2">
      <c r="A348" s="27"/>
      <c r="B348" s="64"/>
      <c r="F348" s="65"/>
      <c r="J348" s="98"/>
      <c r="K348" s="98"/>
      <c r="L348" s="98"/>
    </row>
    <row r="349" spans="1:12" s="47" customFormat="1" x14ac:dyDescent="0.2">
      <c r="A349" s="27"/>
      <c r="B349" s="64"/>
      <c r="F349" s="65"/>
      <c r="J349" s="98"/>
      <c r="K349" s="98"/>
      <c r="L349" s="98"/>
    </row>
    <row r="350" spans="1:12" s="47" customFormat="1" x14ac:dyDescent="0.2">
      <c r="A350" s="27"/>
      <c r="B350" s="64"/>
      <c r="F350" s="65"/>
      <c r="J350" s="98"/>
      <c r="K350" s="98"/>
      <c r="L350" s="98"/>
    </row>
    <row r="351" spans="1:12" s="47" customFormat="1" x14ac:dyDescent="0.2">
      <c r="A351" s="27"/>
      <c r="B351" s="64"/>
      <c r="F351" s="65"/>
      <c r="J351" s="98"/>
      <c r="K351" s="98"/>
      <c r="L351" s="98"/>
    </row>
    <row r="352" spans="1:12" s="47" customFormat="1" x14ac:dyDescent="0.2">
      <c r="A352" s="27"/>
      <c r="B352" s="64"/>
      <c r="F352" s="65"/>
      <c r="J352" s="98"/>
      <c r="K352" s="98"/>
      <c r="L352" s="98"/>
    </row>
    <row r="353" spans="1:12" s="47" customFormat="1" x14ac:dyDescent="0.2">
      <c r="A353" s="27"/>
      <c r="B353" s="64"/>
      <c r="F353" s="65"/>
      <c r="J353" s="98"/>
      <c r="K353" s="98"/>
      <c r="L353" s="98"/>
    </row>
    <row r="354" spans="1:12" s="47" customFormat="1" x14ac:dyDescent="0.2">
      <c r="A354" s="27"/>
      <c r="B354" s="64"/>
      <c r="F354" s="65"/>
      <c r="J354" s="98"/>
      <c r="K354" s="98"/>
      <c r="L354" s="98"/>
    </row>
    <row r="355" spans="1:12" s="47" customFormat="1" x14ac:dyDescent="0.2">
      <c r="A355" s="27"/>
      <c r="B355" s="64"/>
      <c r="F355" s="65"/>
      <c r="J355" s="98"/>
      <c r="K355" s="98"/>
      <c r="L355" s="98"/>
    </row>
    <row r="356" spans="1:12" s="47" customFormat="1" x14ac:dyDescent="0.2">
      <c r="A356" s="27"/>
      <c r="B356" s="64"/>
      <c r="F356" s="65"/>
      <c r="J356" s="98"/>
      <c r="K356" s="98"/>
      <c r="L356" s="98"/>
    </row>
    <row r="357" spans="1:12" s="47" customFormat="1" x14ac:dyDescent="0.2">
      <c r="A357" s="27"/>
      <c r="B357" s="64"/>
      <c r="F357" s="65"/>
      <c r="J357" s="98"/>
      <c r="K357" s="98"/>
      <c r="L357" s="98"/>
    </row>
    <row r="358" spans="1:12" s="47" customFormat="1" x14ac:dyDescent="0.2">
      <c r="A358" s="27"/>
      <c r="B358" s="64"/>
      <c r="F358" s="65"/>
      <c r="J358" s="98"/>
      <c r="K358" s="98"/>
      <c r="L358" s="98"/>
    </row>
    <row r="359" spans="1:12" s="47" customFormat="1" x14ac:dyDescent="0.2">
      <c r="A359" s="27"/>
      <c r="B359" s="64"/>
      <c r="F359" s="65"/>
      <c r="J359" s="98"/>
      <c r="K359" s="98"/>
      <c r="L359" s="98"/>
    </row>
    <row r="360" spans="1:12" s="47" customFormat="1" x14ac:dyDescent="0.2">
      <c r="A360" s="27"/>
      <c r="B360" s="64"/>
      <c r="F360" s="65"/>
      <c r="J360" s="98"/>
      <c r="K360" s="98"/>
      <c r="L360" s="98"/>
    </row>
    <row r="361" spans="1:12" s="47" customFormat="1" x14ac:dyDescent="0.2">
      <c r="A361" s="27"/>
      <c r="B361" s="64"/>
      <c r="F361" s="65"/>
      <c r="J361" s="98"/>
      <c r="K361" s="98"/>
      <c r="L361" s="98"/>
    </row>
    <row r="362" spans="1:12" s="47" customFormat="1" x14ac:dyDescent="0.2">
      <c r="A362" s="27"/>
      <c r="B362" s="64"/>
      <c r="F362" s="65"/>
      <c r="J362" s="98"/>
      <c r="K362" s="98"/>
      <c r="L362" s="98"/>
    </row>
    <row r="363" spans="1:12" s="47" customFormat="1" x14ac:dyDescent="0.2">
      <c r="A363" s="27"/>
      <c r="B363" s="64"/>
      <c r="F363" s="65"/>
      <c r="J363" s="98"/>
      <c r="K363" s="98"/>
      <c r="L363" s="98"/>
    </row>
    <row r="364" spans="1:12" s="47" customFormat="1" x14ac:dyDescent="0.2">
      <c r="A364" s="27"/>
      <c r="B364" s="64"/>
      <c r="F364" s="65"/>
      <c r="J364" s="98"/>
      <c r="K364" s="98"/>
      <c r="L364" s="98"/>
    </row>
    <row r="365" spans="1:12" s="47" customFormat="1" x14ac:dyDescent="0.2">
      <c r="A365" s="27"/>
      <c r="B365" s="64"/>
      <c r="F365" s="65"/>
      <c r="J365" s="98"/>
      <c r="K365" s="98"/>
      <c r="L365" s="98"/>
    </row>
    <row r="366" spans="1:12" s="47" customFormat="1" x14ac:dyDescent="0.2">
      <c r="A366" s="27"/>
      <c r="B366" s="64"/>
      <c r="F366" s="65"/>
      <c r="J366" s="98"/>
      <c r="K366" s="98"/>
      <c r="L366" s="98"/>
    </row>
    <row r="367" spans="1:12" s="47" customFormat="1" x14ac:dyDescent="0.2">
      <c r="A367" s="27"/>
      <c r="B367" s="64"/>
      <c r="F367" s="65"/>
      <c r="J367" s="98"/>
      <c r="K367" s="98"/>
      <c r="L367" s="98"/>
    </row>
    <row r="368" spans="1:12" s="47" customFormat="1" x14ac:dyDescent="0.2">
      <c r="A368" s="27"/>
      <c r="B368" s="64"/>
      <c r="F368" s="65"/>
      <c r="J368" s="98"/>
      <c r="K368" s="98"/>
      <c r="L368" s="98"/>
    </row>
    <row r="369" spans="1:12" s="47" customFormat="1" x14ac:dyDescent="0.2">
      <c r="A369" s="27"/>
      <c r="B369" s="64"/>
      <c r="F369" s="65"/>
      <c r="J369" s="98"/>
      <c r="K369" s="98"/>
      <c r="L369" s="98"/>
    </row>
    <row r="370" spans="1:12" s="47" customFormat="1" x14ac:dyDescent="0.2">
      <c r="A370" s="27"/>
      <c r="B370" s="64"/>
      <c r="F370" s="65"/>
      <c r="J370" s="98"/>
      <c r="K370" s="98"/>
      <c r="L370" s="98"/>
    </row>
    <row r="371" spans="1:12" s="47" customFormat="1" x14ac:dyDescent="0.2">
      <c r="A371" s="27"/>
      <c r="B371" s="64"/>
      <c r="F371" s="65"/>
      <c r="J371" s="98"/>
      <c r="K371" s="98"/>
      <c r="L371" s="98"/>
    </row>
    <row r="372" spans="1:12" s="47" customFormat="1" x14ac:dyDescent="0.2">
      <c r="A372" s="27"/>
      <c r="B372" s="64"/>
      <c r="F372" s="65"/>
      <c r="J372" s="98"/>
      <c r="K372" s="98"/>
      <c r="L372" s="98"/>
    </row>
    <row r="373" spans="1:12" s="47" customFormat="1" x14ac:dyDescent="0.2">
      <c r="A373" s="27"/>
      <c r="B373" s="64"/>
      <c r="F373" s="65"/>
      <c r="J373" s="98"/>
      <c r="K373" s="98"/>
      <c r="L373" s="98"/>
    </row>
    <row r="374" spans="1:12" s="47" customFormat="1" x14ac:dyDescent="0.2">
      <c r="A374" s="27"/>
      <c r="B374" s="64"/>
      <c r="F374" s="65"/>
      <c r="J374" s="98"/>
      <c r="K374" s="98"/>
      <c r="L374" s="98"/>
    </row>
    <row r="375" spans="1:12" s="47" customFormat="1" x14ac:dyDescent="0.2">
      <c r="A375" s="27"/>
      <c r="B375" s="64"/>
      <c r="F375" s="65"/>
      <c r="J375" s="98"/>
      <c r="K375" s="98"/>
      <c r="L375" s="98"/>
    </row>
    <row r="376" spans="1:12" s="47" customFormat="1" x14ac:dyDescent="0.2">
      <c r="A376" s="27"/>
      <c r="B376" s="64"/>
      <c r="F376" s="65"/>
      <c r="J376" s="98"/>
      <c r="K376" s="98"/>
      <c r="L376" s="98"/>
    </row>
    <row r="377" spans="1:12" s="47" customFormat="1" x14ac:dyDescent="0.2">
      <c r="A377" s="27"/>
      <c r="B377" s="64"/>
      <c r="F377" s="65"/>
      <c r="J377" s="98"/>
      <c r="K377" s="98"/>
      <c r="L377" s="98"/>
    </row>
    <row r="378" spans="1:12" s="47" customFormat="1" x14ac:dyDescent="0.2">
      <c r="A378" s="27"/>
      <c r="B378" s="64"/>
      <c r="F378" s="65"/>
      <c r="J378" s="98"/>
      <c r="K378" s="98"/>
      <c r="L378" s="98"/>
    </row>
    <row r="379" spans="1:12" s="47" customFormat="1" x14ac:dyDescent="0.2">
      <c r="A379" s="27"/>
      <c r="B379" s="64"/>
      <c r="F379" s="65"/>
      <c r="J379" s="98"/>
      <c r="K379" s="98"/>
      <c r="L379" s="98"/>
    </row>
    <row r="380" spans="1:12" s="47" customFormat="1" x14ac:dyDescent="0.2">
      <c r="A380" s="27"/>
      <c r="B380" s="64"/>
      <c r="F380" s="65"/>
      <c r="J380" s="98"/>
      <c r="K380" s="98"/>
      <c r="L380" s="98"/>
    </row>
    <row r="381" spans="1:12" s="47" customFormat="1" x14ac:dyDescent="0.2">
      <c r="A381" s="27"/>
      <c r="B381" s="64"/>
      <c r="F381" s="65"/>
      <c r="J381" s="98"/>
      <c r="K381" s="98"/>
      <c r="L381" s="98"/>
    </row>
    <row r="382" spans="1:12" s="47" customFormat="1" x14ac:dyDescent="0.2">
      <c r="A382" s="27"/>
      <c r="B382" s="64"/>
      <c r="F382" s="65"/>
      <c r="J382" s="98"/>
      <c r="K382" s="98"/>
      <c r="L382" s="98"/>
    </row>
    <row r="383" spans="1:12" s="47" customFormat="1" x14ac:dyDescent="0.2">
      <c r="A383" s="27"/>
      <c r="B383" s="64"/>
      <c r="F383" s="65"/>
      <c r="J383" s="98"/>
      <c r="K383" s="98"/>
      <c r="L383" s="98"/>
    </row>
    <row r="384" spans="1:12" s="47" customFormat="1" x14ac:dyDescent="0.2">
      <c r="A384" s="27"/>
      <c r="B384" s="64"/>
      <c r="F384" s="65"/>
      <c r="J384" s="98"/>
      <c r="K384" s="98"/>
      <c r="L384" s="98"/>
    </row>
    <row r="385" spans="1:12" s="47" customFormat="1" x14ac:dyDescent="0.2">
      <c r="A385" s="27"/>
      <c r="B385" s="64"/>
      <c r="F385" s="65"/>
      <c r="J385" s="98"/>
      <c r="K385" s="98"/>
      <c r="L385" s="98"/>
    </row>
    <row r="386" spans="1:12" s="47" customFormat="1" x14ac:dyDescent="0.2">
      <c r="A386" s="27"/>
      <c r="B386" s="64"/>
      <c r="F386" s="65"/>
      <c r="J386" s="98"/>
      <c r="K386" s="98"/>
      <c r="L386" s="98"/>
    </row>
    <row r="387" spans="1:12" s="47" customFormat="1" x14ac:dyDescent="0.2">
      <c r="A387" s="27"/>
      <c r="B387" s="64"/>
      <c r="F387" s="65"/>
      <c r="J387" s="98"/>
      <c r="K387" s="98"/>
      <c r="L387" s="98"/>
    </row>
    <row r="388" spans="1:12" s="47" customFormat="1" x14ac:dyDescent="0.2">
      <c r="A388" s="27"/>
      <c r="B388" s="64"/>
      <c r="F388" s="65"/>
      <c r="J388" s="98"/>
      <c r="K388" s="98"/>
      <c r="L388" s="98"/>
    </row>
    <row r="389" spans="1:12" s="47" customFormat="1" x14ac:dyDescent="0.2">
      <c r="A389" s="27"/>
      <c r="B389" s="64"/>
      <c r="F389" s="65"/>
      <c r="J389" s="98"/>
      <c r="K389" s="98"/>
      <c r="L389" s="98"/>
    </row>
    <row r="390" spans="1:12" s="47" customFormat="1" x14ac:dyDescent="0.2">
      <c r="A390" s="27"/>
      <c r="B390" s="64"/>
      <c r="F390" s="65"/>
      <c r="J390" s="98"/>
      <c r="K390" s="98"/>
      <c r="L390" s="98"/>
    </row>
    <row r="391" spans="1:12" s="47" customFormat="1" x14ac:dyDescent="0.2">
      <c r="A391" s="27"/>
      <c r="B391" s="64"/>
      <c r="F391" s="65"/>
      <c r="J391" s="98"/>
      <c r="K391" s="98"/>
      <c r="L391" s="98"/>
    </row>
    <row r="392" spans="1:12" s="47" customFormat="1" x14ac:dyDescent="0.2">
      <c r="A392" s="27"/>
      <c r="B392" s="64"/>
      <c r="F392" s="65"/>
      <c r="J392" s="98"/>
      <c r="K392" s="98"/>
      <c r="L392" s="98"/>
    </row>
    <row r="393" spans="1:12" s="47" customFormat="1" x14ac:dyDescent="0.2">
      <c r="A393" s="27"/>
      <c r="B393" s="64"/>
      <c r="F393" s="65"/>
      <c r="J393" s="98"/>
      <c r="K393" s="98"/>
      <c r="L393" s="98"/>
    </row>
    <row r="394" spans="1:12" s="47" customFormat="1" x14ac:dyDescent="0.2">
      <c r="A394" s="27"/>
      <c r="B394" s="64"/>
      <c r="F394" s="65"/>
      <c r="J394" s="98"/>
      <c r="K394" s="98"/>
      <c r="L394" s="98"/>
    </row>
    <row r="395" spans="1:12" s="47" customFormat="1" x14ac:dyDescent="0.2">
      <c r="A395" s="27"/>
      <c r="B395" s="64"/>
      <c r="F395" s="65"/>
      <c r="J395" s="98"/>
      <c r="K395" s="98"/>
      <c r="L395" s="98"/>
    </row>
    <row r="396" spans="1:12" s="47" customFormat="1" x14ac:dyDescent="0.2">
      <c r="A396" s="27"/>
      <c r="B396" s="64"/>
      <c r="F396" s="65"/>
      <c r="J396" s="98"/>
      <c r="K396" s="98"/>
      <c r="L396" s="98"/>
    </row>
    <row r="397" spans="1:12" s="47" customFormat="1" x14ac:dyDescent="0.2">
      <c r="A397" s="27"/>
      <c r="B397" s="64"/>
      <c r="F397" s="65"/>
      <c r="J397" s="98"/>
      <c r="K397" s="98"/>
      <c r="L397" s="98"/>
    </row>
    <row r="398" spans="1:12" s="47" customFormat="1" x14ac:dyDescent="0.2">
      <c r="A398" s="27"/>
      <c r="B398" s="64"/>
      <c r="F398" s="65"/>
      <c r="J398" s="98"/>
      <c r="K398" s="98"/>
      <c r="L398" s="98"/>
    </row>
    <row r="399" spans="1:12" s="47" customFormat="1" x14ac:dyDescent="0.2">
      <c r="A399" s="27"/>
      <c r="B399" s="64"/>
      <c r="F399" s="65"/>
      <c r="J399" s="98"/>
      <c r="K399" s="98"/>
      <c r="L399" s="98"/>
    </row>
    <row r="400" spans="1:12" s="47" customFormat="1" x14ac:dyDescent="0.2">
      <c r="A400" s="27"/>
      <c r="B400" s="64"/>
      <c r="F400" s="65"/>
      <c r="J400" s="98"/>
      <c r="K400" s="98"/>
      <c r="L400" s="98"/>
    </row>
    <row r="401" spans="1:12" s="47" customFormat="1" x14ac:dyDescent="0.2">
      <c r="A401" s="27"/>
      <c r="B401" s="64"/>
      <c r="F401" s="65"/>
      <c r="J401" s="98"/>
      <c r="K401" s="98"/>
      <c r="L401" s="98"/>
    </row>
    <row r="402" spans="1:12" s="47" customFormat="1" x14ac:dyDescent="0.2">
      <c r="A402" s="27"/>
      <c r="B402" s="64"/>
      <c r="F402" s="65"/>
      <c r="J402" s="98"/>
      <c r="K402" s="98"/>
      <c r="L402" s="98"/>
    </row>
    <row r="403" spans="1:12" s="47" customFormat="1" x14ac:dyDescent="0.2">
      <c r="A403" s="27"/>
      <c r="B403" s="64"/>
      <c r="F403" s="65"/>
      <c r="J403" s="98"/>
      <c r="K403" s="98"/>
      <c r="L403" s="98"/>
    </row>
    <row r="404" spans="1:12" s="47" customFormat="1" x14ac:dyDescent="0.2">
      <c r="A404" s="27"/>
      <c r="B404" s="64"/>
      <c r="F404" s="65"/>
      <c r="J404" s="98"/>
      <c r="K404" s="98"/>
      <c r="L404" s="98"/>
    </row>
    <row r="405" spans="1:12" s="47" customFormat="1" x14ac:dyDescent="0.2">
      <c r="A405" s="27"/>
      <c r="B405" s="64"/>
      <c r="F405" s="65"/>
      <c r="J405" s="98"/>
      <c r="K405" s="98"/>
      <c r="L405" s="98"/>
    </row>
    <row r="406" spans="1:12" s="47" customFormat="1" x14ac:dyDescent="0.2">
      <c r="A406" s="27"/>
      <c r="B406" s="64"/>
      <c r="F406" s="65"/>
      <c r="J406" s="98"/>
      <c r="K406" s="98"/>
      <c r="L406" s="98"/>
    </row>
    <row r="407" spans="1:12" x14ac:dyDescent="0.2">
      <c r="A407" s="27"/>
      <c r="J407" s="100"/>
      <c r="K407" s="100"/>
      <c r="L407" s="100"/>
    </row>
    <row r="408" spans="1:12" x14ac:dyDescent="0.2">
      <c r="A408" s="27"/>
      <c r="J408" s="100"/>
      <c r="K408" s="100"/>
      <c r="L408" s="100"/>
    </row>
    <row r="409" spans="1:12" x14ac:dyDescent="0.2">
      <c r="A409" s="27"/>
      <c r="J409" s="100"/>
      <c r="K409" s="100"/>
      <c r="L409" s="100"/>
    </row>
    <row r="410" spans="1:12" x14ac:dyDescent="0.2">
      <c r="A410" s="27"/>
      <c r="J410" s="100"/>
      <c r="K410" s="100"/>
      <c r="L410" s="100"/>
    </row>
    <row r="411" spans="1:12" x14ac:dyDescent="0.2">
      <c r="A411" s="27"/>
      <c r="J411" s="100"/>
      <c r="K411" s="100"/>
      <c r="L411" s="100"/>
    </row>
    <row r="412" spans="1:12" x14ac:dyDescent="0.2">
      <c r="A412" s="27"/>
      <c r="J412" s="100"/>
      <c r="K412" s="100"/>
      <c r="L412" s="100"/>
    </row>
    <row r="413" spans="1:12" x14ac:dyDescent="0.2">
      <c r="A413" s="27"/>
      <c r="J413" s="100"/>
      <c r="K413" s="100"/>
      <c r="L413" s="100"/>
    </row>
    <row r="414" spans="1:12" x14ac:dyDescent="0.2">
      <c r="A414" s="27"/>
      <c r="J414" s="100"/>
      <c r="K414" s="100"/>
      <c r="L414" s="100"/>
    </row>
    <row r="415" spans="1:12" x14ac:dyDescent="0.2">
      <c r="A415" s="27"/>
      <c r="J415" s="100"/>
      <c r="K415" s="100"/>
      <c r="L415" s="100"/>
    </row>
    <row r="416" spans="1:12" x14ac:dyDescent="0.2">
      <c r="A416" s="27"/>
      <c r="J416" s="100"/>
      <c r="K416" s="100"/>
      <c r="L416" s="100"/>
    </row>
    <row r="417" spans="1:12" x14ac:dyDescent="0.2">
      <c r="A417" s="27"/>
      <c r="J417" s="100"/>
      <c r="K417" s="100"/>
      <c r="L417" s="100"/>
    </row>
    <row r="418" spans="1:12" x14ac:dyDescent="0.2">
      <c r="A418" s="27"/>
      <c r="J418" s="100"/>
      <c r="K418" s="100"/>
      <c r="L418" s="100"/>
    </row>
    <row r="419" spans="1:12" x14ac:dyDescent="0.2">
      <c r="A419" s="27"/>
      <c r="J419" s="100"/>
      <c r="K419" s="100"/>
      <c r="L419" s="100"/>
    </row>
    <row r="420" spans="1:12" x14ac:dyDescent="0.2">
      <c r="A420" s="27"/>
      <c r="J420" s="100"/>
      <c r="K420" s="100"/>
      <c r="L420" s="100"/>
    </row>
    <row r="421" spans="1:12" x14ac:dyDescent="0.2">
      <c r="A421" s="27"/>
      <c r="J421" s="100"/>
      <c r="K421" s="100"/>
      <c r="L421" s="100"/>
    </row>
    <row r="422" spans="1:12" x14ac:dyDescent="0.2">
      <c r="A422" s="27"/>
      <c r="J422" s="100"/>
      <c r="K422" s="100"/>
      <c r="L422" s="100"/>
    </row>
    <row r="423" spans="1:12" x14ac:dyDescent="0.2">
      <c r="A423" s="27"/>
      <c r="J423" s="100"/>
      <c r="K423" s="100"/>
      <c r="L423" s="100"/>
    </row>
    <row r="424" spans="1:12" x14ac:dyDescent="0.2">
      <c r="A424" s="27"/>
      <c r="J424" s="100"/>
      <c r="K424" s="100"/>
      <c r="L424" s="100"/>
    </row>
    <row r="425" spans="1:12" x14ac:dyDescent="0.2">
      <c r="A425" s="27"/>
      <c r="J425" s="100"/>
      <c r="K425" s="100"/>
      <c r="L425" s="100"/>
    </row>
    <row r="426" spans="1:12" x14ac:dyDescent="0.2">
      <c r="A426" s="27"/>
      <c r="J426" s="100"/>
      <c r="K426" s="100"/>
      <c r="L426" s="100"/>
    </row>
    <row r="427" spans="1:12" x14ac:dyDescent="0.2">
      <c r="A427" s="27"/>
      <c r="J427" s="100"/>
      <c r="K427" s="100"/>
      <c r="L427" s="100"/>
    </row>
    <row r="428" spans="1:12" x14ac:dyDescent="0.2">
      <c r="A428" s="27"/>
      <c r="J428" s="100"/>
      <c r="K428" s="100"/>
      <c r="L428" s="100"/>
    </row>
    <row r="429" spans="1:12" x14ac:dyDescent="0.2">
      <c r="A429" s="27"/>
      <c r="J429" s="100"/>
      <c r="K429" s="100"/>
      <c r="L429" s="100"/>
    </row>
    <row r="430" spans="1:12" x14ac:dyDescent="0.2">
      <c r="A430" s="27"/>
      <c r="J430" s="100"/>
      <c r="K430" s="100"/>
      <c r="L430" s="100"/>
    </row>
    <row r="431" spans="1:12" x14ac:dyDescent="0.2">
      <c r="A431" s="27"/>
      <c r="J431" s="100"/>
      <c r="K431" s="100"/>
      <c r="L431" s="100"/>
    </row>
    <row r="432" spans="1:12" x14ac:dyDescent="0.2">
      <c r="A432" s="27"/>
      <c r="J432" s="100"/>
      <c r="K432" s="100"/>
      <c r="L432" s="100"/>
    </row>
    <row r="433" spans="1:12" x14ac:dyDescent="0.2">
      <c r="A433" s="27"/>
      <c r="J433" s="100"/>
      <c r="K433" s="100"/>
      <c r="L433" s="100"/>
    </row>
    <row r="434" spans="1:12" x14ac:dyDescent="0.2">
      <c r="A434" s="27"/>
      <c r="J434" s="100"/>
      <c r="K434" s="100"/>
      <c r="L434" s="100"/>
    </row>
    <row r="435" spans="1:12" x14ac:dyDescent="0.2">
      <c r="A435" s="27"/>
      <c r="J435" s="100"/>
      <c r="K435" s="100"/>
      <c r="L435" s="100"/>
    </row>
    <row r="436" spans="1:12" x14ac:dyDescent="0.2">
      <c r="A436" s="27"/>
      <c r="J436" s="100"/>
      <c r="K436" s="100"/>
      <c r="L436" s="100"/>
    </row>
    <row r="437" spans="1:12" x14ac:dyDescent="0.2">
      <c r="A437" s="27"/>
      <c r="J437" s="100"/>
      <c r="K437" s="100"/>
      <c r="L437" s="100"/>
    </row>
    <row r="438" spans="1:12" x14ac:dyDescent="0.2">
      <c r="A438" s="27"/>
      <c r="J438" s="100"/>
      <c r="K438" s="100"/>
      <c r="L438" s="100"/>
    </row>
    <row r="439" spans="1:12" x14ac:dyDescent="0.2">
      <c r="A439" s="27"/>
      <c r="J439" s="100"/>
      <c r="K439" s="100"/>
      <c r="L439" s="100"/>
    </row>
    <row r="440" spans="1:12" x14ac:dyDescent="0.2">
      <c r="A440" s="27"/>
      <c r="J440" s="100"/>
      <c r="K440" s="100"/>
      <c r="L440" s="100"/>
    </row>
    <row r="441" spans="1:12" x14ac:dyDescent="0.2">
      <c r="A441" s="27"/>
      <c r="J441" s="100"/>
      <c r="K441" s="100"/>
      <c r="L441" s="100"/>
    </row>
    <row r="442" spans="1:12" x14ac:dyDescent="0.2">
      <c r="A442" s="27"/>
      <c r="J442" s="100"/>
      <c r="K442" s="100"/>
      <c r="L442" s="100"/>
    </row>
    <row r="443" spans="1:12" x14ac:dyDescent="0.2">
      <c r="A443" s="27"/>
      <c r="J443" s="100"/>
      <c r="K443" s="100"/>
      <c r="L443" s="100"/>
    </row>
    <row r="444" spans="1:12" x14ac:dyDescent="0.2">
      <c r="A444" s="27"/>
      <c r="J444" s="100"/>
      <c r="K444" s="100"/>
      <c r="L444" s="100"/>
    </row>
    <row r="445" spans="1:12" x14ac:dyDescent="0.2">
      <c r="A445" s="27"/>
      <c r="J445" s="100"/>
      <c r="K445" s="100"/>
      <c r="L445" s="100"/>
    </row>
    <row r="446" spans="1:12" x14ac:dyDescent="0.2">
      <c r="A446" s="27"/>
      <c r="J446" s="100"/>
      <c r="K446" s="100"/>
      <c r="L446" s="100"/>
    </row>
    <row r="447" spans="1:12" x14ac:dyDescent="0.2">
      <c r="A447" s="27"/>
      <c r="J447" s="100"/>
      <c r="K447" s="100"/>
      <c r="L447" s="100"/>
    </row>
    <row r="448" spans="1:12" x14ac:dyDescent="0.2">
      <c r="A448" s="27"/>
      <c r="J448" s="100"/>
      <c r="K448" s="100"/>
      <c r="L448" s="100"/>
    </row>
    <row r="449" spans="1:12" x14ac:dyDescent="0.2">
      <c r="A449" s="27"/>
      <c r="J449" s="100"/>
      <c r="K449" s="100"/>
      <c r="L449" s="100"/>
    </row>
    <row r="450" spans="1:12" x14ac:dyDescent="0.2">
      <c r="A450" s="27"/>
      <c r="J450" s="100"/>
      <c r="K450" s="100"/>
      <c r="L450" s="100"/>
    </row>
    <row r="451" spans="1:12" x14ac:dyDescent="0.2">
      <c r="A451" s="27"/>
      <c r="J451" s="100"/>
      <c r="K451" s="100"/>
      <c r="L451" s="100"/>
    </row>
    <row r="452" spans="1:12" x14ac:dyDescent="0.2">
      <c r="A452" s="27"/>
      <c r="J452" s="100"/>
      <c r="K452" s="100"/>
      <c r="L452" s="100"/>
    </row>
    <row r="453" spans="1:12" x14ac:dyDescent="0.2">
      <c r="A453" s="27"/>
      <c r="J453" s="100"/>
      <c r="K453" s="100"/>
      <c r="L453" s="100"/>
    </row>
    <row r="454" spans="1:12" x14ac:dyDescent="0.2">
      <c r="A454" s="27"/>
      <c r="J454" s="100"/>
      <c r="K454" s="100"/>
      <c r="L454" s="100"/>
    </row>
    <row r="455" spans="1:12" x14ac:dyDescent="0.2">
      <c r="A455" s="27"/>
      <c r="J455" s="100"/>
      <c r="K455" s="100"/>
      <c r="L455" s="100"/>
    </row>
    <row r="456" spans="1:12" x14ac:dyDescent="0.2">
      <c r="A456" s="27"/>
      <c r="J456" s="100"/>
      <c r="K456" s="100"/>
      <c r="L456" s="100"/>
    </row>
    <row r="457" spans="1:12" x14ac:dyDescent="0.2">
      <c r="A457" s="27"/>
      <c r="J457" s="100"/>
      <c r="K457" s="100"/>
      <c r="L457" s="100"/>
    </row>
    <row r="458" spans="1:12" x14ac:dyDescent="0.2">
      <c r="A458" s="27"/>
      <c r="J458" s="100"/>
      <c r="K458" s="100"/>
      <c r="L458" s="100"/>
    </row>
    <row r="459" spans="1:12" x14ac:dyDescent="0.2">
      <c r="A459" s="27"/>
      <c r="J459" s="100"/>
      <c r="K459" s="100"/>
      <c r="L459" s="100"/>
    </row>
    <row r="460" spans="1:12" x14ac:dyDescent="0.2">
      <c r="A460" s="27"/>
      <c r="J460" s="100"/>
      <c r="K460" s="100"/>
      <c r="L460" s="100"/>
    </row>
    <row r="461" spans="1:12" x14ac:dyDescent="0.2">
      <c r="A461" s="27"/>
      <c r="J461" s="100"/>
      <c r="K461" s="100"/>
      <c r="L461" s="100"/>
    </row>
    <row r="462" spans="1:12" x14ac:dyDescent="0.2">
      <c r="A462" s="27"/>
      <c r="J462" s="100"/>
      <c r="K462" s="100"/>
      <c r="L462" s="100"/>
    </row>
    <row r="463" spans="1:12" x14ac:dyDescent="0.2">
      <c r="A463" s="27"/>
      <c r="J463" s="100"/>
      <c r="K463" s="100"/>
      <c r="L463" s="100"/>
    </row>
    <row r="464" spans="1:12" x14ac:dyDescent="0.2">
      <c r="A464" s="27"/>
      <c r="J464" s="100"/>
      <c r="K464" s="100"/>
      <c r="L464" s="100"/>
    </row>
    <row r="465" spans="1:12" x14ac:dyDescent="0.2">
      <c r="A465" s="27"/>
      <c r="J465" s="100"/>
      <c r="K465" s="100"/>
      <c r="L465" s="100"/>
    </row>
    <row r="466" spans="1:12" x14ac:dyDescent="0.2">
      <c r="A466" s="27"/>
      <c r="J466" s="100"/>
      <c r="K466" s="100"/>
      <c r="L466" s="100"/>
    </row>
    <row r="467" spans="1:12" x14ac:dyDescent="0.2">
      <c r="A467" s="27"/>
      <c r="J467" s="100"/>
      <c r="K467" s="100"/>
      <c r="L467" s="100"/>
    </row>
    <row r="468" spans="1:12" x14ac:dyDescent="0.2">
      <c r="A468" s="27"/>
      <c r="J468" s="100"/>
      <c r="K468" s="100"/>
      <c r="L468" s="100"/>
    </row>
    <row r="469" spans="1:12" x14ac:dyDescent="0.2">
      <c r="A469" s="27"/>
      <c r="J469" s="100"/>
      <c r="K469" s="100"/>
      <c r="L469" s="100"/>
    </row>
    <row r="470" spans="1:12" x14ac:dyDescent="0.2">
      <c r="A470" s="27"/>
      <c r="J470" s="100"/>
      <c r="K470" s="100"/>
      <c r="L470" s="100"/>
    </row>
    <row r="471" spans="1:12" x14ac:dyDescent="0.2">
      <c r="J471" s="100"/>
      <c r="K471" s="100"/>
      <c r="L471" s="100"/>
    </row>
    <row r="472" spans="1:12" x14ac:dyDescent="0.2">
      <c r="J472" s="100"/>
      <c r="K472" s="100"/>
      <c r="L472" s="100"/>
    </row>
    <row r="473" spans="1:12" x14ac:dyDescent="0.2">
      <c r="J473" s="100"/>
      <c r="K473" s="100"/>
      <c r="L473" s="100"/>
    </row>
    <row r="474" spans="1:12" x14ac:dyDescent="0.2">
      <c r="J474" s="100"/>
      <c r="K474" s="100"/>
      <c r="L474" s="100"/>
    </row>
    <row r="475" spans="1:12" x14ac:dyDescent="0.2">
      <c r="J475" s="100"/>
      <c r="K475" s="100"/>
      <c r="L475" s="100"/>
    </row>
    <row r="476" spans="1:12" x14ac:dyDescent="0.2">
      <c r="J476" s="100"/>
      <c r="K476" s="100"/>
      <c r="L476" s="100"/>
    </row>
    <row r="477" spans="1:12" x14ac:dyDescent="0.2">
      <c r="J477" s="100"/>
      <c r="K477" s="100"/>
      <c r="L477" s="100"/>
    </row>
    <row r="478" spans="1:12" x14ac:dyDescent="0.2">
      <c r="J478" s="100"/>
      <c r="K478" s="100"/>
      <c r="L478" s="100"/>
    </row>
    <row r="479" spans="1:12" x14ac:dyDescent="0.2">
      <c r="J479" s="100"/>
      <c r="K479" s="100"/>
      <c r="L479" s="100"/>
    </row>
    <row r="480" spans="1:12" x14ac:dyDescent="0.2">
      <c r="J480" s="100"/>
      <c r="K480" s="100"/>
      <c r="L480" s="100"/>
    </row>
    <row r="481" spans="10:12" x14ac:dyDescent="0.2">
      <c r="J481" s="100"/>
      <c r="K481" s="100"/>
      <c r="L481" s="100"/>
    </row>
    <row r="482" spans="10:12" x14ac:dyDescent="0.2">
      <c r="J482" s="100"/>
      <c r="K482" s="100"/>
      <c r="L482" s="100"/>
    </row>
    <row r="483" spans="10:12" x14ac:dyDescent="0.2">
      <c r="J483" s="100"/>
      <c r="K483" s="100"/>
      <c r="L483" s="100"/>
    </row>
    <row r="484" spans="10:12" x14ac:dyDescent="0.2">
      <c r="J484" s="100"/>
      <c r="K484" s="100"/>
      <c r="L484" s="100"/>
    </row>
    <row r="485" spans="10:12" x14ac:dyDescent="0.2">
      <c r="J485" s="100"/>
      <c r="K485" s="100"/>
      <c r="L485" s="100"/>
    </row>
    <row r="486" spans="10:12" x14ac:dyDescent="0.2">
      <c r="J486" s="100"/>
      <c r="K486" s="100"/>
      <c r="L486" s="100"/>
    </row>
    <row r="487" spans="10:12" x14ac:dyDescent="0.2">
      <c r="J487" s="100"/>
      <c r="K487" s="100"/>
      <c r="L487" s="100"/>
    </row>
    <row r="488" spans="10:12" x14ac:dyDescent="0.2">
      <c r="J488" s="100"/>
      <c r="K488" s="100"/>
      <c r="L488" s="100"/>
    </row>
    <row r="489" spans="10:12" x14ac:dyDescent="0.2">
      <c r="J489" s="100"/>
      <c r="K489" s="100"/>
      <c r="L489" s="100"/>
    </row>
    <row r="490" spans="10:12" x14ac:dyDescent="0.2">
      <c r="J490" s="100"/>
      <c r="K490" s="100"/>
      <c r="L490" s="100"/>
    </row>
    <row r="491" spans="10:12" x14ac:dyDescent="0.2">
      <c r="J491" s="100"/>
      <c r="K491" s="100"/>
      <c r="L491" s="100"/>
    </row>
    <row r="492" spans="10:12" x14ac:dyDescent="0.2">
      <c r="J492" s="100"/>
      <c r="K492" s="100"/>
      <c r="L492" s="100"/>
    </row>
    <row r="493" spans="10:12" x14ac:dyDescent="0.2">
      <c r="J493" s="100"/>
      <c r="K493" s="100"/>
      <c r="L493" s="100"/>
    </row>
    <row r="494" spans="10:12" x14ac:dyDescent="0.2">
      <c r="J494" s="100"/>
      <c r="K494" s="100"/>
      <c r="L494" s="100"/>
    </row>
    <row r="495" spans="10:12" x14ac:dyDescent="0.2">
      <c r="J495" s="100"/>
      <c r="K495" s="100"/>
      <c r="L495" s="100"/>
    </row>
    <row r="496" spans="10:12" x14ac:dyDescent="0.2">
      <c r="J496" s="100"/>
      <c r="K496" s="100"/>
      <c r="L496" s="100"/>
    </row>
    <row r="497" spans="10:12" x14ac:dyDescent="0.2">
      <c r="J497" s="100"/>
      <c r="K497" s="100"/>
      <c r="L497" s="100"/>
    </row>
    <row r="498" spans="10:12" x14ac:dyDescent="0.2">
      <c r="J498" s="100"/>
      <c r="K498" s="100"/>
      <c r="L498" s="100"/>
    </row>
    <row r="499" spans="10:12" x14ac:dyDescent="0.2">
      <c r="J499" s="100"/>
      <c r="K499" s="100"/>
      <c r="L499" s="100"/>
    </row>
    <row r="500" spans="10:12" x14ac:dyDescent="0.2">
      <c r="J500" s="100"/>
      <c r="K500" s="100"/>
      <c r="L500" s="100"/>
    </row>
    <row r="501" spans="10:12" x14ac:dyDescent="0.2">
      <c r="J501" s="100"/>
      <c r="K501" s="100"/>
      <c r="L501" s="100"/>
    </row>
    <row r="502" spans="10:12" x14ac:dyDescent="0.2">
      <c r="J502" s="100"/>
      <c r="K502" s="100"/>
      <c r="L502" s="100"/>
    </row>
    <row r="503" spans="10:12" x14ac:dyDescent="0.2">
      <c r="J503" s="100"/>
      <c r="K503" s="100"/>
      <c r="L503" s="100"/>
    </row>
    <row r="504" spans="10:12" x14ac:dyDescent="0.2">
      <c r="J504" s="100"/>
      <c r="K504" s="100"/>
      <c r="L504" s="100"/>
    </row>
    <row r="505" spans="10:12" x14ac:dyDescent="0.2">
      <c r="J505" s="100"/>
      <c r="K505" s="100"/>
      <c r="L505" s="100"/>
    </row>
    <row r="506" spans="10:12" x14ac:dyDescent="0.2">
      <c r="J506" s="100"/>
      <c r="K506" s="100"/>
      <c r="L506" s="100"/>
    </row>
    <row r="507" spans="10:12" x14ac:dyDescent="0.2">
      <c r="J507" s="100"/>
      <c r="K507" s="100"/>
      <c r="L507" s="100"/>
    </row>
    <row r="508" spans="10:12" x14ac:dyDescent="0.2">
      <c r="J508" s="100"/>
      <c r="K508" s="100"/>
      <c r="L508" s="100"/>
    </row>
    <row r="509" spans="10:12" x14ac:dyDescent="0.2">
      <c r="J509" s="100"/>
      <c r="K509" s="100"/>
      <c r="L509" s="100"/>
    </row>
    <row r="510" spans="10:12" x14ac:dyDescent="0.2">
      <c r="J510" s="100"/>
      <c r="K510" s="100"/>
      <c r="L510" s="100"/>
    </row>
    <row r="511" spans="10:12" x14ac:dyDescent="0.2">
      <c r="J511" s="100"/>
      <c r="K511" s="100"/>
      <c r="L511" s="100"/>
    </row>
    <row r="512" spans="10:12" x14ac:dyDescent="0.2">
      <c r="J512" s="100"/>
      <c r="K512" s="100"/>
      <c r="L512" s="100"/>
    </row>
    <row r="513" spans="10:12" x14ac:dyDescent="0.2">
      <c r="J513" s="100"/>
      <c r="K513" s="100"/>
      <c r="L513" s="100"/>
    </row>
    <row r="514" spans="10:12" x14ac:dyDescent="0.2">
      <c r="J514" s="100"/>
      <c r="K514" s="100"/>
      <c r="L514" s="100"/>
    </row>
    <row r="515" spans="10:12" x14ac:dyDescent="0.2">
      <c r="J515" s="100"/>
      <c r="K515" s="100"/>
      <c r="L515" s="100"/>
    </row>
    <row r="516" spans="10:12" x14ac:dyDescent="0.2">
      <c r="J516" s="100"/>
      <c r="K516" s="100"/>
      <c r="L516" s="100"/>
    </row>
    <row r="517" spans="10:12" x14ac:dyDescent="0.2">
      <c r="J517" s="100"/>
      <c r="K517" s="100"/>
      <c r="L517" s="100"/>
    </row>
    <row r="518" spans="10:12" x14ac:dyDescent="0.2">
      <c r="J518" s="100"/>
      <c r="K518" s="100"/>
      <c r="L518" s="100"/>
    </row>
    <row r="519" spans="10:12" x14ac:dyDescent="0.2">
      <c r="J519" s="100"/>
      <c r="K519" s="100"/>
      <c r="L519" s="100"/>
    </row>
    <row r="520" spans="10:12" x14ac:dyDescent="0.2">
      <c r="J520" s="100"/>
      <c r="K520" s="100"/>
      <c r="L520" s="100"/>
    </row>
    <row r="521" spans="10:12" x14ac:dyDescent="0.2">
      <c r="J521" s="100"/>
      <c r="K521" s="100"/>
      <c r="L521" s="100"/>
    </row>
    <row r="522" spans="10:12" x14ac:dyDescent="0.2">
      <c r="J522" s="100"/>
      <c r="K522" s="100"/>
      <c r="L522" s="100"/>
    </row>
    <row r="523" spans="10:12" x14ac:dyDescent="0.2">
      <c r="J523" s="100"/>
      <c r="K523" s="100"/>
      <c r="L523" s="100"/>
    </row>
    <row r="524" spans="10:12" x14ac:dyDescent="0.2">
      <c r="J524" s="100"/>
      <c r="K524" s="100"/>
      <c r="L524" s="100"/>
    </row>
    <row r="525" spans="10:12" x14ac:dyDescent="0.2">
      <c r="J525" s="100"/>
      <c r="K525" s="100"/>
      <c r="L525" s="100"/>
    </row>
    <row r="526" spans="10:12" x14ac:dyDescent="0.2">
      <c r="J526" s="100"/>
      <c r="K526" s="100"/>
      <c r="L526" s="100"/>
    </row>
    <row r="527" spans="10:12" x14ac:dyDescent="0.2">
      <c r="J527" s="100"/>
      <c r="K527" s="100"/>
      <c r="L527" s="100"/>
    </row>
    <row r="528" spans="10:12" x14ac:dyDescent="0.2">
      <c r="J528" s="100"/>
      <c r="K528" s="100"/>
      <c r="L528" s="100"/>
    </row>
    <row r="529" spans="10:12" x14ac:dyDescent="0.2">
      <c r="J529" s="100"/>
      <c r="K529" s="100"/>
      <c r="L529" s="100"/>
    </row>
    <row r="530" spans="10:12" x14ac:dyDescent="0.2">
      <c r="J530" s="100"/>
      <c r="K530" s="100"/>
      <c r="L530" s="100"/>
    </row>
    <row r="531" spans="10:12" x14ac:dyDescent="0.2">
      <c r="J531" s="100"/>
      <c r="K531" s="100"/>
      <c r="L531" s="100"/>
    </row>
    <row r="532" spans="10:12" x14ac:dyDescent="0.2">
      <c r="J532" s="100"/>
      <c r="K532" s="100"/>
      <c r="L532" s="100"/>
    </row>
    <row r="533" spans="10:12" x14ac:dyDescent="0.2">
      <c r="J533" s="100"/>
      <c r="K533" s="100"/>
      <c r="L533" s="100"/>
    </row>
    <row r="534" spans="10:12" x14ac:dyDescent="0.2">
      <c r="J534" s="100"/>
      <c r="K534" s="100"/>
      <c r="L534" s="100"/>
    </row>
    <row r="535" spans="10:12" x14ac:dyDescent="0.2">
      <c r="J535" s="100"/>
      <c r="K535" s="100"/>
      <c r="L535" s="100"/>
    </row>
    <row r="536" spans="10:12" x14ac:dyDescent="0.2">
      <c r="J536" s="100"/>
      <c r="K536" s="100"/>
      <c r="L536" s="100"/>
    </row>
    <row r="537" spans="10:12" x14ac:dyDescent="0.2">
      <c r="J537" s="100"/>
      <c r="K537" s="100"/>
      <c r="L537" s="100"/>
    </row>
    <row r="538" spans="10:12" x14ac:dyDescent="0.2">
      <c r="J538" s="100"/>
      <c r="K538" s="100"/>
      <c r="L538" s="100"/>
    </row>
    <row r="539" spans="10:12" x14ac:dyDescent="0.2">
      <c r="J539" s="100"/>
      <c r="K539" s="100"/>
      <c r="L539" s="100"/>
    </row>
    <row r="540" spans="10:12" x14ac:dyDescent="0.2">
      <c r="J540" s="100"/>
      <c r="K540" s="100"/>
      <c r="L540" s="100"/>
    </row>
    <row r="541" spans="10:12" x14ac:dyDescent="0.2">
      <c r="J541" s="100"/>
      <c r="K541" s="100"/>
      <c r="L541" s="100"/>
    </row>
    <row r="542" spans="10:12" x14ac:dyDescent="0.2">
      <c r="J542" s="100"/>
      <c r="K542" s="100"/>
      <c r="L542" s="100"/>
    </row>
    <row r="543" spans="10:12" x14ac:dyDescent="0.2">
      <c r="J543" s="100"/>
      <c r="K543" s="100"/>
      <c r="L543" s="100"/>
    </row>
    <row r="544" spans="10:12" x14ac:dyDescent="0.2">
      <c r="J544" s="100"/>
      <c r="K544" s="100"/>
      <c r="L544" s="100"/>
    </row>
    <row r="545" spans="10:12" x14ac:dyDescent="0.2">
      <c r="J545" s="100"/>
      <c r="K545" s="100"/>
      <c r="L545" s="100"/>
    </row>
    <row r="546" spans="10:12" x14ac:dyDescent="0.2">
      <c r="J546" s="100"/>
      <c r="K546" s="100"/>
      <c r="L546" s="100"/>
    </row>
    <row r="547" spans="10:12" x14ac:dyDescent="0.2">
      <c r="J547" s="100"/>
      <c r="K547" s="100"/>
      <c r="L547" s="100"/>
    </row>
    <row r="548" spans="10:12" x14ac:dyDescent="0.2">
      <c r="J548" s="100"/>
      <c r="K548" s="100"/>
      <c r="L548" s="100"/>
    </row>
    <row r="549" spans="10:12" x14ac:dyDescent="0.2">
      <c r="J549" s="100"/>
      <c r="K549" s="100"/>
      <c r="L549" s="100"/>
    </row>
    <row r="550" spans="10:12" x14ac:dyDescent="0.2">
      <c r="J550" s="100"/>
      <c r="K550" s="100"/>
      <c r="L550" s="100"/>
    </row>
    <row r="551" spans="10:12" x14ac:dyDescent="0.2">
      <c r="J551" s="100"/>
      <c r="K551" s="100"/>
      <c r="L551" s="100"/>
    </row>
    <row r="552" spans="10:12" x14ac:dyDescent="0.2">
      <c r="J552" s="100"/>
      <c r="K552" s="100"/>
      <c r="L552" s="100"/>
    </row>
    <row r="553" spans="10:12" x14ac:dyDescent="0.2">
      <c r="J553" s="100"/>
      <c r="K553" s="100"/>
      <c r="L553" s="100"/>
    </row>
    <row r="554" spans="10:12" x14ac:dyDescent="0.2">
      <c r="J554" s="100"/>
      <c r="K554" s="100"/>
      <c r="L554" s="100"/>
    </row>
    <row r="555" spans="10:12" x14ac:dyDescent="0.2">
      <c r="J555" s="100"/>
      <c r="K555" s="100"/>
      <c r="L555" s="100"/>
    </row>
    <row r="556" spans="10:12" x14ac:dyDescent="0.2">
      <c r="J556" s="100"/>
      <c r="K556" s="100"/>
      <c r="L556" s="100"/>
    </row>
    <row r="557" spans="10:12" x14ac:dyDescent="0.2">
      <c r="J557" s="100"/>
      <c r="K557" s="100"/>
      <c r="L557" s="100"/>
    </row>
    <row r="558" spans="10:12" x14ac:dyDescent="0.2">
      <c r="J558" s="100"/>
      <c r="K558" s="100"/>
      <c r="L558" s="100"/>
    </row>
    <row r="559" spans="10:12" x14ac:dyDescent="0.2">
      <c r="J559" s="100"/>
      <c r="K559" s="100"/>
      <c r="L559" s="100"/>
    </row>
    <row r="560" spans="10:12" x14ac:dyDescent="0.2">
      <c r="J560" s="100"/>
      <c r="K560" s="100"/>
      <c r="L560" s="100"/>
    </row>
    <row r="561" spans="10:12" x14ac:dyDescent="0.2">
      <c r="J561" s="100"/>
      <c r="K561" s="100"/>
      <c r="L561" s="100"/>
    </row>
    <row r="562" spans="10:12" x14ac:dyDescent="0.2">
      <c r="J562" s="100"/>
      <c r="K562" s="100"/>
      <c r="L562" s="100"/>
    </row>
    <row r="563" spans="10:12" x14ac:dyDescent="0.2">
      <c r="J563" s="100"/>
      <c r="K563" s="100"/>
      <c r="L563" s="100"/>
    </row>
    <row r="564" spans="10:12" x14ac:dyDescent="0.2">
      <c r="J564" s="100"/>
      <c r="K564" s="100"/>
      <c r="L564" s="100"/>
    </row>
    <row r="565" spans="10:12" x14ac:dyDescent="0.2">
      <c r="J565" s="100"/>
      <c r="K565" s="100"/>
      <c r="L565" s="100"/>
    </row>
    <row r="566" spans="10:12" x14ac:dyDescent="0.2">
      <c r="J566" s="100"/>
      <c r="K566" s="100"/>
      <c r="L566" s="100"/>
    </row>
    <row r="567" spans="10:12" x14ac:dyDescent="0.2">
      <c r="J567" s="100"/>
      <c r="K567" s="100"/>
      <c r="L567" s="100"/>
    </row>
    <row r="568" spans="10:12" x14ac:dyDescent="0.2">
      <c r="J568" s="100"/>
      <c r="K568" s="100"/>
      <c r="L568" s="100"/>
    </row>
    <row r="569" spans="10:12" x14ac:dyDescent="0.2">
      <c r="J569" s="100"/>
      <c r="K569" s="100"/>
      <c r="L569" s="100"/>
    </row>
    <row r="570" spans="10:12" x14ac:dyDescent="0.2">
      <c r="J570" s="100"/>
      <c r="K570" s="100"/>
      <c r="L570" s="100"/>
    </row>
    <row r="571" spans="10:12" x14ac:dyDescent="0.2">
      <c r="J571" s="100"/>
      <c r="K571" s="100"/>
      <c r="L571" s="100"/>
    </row>
    <row r="572" spans="10:12" x14ac:dyDescent="0.2">
      <c r="J572" s="100"/>
      <c r="K572" s="100"/>
      <c r="L572" s="100"/>
    </row>
    <row r="573" spans="10:12" x14ac:dyDescent="0.2">
      <c r="J573" s="100"/>
      <c r="K573" s="100"/>
      <c r="L573" s="100"/>
    </row>
    <row r="574" spans="10:12" x14ac:dyDescent="0.2">
      <c r="J574" s="100"/>
      <c r="K574" s="100"/>
      <c r="L574" s="100"/>
    </row>
    <row r="575" spans="10:12" x14ac:dyDescent="0.2">
      <c r="J575" s="100"/>
      <c r="K575" s="100"/>
      <c r="L575" s="100"/>
    </row>
    <row r="576" spans="10:12" x14ac:dyDescent="0.2">
      <c r="J576" s="100"/>
      <c r="K576" s="100"/>
      <c r="L576" s="100"/>
    </row>
  </sheetData>
  <mergeCells count="9">
    <mergeCell ref="A325:C325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.39370078740157483" top="1.102362204724409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2018-07-31T09:58:54Z</cp:lastPrinted>
  <dcterms:created xsi:type="dcterms:W3CDTF">2003-12-23T13:56:31Z</dcterms:created>
  <dcterms:modified xsi:type="dcterms:W3CDTF">2018-09-05T12:22:43Z</dcterms:modified>
</cp:coreProperties>
</file>