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240" yWindow="300" windowWidth="18795" windowHeight="11640"/>
  </bookViews>
  <sheets>
    <sheet name="дод 1" sheetId="1" r:id="rId1"/>
    <sheet name="Лист1" sheetId="4" state="hidden" r:id="rId2"/>
    <sheet name="розрах дотації" sheetId="3" state="hidden" r:id="rId3"/>
  </sheets>
  <definedNames>
    <definedName name="_xlnm.Print_Titles" localSheetId="0">'дод 1'!$9:$13</definedName>
    <definedName name="_xlnm.Print_Area" localSheetId="0">'дод 1'!$A$1:$F$68</definedName>
  </definedNames>
  <calcPr calcId="162913" fullCalcOnLoad="1"/>
</workbook>
</file>

<file path=xl/calcChain.xml><?xml version="1.0" encoding="utf-8"?>
<calcChain xmlns="http://schemas.openxmlformats.org/spreadsheetml/2006/main">
  <c r="D16" i="1" l="1"/>
  <c r="D21" i="1"/>
  <c r="D15" i="1" s="1"/>
  <c r="D24" i="1"/>
  <c r="G24" i="1" s="1"/>
  <c r="D26" i="1"/>
  <c r="D23" i="1"/>
  <c r="C23" i="1" s="1"/>
  <c r="D28" i="1"/>
  <c r="D31" i="1"/>
  <c r="D30" i="1" s="1"/>
  <c r="D38" i="1"/>
  <c r="C38" i="1" s="1"/>
  <c r="D41" i="1"/>
  <c r="D37" i="1"/>
  <c r="D46" i="1"/>
  <c r="D45" i="1" s="1"/>
  <c r="D48" i="1"/>
  <c r="D50" i="1"/>
  <c r="G50" i="1" s="1"/>
  <c r="D56" i="1"/>
  <c r="D55" i="1" s="1"/>
  <c r="D64" i="1"/>
  <c r="D63" i="1" s="1"/>
  <c r="C58" i="1"/>
  <c r="E59" i="1"/>
  <c r="E55" i="1"/>
  <c r="E60" i="1"/>
  <c r="C65" i="1"/>
  <c r="F55" i="1"/>
  <c r="F36" i="1" s="1"/>
  <c r="C44" i="1"/>
  <c r="C40" i="1"/>
  <c r="C42" i="1"/>
  <c r="C33" i="1"/>
  <c r="C32" i="1"/>
  <c r="C73" i="1"/>
  <c r="C74" i="1"/>
  <c r="C75" i="1"/>
  <c r="C76" i="1"/>
  <c r="I35" i="1"/>
  <c r="I33" i="1"/>
  <c r="C51" i="1"/>
  <c r="C46" i="1"/>
  <c r="C47" i="1"/>
  <c r="C41" i="1"/>
  <c r="C43" i="1"/>
  <c r="C16" i="1"/>
  <c r="C17" i="1"/>
  <c r="C18" i="1"/>
  <c r="C19" i="1"/>
  <c r="C20" i="1"/>
  <c r="C21" i="1"/>
  <c r="C22" i="1"/>
  <c r="C24" i="1"/>
  <c r="C25" i="1"/>
  <c r="C26" i="1"/>
  <c r="C27" i="1"/>
  <c r="C28" i="1"/>
  <c r="C29" i="1"/>
  <c r="C34" i="1"/>
  <c r="C35" i="1"/>
  <c r="C37" i="1"/>
  <c r="C39" i="1"/>
  <c r="C48" i="1"/>
  <c r="C49" i="1"/>
  <c r="C50" i="1"/>
  <c r="C52" i="1"/>
  <c r="C53" i="1"/>
  <c r="C54" i="1"/>
  <c r="C56" i="1"/>
  <c r="C57" i="1"/>
  <c r="C59" i="1"/>
  <c r="C60" i="1"/>
  <c r="C61" i="1"/>
  <c r="G52" i="1"/>
  <c r="G53" i="1"/>
  <c r="G54" i="1"/>
  <c r="G16" i="1"/>
  <c r="G17" i="1"/>
  <c r="G18" i="1"/>
  <c r="G19" i="1"/>
  <c r="G20" i="1"/>
  <c r="G22" i="1"/>
  <c r="G25" i="1"/>
  <c r="G26" i="1"/>
  <c r="G27" i="1"/>
  <c r="G28" i="1"/>
  <c r="G29" i="1"/>
  <c r="G31" i="1"/>
  <c r="G32" i="1"/>
  <c r="G33" i="1"/>
  <c r="G34" i="1"/>
  <c r="G35" i="1"/>
  <c r="G38" i="1"/>
  <c r="G39" i="1"/>
  <c r="G48" i="1"/>
  <c r="G49" i="1"/>
  <c r="G57" i="1"/>
  <c r="G59" i="1"/>
  <c r="G60" i="1"/>
  <c r="G61" i="1"/>
  <c r="G64" i="1"/>
  <c r="G65" i="1"/>
  <c r="F8" i="4"/>
  <c r="B8" i="4"/>
  <c r="C6" i="4" s="1"/>
  <c r="E6" i="4" s="1"/>
  <c r="C7" i="4"/>
  <c r="E7" i="4" s="1"/>
  <c r="K15" i="3"/>
  <c r="L12" i="3"/>
  <c r="L13" i="3"/>
  <c r="L14" i="3"/>
  <c r="L15" i="3"/>
  <c r="J14" i="3"/>
  <c r="J13" i="3"/>
  <c r="J12" i="3"/>
  <c r="J15" i="3" s="1"/>
  <c r="G14" i="3"/>
  <c r="G13" i="3"/>
  <c r="G12" i="3"/>
  <c r="B15" i="3"/>
  <c r="G23" i="1"/>
  <c r="C5" i="4"/>
  <c r="E5" i="4"/>
  <c r="G5" i="4" s="1"/>
  <c r="G55" i="1" l="1"/>
  <c r="C55" i="1"/>
  <c r="D36" i="1"/>
  <c r="G15" i="1"/>
  <c r="D14" i="1"/>
  <c r="C15" i="1"/>
  <c r="E36" i="1"/>
  <c r="E66" i="1" s="1"/>
  <c r="F66" i="1"/>
  <c r="F78" i="1" s="1"/>
  <c r="C63" i="1"/>
  <c r="D62" i="1"/>
  <c r="G63" i="1"/>
  <c r="C45" i="1"/>
  <c r="G45" i="1"/>
  <c r="G30" i="1"/>
  <c r="C30" i="1"/>
  <c r="C4" i="4"/>
  <c r="G56" i="1"/>
  <c r="G37" i="1"/>
  <c r="G21" i="1"/>
  <c r="C31" i="1"/>
  <c r="C64" i="1"/>
  <c r="C8" i="4" l="1"/>
  <c r="E4" i="4"/>
  <c r="E8" i="4" s="1"/>
  <c r="G62" i="1"/>
  <c r="C62" i="1"/>
  <c r="E71" i="1"/>
  <c r="E77" i="1" s="1"/>
  <c r="E78" i="1"/>
  <c r="C14" i="1"/>
  <c r="D66" i="1"/>
  <c r="G14" i="1"/>
  <c r="G36" i="1"/>
  <c r="C36" i="1"/>
  <c r="D71" i="1" l="1"/>
  <c r="D78" i="1"/>
  <c r="D81" i="1" s="1"/>
  <c r="C66" i="1"/>
  <c r="C78" i="1" s="1"/>
  <c r="C81" i="1" s="1"/>
  <c r="G66" i="1"/>
  <c r="G71" i="1" s="1"/>
  <c r="D77" i="1" l="1"/>
  <c r="C77" i="1" s="1"/>
  <c r="C71" i="1"/>
</calcChain>
</file>

<file path=xl/sharedStrings.xml><?xml version="1.0" encoding="utf-8"?>
<sst xmlns="http://schemas.openxmlformats.org/spreadsheetml/2006/main" count="101" uniqueCount="96">
  <si>
    <t>Код</t>
  </si>
  <si>
    <t>Загальний фонд</t>
  </si>
  <si>
    <t>Спеціальний фонд</t>
  </si>
  <si>
    <t>Разом</t>
  </si>
  <si>
    <t>у т.ч.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</si>
  <si>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</si>
  <si>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</si>
  <si>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на прибуток підприємств</t>
  </si>
  <si>
    <t>Неподаткові надходження</t>
  </si>
  <si>
    <t>Доходи від власності та підприємницької діяльності</t>
  </si>
  <si>
    <t>Інші неподаткові надходження</t>
  </si>
  <si>
    <t>Від органів державного управління</t>
  </si>
  <si>
    <t>Всього доходів</t>
  </si>
  <si>
    <t>Земельний податок з юридичних осіб</t>
  </si>
  <si>
    <t>Орендна плата з фізичних осіб</t>
  </si>
  <si>
    <t>(грн.)</t>
  </si>
  <si>
    <t>Інші надходження </t>
  </si>
  <si>
    <t>Додаток 1</t>
  </si>
  <si>
    <t xml:space="preserve">Офіційні трансферти </t>
  </si>
  <si>
    <t xml:space="preserve">Назва району </t>
  </si>
  <si>
    <t>Всього                                        (грн.)</t>
  </si>
  <si>
    <t xml:space="preserve">Норматив щоденного відрахування            (у відсотках від обсягу доходів загального фонду міського бюджету  з врахуванням дотації вирівнювання з державного бюджету)  </t>
  </si>
  <si>
    <t xml:space="preserve">Першотравневий </t>
  </si>
  <si>
    <t xml:space="preserve">Садгірський </t>
  </si>
  <si>
    <t xml:space="preserve">Шевченківський </t>
  </si>
  <si>
    <t xml:space="preserve">Разом </t>
  </si>
  <si>
    <t>Х</t>
  </si>
  <si>
    <t xml:space="preserve">доходи без трансфертів </t>
  </si>
  <si>
    <t xml:space="preserve">Обсяг дотації вирівнювання районним у місті бюджетам                                    на 2011 рік </t>
  </si>
  <si>
    <t>Податок на прибуток підприємств та фінансових установ комунальної власності</t>
  </si>
  <si>
    <t>Адміністративні збори та платежі, доходи від некомерційної господарської діяльності</t>
  </si>
  <si>
    <t>Надходження від орендної плати за користування цілісним майновим комплексом та іншим державним майном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</si>
  <si>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</si>
  <si>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6=(гр3+гр4)</t>
  </si>
  <si>
    <t>25020100 </t>
  </si>
  <si>
    <t>Благодійні внески, гранти та дарунки </t>
  </si>
  <si>
    <t>11010100 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</si>
  <si>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</si>
  <si>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11010200 </t>
  </si>
  <si>
    <t>11010400 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</si>
  <si>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</si>
  <si>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11010500 </t>
  </si>
  <si>
    <t>Податок на доходи фізичних осіб, що сплачується фізичними особами за результатами річного декларування</t>
  </si>
  <si>
    <t>13010200 </t>
  </si>
  <si>
    <t>13030000 </t>
  </si>
  <si>
    <t>Надходження коштів пайової участі у розвитку інфраструктури населеного пункту</t>
  </si>
  <si>
    <t>Всього ПДФО</t>
  </si>
  <si>
    <t>Надходження за 11 місяців</t>
  </si>
  <si>
    <t>Пиома вага</t>
  </si>
  <si>
    <t>прогноз  ПДФО на 2013 рік</t>
  </si>
  <si>
    <t xml:space="preserve">до рішення міської ради 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</si>
  <si>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</si>
  <si>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</si>
  <si>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</si>
  <si>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</si>
  <si>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</si>
  <si>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Місцеві податки</t>
  </si>
  <si>
    <t>Податок на майно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</si>
  <si>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</si>
  <si>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18010500 </t>
  </si>
  <si>
    <t>Транспортний податок з фізичних осіб</t>
  </si>
  <si>
    <t>Медична субвенція з державного бюджету місцевим бюджетам</t>
  </si>
  <si>
    <t>Податок та збір на доходи фізичних осіб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</si>
  <si>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</si>
  <si>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державна або комунальна власність</t>
  </si>
  <si>
    <t xml:space="preserve">Всього </t>
  </si>
  <si>
    <t xml:space="preserve">Державне мито </t>
  </si>
  <si>
    <t>Державне мито, не віднесене до інших категорій</t>
  </si>
  <si>
    <t>Державне мито за дії, пов'язані з одержанням патентів на об'єкти права інтелектуальної власності, підтриманням їх чинності та передаванням прав їхніми власниками  </t>
  </si>
  <si>
    <t>Державне мито, пов'язане з видачею та оформленням закордонних паспортів (посвідок) та паспортів громадян України  </t>
  </si>
  <si>
    <t>Найменування згідно з класифікацією доходів бюджету</t>
  </si>
  <si>
    <t>Плата за надання адміністративних послуг</t>
  </si>
  <si>
    <t>Плата за надання інших адміністративних послуг</t>
  </si>
  <si>
    <t>22090100 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</si>
  <si>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</si>
  <si>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 xml:space="preserve">VІІ скликання </t>
  </si>
  <si>
    <t>21080900 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</si>
  <si>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</si>
  <si>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</si>
  <si>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r>
      <t>13010000</t>
    </r>
    <r>
      <rPr>
        <sz val="18"/>
        <rFont val="Times New Roman"/>
        <family val="1"/>
        <charset val="204"/>
      </rPr>
      <t> </t>
    </r>
  </si>
  <si>
    <r>
      <t>14000000</t>
    </r>
    <r>
      <rPr>
        <sz val="18"/>
        <color indexed="10"/>
        <rFont val="Times New Roman"/>
        <family val="1"/>
        <charset val="204"/>
      </rPr>
      <t> </t>
    </r>
  </si>
  <si>
    <r>
      <t>Внутрішні податки на товари та послуги</t>
    </r>
    <r>
      <rPr>
        <sz val="18"/>
        <rFont val="Times New Roman"/>
        <family val="1"/>
        <charset val="204"/>
      </rPr>
      <t xml:space="preserve">  </t>
    </r>
  </si>
  <si>
    <r>
      <t>Плата за розміщення тимчасово вільних коштів місцевих бюджетів</t>
    </r>
    <r>
      <rPr>
        <b/>
        <sz val="18"/>
        <color indexed="8"/>
        <rFont val="Times New Roman"/>
        <family val="1"/>
        <charset val="204"/>
      </rPr>
      <t> </t>
    </r>
  </si>
  <si>
    <r>
      <t>21080000</t>
    </r>
    <r>
      <rPr>
        <sz val="18"/>
        <rFont val="Times New Roman"/>
        <family val="1"/>
        <charset val="204"/>
      </rPr>
      <t> </t>
    </r>
  </si>
  <si>
    <r>
      <t>Інші надходження</t>
    </r>
    <r>
      <rPr>
        <sz val="18"/>
        <rFont val="Times New Roman"/>
        <family val="1"/>
        <charset val="204"/>
      </rPr>
      <t xml:space="preserve">  </t>
    </r>
  </si>
  <si>
    <r>
      <t>22010000</t>
    </r>
    <r>
      <rPr>
        <sz val="18"/>
        <rFont val="Times New Roman"/>
        <family val="1"/>
        <charset val="204"/>
      </rPr>
      <t> </t>
    </r>
  </si>
  <si>
    <r>
      <t>25020000</t>
    </r>
    <r>
      <rPr>
        <sz val="18"/>
        <rFont val="Times New Roman"/>
        <family val="1"/>
        <charset val="204"/>
      </rPr>
      <t> </t>
    </r>
  </si>
  <si>
    <r>
      <t>Інші джерела власних надходжень бюджетних установ</t>
    </r>
    <r>
      <rPr>
        <sz val="18"/>
        <rFont val="Times New Roman"/>
        <family val="1"/>
        <charset val="204"/>
      </rPr>
      <t xml:space="preserve">  </t>
    </r>
  </si>
  <si>
    <t xml:space="preserve">Акцизний податок з реалізації суб’єктами господарювання роздрібної торгівлі підакцизних товарів </t>
  </si>
  <si>
    <t>Субвенції  з державного бюджету місцевим бюджетам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</si>
  <si>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</si>
  <si>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Інші надходження</t>
  </si>
  <si>
    <t>Зміни до доходів міського бюджету міста Чернівців на 2018 рік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</si>
  <si>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</si>
  <si>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 xml:space="preserve">      Секретар Чернівецької міської ради                                                                                           В. Продан  </t>
  </si>
  <si>
    <r>
      <t>08.08.2018</t>
    </r>
    <r>
      <rPr>
        <sz val="20"/>
        <rFont val="Times New Roman"/>
        <family val="1"/>
        <charset val="204"/>
      </rPr>
      <t xml:space="preserve"> №</t>
    </r>
    <r>
      <rPr>
        <u/>
        <sz val="20"/>
        <rFont val="Times New Roman"/>
        <family val="1"/>
        <charset val="204"/>
      </rPr>
      <t>1384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</si>
</sst>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0" formatCode="_-* #,##0.00&quot;р.&quot;_-;\-* #,##0.00&quot;р.&quot;_-;_-* &quot;-&quot;??&quot;р.&quot;_-;_-@_-"/>
    <numFmt numFmtId="192" formatCode="0.0"/>
    <numFmt numFmtId="193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6"/>
      <name val="Times New Roman Cyr"/>
      <family val="1"/>
      <charset val="204"/>
    </font>
    <font>
      <sz val="10"/>
      <name val="Times New Roman cyr"/>
      <charset val="204"/>
    </font>
    <font>
      <b/>
      <sz val="14"/>
      <name val="Times New Roman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8"/>
      <name val="Times New Roman"/>
      <family val="1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8"/>
      <color indexed="10"/>
      <name val="Times New Roman"/>
      <family val="1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sz val="14"/>
      <name val="Times New Roman"/>
      <family val="1"/>
      <charset val="204"/>
    </font>
    <font>
      <u/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70" fontId="1" fillId="0" borderId="0" applyFont="0" applyFill="0" applyBorder="0" applyAlignment="0" applyProtection="0"/>
    <xf numFmtId="0" fontId="5" fillId="0" borderId="0"/>
  </cellStyleXfs>
  <cellXfs count="68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2" fillId="0" borderId="0" xfId="2" applyFont="1" applyBorder="1" applyAlignment="1">
      <alignment horizontal="center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70" fontId="8" fillId="0" borderId="0" xfId="1" applyFont="1" applyAlignment="1">
      <alignment horizontal="center"/>
    </xf>
    <xf numFmtId="170" fontId="8" fillId="0" borderId="0" xfId="1" applyFont="1" applyAlignment="1">
      <alignment horizontal="left"/>
    </xf>
    <xf numFmtId="170" fontId="8" fillId="0" borderId="0" xfId="1" applyFont="1" applyAlignment="1"/>
    <xf numFmtId="0" fontId="9" fillId="0" borderId="0" xfId="2" applyFont="1" applyBorder="1" applyAlignment="1">
      <alignment vertical="top" wrapText="1"/>
    </xf>
    <xf numFmtId="0" fontId="4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/>
    </xf>
    <xf numFmtId="193" fontId="7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horizontal="right" vertical="top"/>
    </xf>
    <xf numFmtId="0" fontId="0" fillId="0" borderId="0" xfId="0" applyAlignment="1">
      <alignment vertical="top"/>
    </xf>
    <xf numFmtId="193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192" fontId="0" fillId="0" borderId="1" xfId="0" applyNumberFormat="1" applyBorder="1"/>
    <xf numFmtId="0" fontId="3" fillId="0" borderId="1" xfId="0" applyFont="1" applyFill="1" applyBorder="1" applyAlignment="1">
      <alignment horizontal="center" vertical="top" wrapText="1"/>
    </xf>
    <xf numFmtId="192" fontId="0" fillId="0" borderId="0" xfId="0" applyNumberFormat="1"/>
    <xf numFmtId="0" fontId="12" fillId="0" borderId="1" xfId="0" applyFont="1" applyFill="1" applyBorder="1" applyAlignment="1">
      <alignment horizontal="justify" vertical="top" wrapText="1"/>
    </xf>
    <xf numFmtId="0" fontId="12" fillId="0" borderId="1" xfId="0" applyFont="1" applyFill="1" applyBorder="1" applyAlignment="1">
      <alignment horizontal="right" wrapText="1"/>
    </xf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12" fillId="0" borderId="0" xfId="0" applyFont="1" applyFill="1" applyAlignment="1">
      <alignment horizontal="left" vertical="top" wrapText="1"/>
    </xf>
    <xf numFmtId="0" fontId="11" fillId="0" borderId="0" xfId="2" applyFont="1" applyFill="1" applyBorder="1" applyAlignment="1">
      <alignment horizontal="center"/>
    </xf>
    <xf numFmtId="0" fontId="12" fillId="0" borderId="0" xfId="0" applyFont="1" applyFill="1" applyAlignment="1">
      <alignment horizontal="right"/>
    </xf>
    <xf numFmtId="0" fontId="11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right" wrapText="1"/>
    </xf>
    <xf numFmtId="0" fontId="11" fillId="0" borderId="0" xfId="0" applyFont="1" applyFill="1" applyBorder="1" applyAlignment="1">
      <alignment horizontal="right" wrapText="1"/>
    </xf>
    <xf numFmtId="0" fontId="11" fillId="0" borderId="0" xfId="0" applyFont="1" applyFill="1"/>
    <xf numFmtId="0" fontId="11" fillId="0" borderId="1" xfId="0" applyFont="1" applyFill="1" applyBorder="1" applyAlignment="1">
      <alignment horizontal="justify" vertical="top" wrapText="1"/>
    </xf>
    <xf numFmtId="0" fontId="12" fillId="0" borderId="0" xfId="0" applyFont="1" applyFill="1" applyBorder="1" applyAlignment="1">
      <alignment horizontal="right" wrapText="1"/>
    </xf>
    <xf numFmtId="0" fontId="11" fillId="0" borderId="1" xfId="0" applyFont="1" applyFill="1" applyBorder="1" applyAlignment="1">
      <alignment wrapText="1"/>
    </xf>
    <xf numFmtId="0" fontId="12" fillId="0" borderId="1" xfId="2" applyFont="1" applyFill="1" applyBorder="1" applyAlignment="1">
      <alignment horizontal="center" vertical="top"/>
    </xf>
    <xf numFmtId="0" fontId="12" fillId="0" borderId="1" xfId="0" applyFont="1" applyFill="1" applyBorder="1" applyAlignment="1">
      <alignment wrapText="1"/>
    </xf>
    <xf numFmtId="0" fontId="11" fillId="0" borderId="1" xfId="2" applyFont="1" applyFill="1" applyBorder="1" applyAlignment="1">
      <alignment horizontal="center" vertical="top"/>
    </xf>
    <xf numFmtId="0" fontId="11" fillId="0" borderId="1" xfId="0" applyFont="1" applyFill="1" applyBorder="1" applyAlignment="1">
      <alignment vertical="justify" wrapText="1"/>
    </xf>
    <xf numFmtId="0" fontId="11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center" wrapText="1"/>
    </xf>
    <xf numFmtId="0" fontId="15" fillId="0" borderId="0" xfId="0" applyFont="1" applyFill="1"/>
    <xf numFmtId="0" fontId="15" fillId="0" borderId="1" xfId="0" applyFont="1" applyFill="1" applyBorder="1" applyAlignment="1">
      <alignment horizontal="right" wrapText="1"/>
    </xf>
    <xf numFmtId="0" fontId="13" fillId="0" borderId="0" xfId="0" applyFont="1" applyFill="1"/>
    <xf numFmtId="0" fontId="13" fillId="0" borderId="1" xfId="0" applyFont="1" applyFill="1" applyBorder="1" applyAlignment="1">
      <alignment horizontal="right" wrapText="1"/>
    </xf>
    <xf numFmtId="0" fontId="12" fillId="0" borderId="2" xfId="0" applyFont="1" applyFill="1" applyBorder="1" applyAlignment="1">
      <alignment horizontal="right" wrapText="1"/>
    </xf>
    <xf numFmtId="1" fontId="12" fillId="0" borderId="0" xfId="0" applyNumberFormat="1" applyFont="1" applyFill="1"/>
    <xf numFmtId="0" fontId="16" fillId="0" borderId="0" xfId="2" applyFont="1" applyFill="1" applyAlignment="1"/>
    <xf numFmtId="1" fontId="11" fillId="0" borderId="0" xfId="0" applyNumberFormat="1" applyFont="1" applyFill="1"/>
    <xf numFmtId="0" fontId="17" fillId="0" borderId="0" xfId="0" applyFont="1" applyFill="1"/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top" wrapText="1"/>
    </xf>
    <xf numFmtId="0" fontId="18" fillId="0" borderId="0" xfId="0" applyFont="1" applyFill="1" applyBorder="1" applyAlignment="1">
      <alignment horizontal="center" vertical="top" wrapText="1"/>
    </xf>
    <xf numFmtId="0" fontId="18" fillId="0" borderId="0" xfId="0" applyFont="1" applyFill="1"/>
    <xf numFmtId="0" fontId="16" fillId="0" borderId="0" xfId="2" applyFont="1" applyFill="1" applyAlignment="1"/>
    <xf numFmtId="0" fontId="16" fillId="0" borderId="0" xfId="2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wrapText="1"/>
    </xf>
    <xf numFmtId="0" fontId="17" fillId="0" borderId="0" xfId="0" applyFont="1" applyFill="1" applyAlignment="1">
      <alignment horizontal="left" vertical="top" wrapText="1"/>
    </xf>
    <xf numFmtId="0" fontId="19" fillId="0" borderId="0" xfId="0" applyFont="1" applyFill="1" applyAlignment="1">
      <alignment horizontal="left" vertical="top" wrapText="1"/>
    </xf>
    <xf numFmtId="170" fontId="8" fillId="0" borderId="0" xfId="1" applyFont="1" applyAlignment="1">
      <alignment horizontal="left"/>
    </xf>
    <xf numFmtId="0" fontId="9" fillId="0" borderId="0" xfId="2" applyFont="1" applyBorder="1" applyAlignment="1">
      <alignment horizontal="center" vertical="top" wrapText="1"/>
    </xf>
    <xf numFmtId="0" fontId="6" fillId="0" borderId="0" xfId="2" applyFont="1" applyAlignment="1"/>
  </cellXfs>
  <cellStyles count="3">
    <cellStyle name="Денежный" xfId="1" builtinId="4"/>
    <cellStyle name="Обычный" xfId="0" builtinId="0"/>
    <cellStyle name="Обычный_ОБЛАСТІ 2002 РІЙОНИ 200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tabSelected="1" zoomScale="60" zoomScaleNormal="60" zoomScaleSheetLayoutView="50" workbookViewId="0">
      <pane xSplit="2" ySplit="13" topLeftCell="C14" activePane="bottomRight" state="frozen"/>
      <selection pane="topRight" activeCell="C1" sqref="C1"/>
      <selection pane="bottomLeft" activeCell="A14" sqref="A14"/>
      <selection pane="bottomRight" activeCell="B9" sqref="B9:B12"/>
    </sheetView>
  </sheetViews>
  <sheetFormatPr defaultColWidth="11.28515625" defaultRowHeight="23.25" x14ac:dyDescent="0.35"/>
  <cols>
    <col min="1" max="1" width="15.85546875" style="27" customWidth="1"/>
    <col min="2" max="2" width="181" style="26" customWidth="1"/>
    <col min="3" max="3" width="20.7109375" style="26" customWidth="1"/>
    <col min="4" max="4" width="20.42578125" style="26" customWidth="1"/>
    <col min="5" max="5" width="16.42578125" style="26" customWidth="1"/>
    <col min="6" max="6" width="17" style="26" customWidth="1"/>
    <col min="7" max="7" width="15" style="26" hidden="1" customWidth="1"/>
    <col min="8" max="8" width="20.140625" style="26" customWidth="1"/>
    <col min="9" max="9" width="12" style="26" hidden="1" customWidth="1"/>
    <col min="10" max="10" width="15.85546875" style="26" bestFit="1" customWidth="1"/>
    <col min="11" max="16384" width="11.28515625" style="26"/>
  </cols>
  <sheetData>
    <row r="1" spans="1:8" ht="26.25" x14ac:dyDescent="0.4">
      <c r="D1" s="54" t="s">
        <v>17</v>
      </c>
      <c r="E1" s="54"/>
    </row>
    <row r="2" spans="1:8" ht="30" customHeight="1" x14ac:dyDescent="0.35">
      <c r="D2" s="63" t="s">
        <v>50</v>
      </c>
      <c r="E2" s="63"/>
      <c r="F2" s="63"/>
      <c r="G2" s="28"/>
      <c r="H2" s="28"/>
    </row>
    <row r="3" spans="1:8" ht="24.75" customHeight="1" x14ac:dyDescent="0.35">
      <c r="D3" s="63" t="s">
        <v>75</v>
      </c>
      <c r="E3" s="63"/>
      <c r="F3" s="63"/>
      <c r="G3" s="28"/>
      <c r="H3" s="28"/>
    </row>
    <row r="4" spans="1:8" ht="29.25" customHeight="1" x14ac:dyDescent="0.35">
      <c r="D4" s="64" t="s">
        <v>95</v>
      </c>
      <c r="E4" s="63"/>
      <c r="F4" s="63"/>
      <c r="G4" s="28"/>
      <c r="H4" s="28"/>
    </row>
    <row r="5" spans="1:8" x14ac:dyDescent="0.35">
      <c r="D5" s="28"/>
      <c r="E5" s="28"/>
      <c r="F5" s="28"/>
      <c r="G5" s="28"/>
      <c r="H5" s="28"/>
    </row>
    <row r="6" spans="1:8" ht="34.5" customHeight="1" x14ac:dyDescent="0.35">
      <c r="A6" s="60" t="s">
        <v>92</v>
      </c>
      <c r="B6" s="60"/>
      <c r="C6" s="60"/>
      <c r="D6" s="60"/>
      <c r="E6" s="60"/>
      <c r="F6" s="60"/>
      <c r="G6" s="60"/>
      <c r="H6" s="29"/>
    </row>
    <row r="7" spans="1:8" ht="15.75" customHeight="1" x14ac:dyDescent="0.35">
      <c r="D7" s="28"/>
      <c r="E7" s="28"/>
      <c r="F7" s="28"/>
      <c r="G7" s="28"/>
      <c r="H7" s="28"/>
    </row>
    <row r="8" spans="1:8" ht="23.25" customHeight="1" x14ac:dyDescent="0.35">
      <c r="F8" s="30" t="s">
        <v>15</v>
      </c>
      <c r="H8" s="30"/>
    </row>
    <row r="9" spans="1:8" x14ac:dyDescent="0.35">
      <c r="A9" s="61" t="s">
        <v>0</v>
      </c>
      <c r="B9" s="61" t="s">
        <v>70</v>
      </c>
      <c r="C9" s="61" t="s">
        <v>65</v>
      </c>
      <c r="D9" s="61" t="s">
        <v>1</v>
      </c>
      <c r="E9" s="62" t="s">
        <v>2</v>
      </c>
      <c r="F9" s="62"/>
      <c r="G9" s="61" t="s">
        <v>3</v>
      </c>
      <c r="H9" s="31"/>
    </row>
    <row r="10" spans="1:8" x14ac:dyDescent="0.35">
      <c r="A10" s="61"/>
      <c r="B10" s="61"/>
      <c r="C10" s="61"/>
      <c r="D10" s="61"/>
      <c r="E10" s="61" t="s">
        <v>3</v>
      </c>
      <c r="F10" s="61" t="s">
        <v>4</v>
      </c>
      <c r="G10" s="61"/>
      <c r="H10" s="31"/>
    </row>
    <row r="11" spans="1:8" x14ac:dyDescent="0.35">
      <c r="A11" s="61"/>
      <c r="B11" s="61"/>
      <c r="C11" s="61"/>
      <c r="D11" s="61"/>
      <c r="E11" s="61"/>
      <c r="F11" s="61"/>
      <c r="G11" s="61"/>
      <c r="H11" s="31"/>
    </row>
    <row r="12" spans="1:8" x14ac:dyDescent="0.35">
      <c r="A12" s="61"/>
      <c r="B12" s="61"/>
      <c r="C12" s="61"/>
      <c r="D12" s="61"/>
      <c r="E12" s="61"/>
      <c r="F12" s="61"/>
      <c r="G12" s="61"/>
      <c r="H12" s="31"/>
    </row>
    <row r="13" spans="1:8" s="58" customFormat="1" ht="28.5" customHeight="1" x14ac:dyDescent="0.3">
      <c r="A13" s="55">
        <v>1</v>
      </c>
      <c r="B13" s="55">
        <v>2</v>
      </c>
      <c r="C13" s="55">
        <v>3</v>
      </c>
      <c r="D13" s="55">
        <v>4</v>
      </c>
      <c r="E13" s="55">
        <v>5</v>
      </c>
      <c r="F13" s="55">
        <v>6</v>
      </c>
      <c r="G13" s="56" t="s">
        <v>33</v>
      </c>
      <c r="H13" s="57"/>
    </row>
    <row r="14" spans="1:8" s="36" customFormat="1" ht="22.5" x14ac:dyDescent="0.3">
      <c r="A14" s="33">
        <v>10000000</v>
      </c>
      <c r="B14" s="33" t="s">
        <v>5</v>
      </c>
      <c r="C14" s="34">
        <f>D14+E14</f>
        <v>40532400</v>
      </c>
      <c r="D14" s="34">
        <f>D15+D23+D28+D30</f>
        <v>40532400</v>
      </c>
      <c r="E14" s="34"/>
      <c r="F14" s="34"/>
      <c r="G14" s="34">
        <f>D14+E14</f>
        <v>40532400</v>
      </c>
      <c r="H14" s="35"/>
    </row>
    <row r="15" spans="1:8" s="36" customFormat="1" ht="22.5" customHeight="1" x14ac:dyDescent="0.3">
      <c r="A15" s="33">
        <v>11000000</v>
      </c>
      <c r="B15" s="37" t="s">
        <v>6</v>
      </c>
      <c r="C15" s="34">
        <f t="shared" ref="C15:C59" si="0">D15+E15</f>
        <v>49884200</v>
      </c>
      <c r="D15" s="34">
        <f>D16+D21</f>
        <v>49884200</v>
      </c>
      <c r="E15" s="34"/>
      <c r="F15" s="34"/>
      <c r="G15" s="34">
        <f t="shared" ref="G15:G59" si="1">D15+E15</f>
        <v>49884200</v>
      </c>
      <c r="H15" s="35"/>
    </row>
    <row r="16" spans="1:8" s="36" customFormat="1" ht="22.5" x14ac:dyDescent="0.3">
      <c r="A16" s="33">
        <v>11010000</v>
      </c>
      <c r="B16" s="37" t="s">
        <v>62</v>
      </c>
      <c r="C16" s="34">
        <f t="shared" si="0"/>
        <v>48309200</v>
      </c>
      <c r="D16" s="34">
        <f>D17+D18+D19+D20</f>
        <v>48309200</v>
      </c>
      <c r="E16" s="34"/>
      <c r="F16" s="34"/>
      <c r="G16" s="34">
        <f t="shared" si="1"/>
        <v>48309200</v>
      </c>
      <c r="H16" s="35"/>
    </row>
    <row r="17" spans="1:8" ht="46.5" x14ac:dyDescent="0.35">
      <c r="A17" s="32" t="s">
        <v>36</v>
      </c>
      <c r="B17" s="24" t="s">
        <v>37</v>
      </c>
      <c r="C17" s="34">
        <f t="shared" si="0"/>
        <v>49100000</v>
      </c>
      <c r="D17" s="25">
        <v>49100000</v>
      </c>
      <c r="E17" s="25"/>
      <c r="F17" s="25"/>
      <c r="G17" s="34">
        <f t="shared" si="1"/>
        <v>49100000</v>
      </c>
      <c r="H17" s="38"/>
    </row>
    <row r="18" spans="1:8" ht="46.5" x14ac:dyDescent="0.35">
      <c r="A18" s="32" t="s">
        <v>39</v>
      </c>
      <c r="B18" s="24" t="s">
        <v>40</v>
      </c>
      <c r="C18" s="34">
        <f t="shared" si="0"/>
        <v>500000</v>
      </c>
      <c r="D18" s="25">
        <v>500000</v>
      </c>
      <c r="E18" s="25"/>
      <c r="F18" s="25"/>
      <c r="G18" s="34">
        <f t="shared" si="1"/>
        <v>500000</v>
      </c>
      <c r="H18" s="38"/>
    </row>
    <row r="19" spans="1:8" ht="27.75" customHeight="1" x14ac:dyDescent="0.35">
      <c r="A19" s="32" t="s">
        <v>41</v>
      </c>
      <c r="B19" s="24" t="s">
        <v>42</v>
      </c>
      <c r="C19" s="34">
        <f t="shared" si="0"/>
        <v>-540000</v>
      </c>
      <c r="D19" s="25">
        <v>-540000</v>
      </c>
      <c r="E19" s="25"/>
      <c r="F19" s="25"/>
      <c r="G19" s="34">
        <f t="shared" si="1"/>
        <v>-540000</v>
      </c>
      <c r="H19" s="38"/>
    </row>
    <row r="20" spans="1:8" ht="52.5" customHeight="1" x14ac:dyDescent="0.35">
      <c r="A20" s="32">
        <v>11010900</v>
      </c>
      <c r="B20" s="24" t="s">
        <v>90</v>
      </c>
      <c r="C20" s="34">
        <f t="shared" si="0"/>
        <v>-750800</v>
      </c>
      <c r="D20" s="25">
        <v>-750800</v>
      </c>
      <c r="E20" s="25"/>
      <c r="F20" s="25"/>
      <c r="G20" s="34">
        <f t="shared" si="1"/>
        <v>-750800</v>
      </c>
      <c r="H20" s="38"/>
    </row>
    <row r="21" spans="1:8" s="36" customFormat="1" ht="22.5" x14ac:dyDescent="0.3">
      <c r="A21" s="33">
        <v>11020000</v>
      </c>
      <c r="B21" s="37" t="s">
        <v>7</v>
      </c>
      <c r="C21" s="34">
        <f t="shared" si="0"/>
        <v>1575000</v>
      </c>
      <c r="D21" s="34">
        <f>D22</f>
        <v>1575000</v>
      </c>
      <c r="E21" s="34"/>
      <c r="F21" s="34"/>
      <c r="G21" s="34">
        <f t="shared" si="1"/>
        <v>1575000</v>
      </c>
      <c r="H21" s="35"/>
    </row>
    <row r="22" spans="1:8" ht="26.25" customHeight="1" x14ac:dyDescent="0.35">
      <c r="A22" s="32">
        <v>11020200</v>
      </c>
      <c r="B22" s="24" t="s">
        <v>29</v>
      </c>
      <c r="C22" s="34">
        <f t="shared" si="0"/>
        <v>1575000</v>
      </c>
      <c r="D22" s="25">
        <v>1575000</v>
      </c>
      <c r="E22" s="25"/>
      <c r="F22" s="34"/>
      <c r="G22" s="34">
        <f t="shared" si="1"/>
        <v>1575000</v>
      </c>
      <c r="H22" s="38"/>
    </row>
    <row r="23" spans="1:8" s="36" customFormat="1" ht="22.5" x14ac:dyDescent="0.3">
      <c r="A23" s="33">
        <v>13000000</v>
      </c>
      <c r="B23" s="39" t="s">
        <v>51</v>
      </c>
      <c r="C23" s="34">
        <f t="shared" si="0"/>
        <v>18200</v>
      </c>
      <c r="D23" s="34">
        <f>D24+D26</f>
        <v>18200</v>
      </c>
      <c r="E23" s="34"/>
      <c r="F23" s="34"/>
      <c r="G23" s="34">
        <f t="shared" si="1"/>
        <v>18200</v>
      </c>
      <c r="H23" s="35"/>
    </row>
    <row r="24" spans="1:8" s="36" customFormat="1" ht="27" customHeight="1" x14ac:dyDescent="0.3">
      <c r="A24" s="33" t="s">
        <v>79</v>
      </c>
      <c r="B24" s="39" t="s">
        <v>52</v>
      </c>
      <c r="C24" s="34">
        <f t="shared" si="0"/>
        <v>-31000</v>
      </c>
      <c r="D24" s="34">
        <f>D25</f>
        <v>-31000</v>
      </c>
      <c r="E24" s="34"/>
      <c r="F24" s="34"/>
      <c r="G24" s="34">
        <f t="shared" si="1"/>
        <v>-31000</v>
      </c>
      <c r="H24" s="35"/>
    </row>
    <row r="25" spans="1:8" s="36" customFormat="1" ht="45.75" customHeight="1" x14ac:dyDescent="0.35">
      <c r="A25" s="32" t="s">
        <v>43</v>
      </c>
      <c r="B25" s="24" t="s">
        <v>53</v>
      </c>
      <c r="C25" s="34">
        <f t="shared" si="0"/>
        <v>-31000</v>
      </c>
      <c r="D25" s="25">
        <v>-31000</v>
      </c>
      <c r="E25" s="34"/>
      <c r="F25" s="34"/>
      <c r="G25" s="34">
        <f t="shared" si="1"/>
        <v>-31000</v>
      </c>
      <c r="H25" s="38"/>
    </row>
    <row r="26" spans="1:8" s="36" customFormat="1" ht="24" customHeight="1" x14ac:dyDescent="0.3">
      <c r="A26" s="33" t="s">
        <v>44</v>
      </c>
      <c r="B26" s="39" t="s">
        <v>54</v>
      </c>
      <c r="C26" s="34">
        <f t="shared" si="0"/>
        <v>49200</v>
      </c>
      <c r="D26" s="34">
        <f>D27</f>
        <v>49200</v>
      </c>
      <c r="E26" s="34"/>
      <c r="F26" s="34"/>
      <c r="G26" s="34">
        <f t="shared" si="1"/>
        <v>49200</v>
      </c>
      <c r="H26" s="35"/>
    </row>
    <row r="27" spans="1:8" s="36" customFormat="1" ht="25.5" customHeight="1" x14ac:dyDescent="0.35">
      <c r="A27" s="40">
        <v>13030200</v>
      </c>
      <c r="B27" s="41" t="s">
        <v>55</v>
      </c>
      <c r="C27" s="34">
        <f t="shared" si="0"/>
        <v>49200</v>
      </c>
      <c r="D27" s="25">
        <v>49200</v>
      </c>
      <c r="E27" s="34"/>
      <c r="F27" s="34"/>
      <c r="G27" s="34">
        <f t="shared" si="1"/>
        <v>49200</v>
      </c>
      <c r="H27" s="38"/>
    </row>
    <row r="28" spans="1:8" s="36" customFormat="1" ht="21.75" customHeight="1" x14ac:dyDescent="0.35">
      <c r="A28" s="42" t="s">
        <v>80</v>
      </c>
      <c r="B28" s="39" t="s">
        <v>81</v>
      </c>
      <c r="C28" s="34">
        <f t="shared" si="0"/>
        <v>-2162000</v>
      </c>
      <c r="D28" s="34">
        <f>D29</f>
        <v>-2162000</v>
      </c>
      <c r="E28" s="34"/>
      <c r="F28" s="34"/>
      <c r="G28" s="34">
        <f t="shared" si="1"/>
        <v>-2162000</v>
      </c>
      <c r="H28" s="38"/>
    </row>
    <row r="29" spans="1:8" s="36" customFormat="1" ht="24" customHeight="1" x14ac:dyDescent="0.35">
      <c r="A29" s="40">
        <v>14040000</v>
      </c>
      <c r="B29" s="24" t="s">
        <v>88</v>
      </c>
      <c r="C29" s="34">
        <f t="shared" si="0"/>
        <v>-2162000</v>
      </c>
      <c r="D29" s="25">
        <v>-2162000</v>
      </c>
      <c r="E29" s="34"/>
      <c r="F29" s="34"/>
      <c r="G29" s="34">
        <f t="shared" si="1"/>
        <v>-2162000</v>
      </c>
      <c r="H29" s="38"/>
    </row>
    <row r="30" spans="1:8" s="36" customFormat="1" ht="27" customHeight="1" x14ac:dyDescent="0.35">
      <c r="A30" s="42">
        <v>18000000</v>
      </c>
      <c r="B30" s="37" t="s">
        <v>56</v>
      </c>
      <c r="C30" s="34">
        <f t="shared" si="0"/>
        <v>-7208000</v>
      </c>
      <c r="D30" s="34">
        <f>D31</f>
        <v>-7208000</v>
      </c>
      <c r="E30" s="34"/>
      <c r="F30" s="34"/>
      <c r="G30" s="34">
        <f t="shared" si="1"/>
        <v>-7208000</v>
      </c>
      <c r="H30" s="38"/>
    </row>
    <row r="31" spans="1:8" s="36" customFormat="1" ht="23.25" customHeight="1" x14ac:dyDescent="0.35">
      <c r="A31" s="42">
        <v>18010000</v>
      </c>
      <c r="B31" s="43" t="s">
        <v>57</v>
      </c>
      <c r="C31" s="34">
        <f t="shared" si="0"/>
        <v>-7208000</v>
      </c>
      <c r="D31" s="34">
        <f>SUM(D32:D35)</f>
        <v>-7208000</v>
      </c>
      <c r="E31" s="34"/>
      <c r="F31" s="34"/>
      <c r="G31" s="34">
        <f t="shared" si="1"/>
        <v>-7208000</v>
      </c>
      <c r="H31" s="38"/>
    </row>
    <row r="32" spans="1:8" s="36" customFormat="1" ht="46.5" customHeight="1" x14ac:dyDescent="0.35">
      <c r="A32" s="32">
        <v>18010400</v>
      </c>
      <c r="B32" s="24" t="s">
        <v>58</v>
      </c>
      <c r="C32" s="34">
        <f t="shared" si="0"/>
        <v>1192000</v>
      </c>
      <c r="D32" s="25">
        <v>1192000</v>
      </c>
      <c r="E32" s="34"/>
      <c r="F32" s="34"/>
      <c r="G32" s="34" t="e">
        <f>#REF!+E32</f>
        <v>#REF!</v>
      </c>
      <c r="H32" s="38"/>
    </row>
    <row r="33" spans="1:9" ht="24.75" customHeight="1" x14ac:dyDescent="0.35">
      <c r="A33" s="32" t="s">
        <v>59</v>
      </c>
      <c r="B33" s="24" t="s">
        <v>13</v>
      </c>
      <c r="C33" s="34">
        <f t="shared" si="0"/>
        <v>-7000000</v>
      </c>
      <c r="D33" s="26">
        <v>-7000000</v>
      </c>
      <c r="E33" s="25"/>
      <c r="F33" s="25"/>
      <c r="G33" s="34">
        <f>D32+E33</f>
        <v>1192000</v>
      </c>
      <c r="H33" s="38"/>
      <c r="I33" s="26" t="e">
        <f>D32+#REF!+#REF!+D34</f>
        <v>#REF!</v>
      </c>
    </row>
    <row r="34" spans="1:9" x14ac:dyDescent="0.35">
      <c r="A34" s="32">
        <v>18010900</v>
      </c>
      <c r="B34" s="24" t="s">
        <v>14</v>
      </c>
      <c r="C34" s="34">
        <f t="shared" si="0"/>
        <v>-1500000</v>
      </c>
      <c r="D34" s="25">
        <v>-1500000</v>
      </c>
      <c r="E34" s="25"/>
      <c r="F34" s="25"/>
      <c r="G34" s="34">
        <f t="shared" si="1"/>
        <v>-1500000</v>
      </c>
      <c r="H34" s="38"/>
    </row>
    <row r="35" spans="1:9" x14ac:dyDescent="0.35">
      <c r="A35" s="32">
        <v>18011000</v>
      </c>
      <c r="B35" s="41" t="s">
        <v>60</v>
      </c>
      <c r="C35" s="34">
        <f t="shared" si="0"/>
        <v>100000</v>
      </c>
      <c r="D35" s="25">
        <v>100000</v>
      </c>
      <c r="E35" s="25"/>
      <c r="F35" s="25"/>
      <c r="G35" s="34">
        <f t="shared" si="1"/>
        <v>100000</v>
      </c>
      <c r="H35" s="38"/>
      <c r="I35" s="26" t="e">
        <f>D35+#REF!</f>
        <v>#REF!</v>
      </c>
    </row>
    <row r="36" spans="1:9" s="36" customFormat="1" ht="22.5" x14ac:dyDescent="0.3">
      <c r="A36" s="33">
        <v>20000000</v>
      </c>
      <c r="B36" s="33" t="s">
        <v>8</v>
      </c>
      <c r="C36" s="34">
        <f t="shared" si="0"/>
        <v>25363700</v>
      </c>
      <c r="D36" s="34">
        <f>D37+D45+D55</f>
        <v>24467600</v>
      </c>
      <c r="E36" s="34">
        <f>F36</f>
        <v>896100</v>
      </c>
      <c r="F36" s="34">
        <f>F55</f>
        <v>896100</v>
      </c>
      <c r="G36" s="34">
        <f t="shared" si="1"/>
        <v>25363700</v>
      </c>
      <c r="H36" s="35"/>
    </row>
    <row r="37" spans="1:9" s="36" customFormat="1" ht="22.5" x14ac:dyDescent="0.3">
      <c r="A37" s="33">
        <v>21000000</v>
      </c>
      <c r="B37" s="37" t="s">
        <v>9</v>
      </c>
      <c r="C37" s="34">
        <f t="shared" si="0"/>
        <v>15240300</v>
      </c>
      <c r="D37" s="34">
        <f>D38+D40+D41</f>
        <v>15240300</v>
      </c>
      <c r="E37" s="34"/>
      <c r="F37" s="34"/>
      <c r="G37" s="34">
        <f t="shared" si="1"/>
        <v>15240300</v>
      </c>
      <c r="H37" s="35"/>
    </row>
    <row r="38" spans="1:9" ht="69.75" customHeight="1" x14ac:dyDescent="0.35">
      <c r="A38" s="33">
        <v>21010000</v>
      </c>
      <c r="B38" s="37" t="s">
        <v>64</v>
      </c>
      <c r="C38" s="34">
        <f t="shared" si="0"/>
        <v>1000000</v>
      </c>
      <c r="D38" s="34">
        <f>D39</f>
        <v>1000000</v>
      </c>
      <c r="E38" s="34"/>
      <c r="F38" s="34"/>
      <c r="G38" s="34">
        <f t="shared" si="1"/>
        <v>1000000</v>
      </c>
      <c r="H38" s="35"/>
    </row>
    <row r="39" spans="1:9" ht="46.5" x14ac:dyDescent="0.35">
      <c r="A39" s="32">
        <v>21010300</v>
      </c>
      <c r="B39" s="24" t="s">
        <v>63</v>
      </c>
      <c r="C39" s="34">
        <f t="shared" si="0"/>
        <v>1000000</v>
      </c>
      <c r="D39" s="25">
        <v>1000000</v>
      </c>
      <c r="E39" s="25"/>
      <c r="F39" s="25"/>
      <c r="G39" s="34">
        <f t="shared" si="1"/>
        <v>1000000</v>
      </c>
      <c r="H39" s="38"/>
    </row>
    <row r="40" spans="1:9" x14ac:dyDescent="0.35">
      <c r="A40" s="33">
        <v>21050000</v>
      </c>
      <c r="B40" s="44" t="s">
        <v>82</v>
      </c>
      <c r="C40" s="34">
        <f t="shared" si="0"/>
        <v>14000000</v>
      </c>
      <c r="D40" s="34">
        <v>14000000</v>
      </c>
      <c r="E40" s="25"/>
      <c r="F40" s="25"/>
      <c r="G40" s="34"/>
      <c r="H40" s="38"/>
    </row>
    <row r="41" spans="1:9" ht="27" customHeight="1" x14ac:dyDescent="0.35">
      <c r="A41" s="33" t="s">
        <v>83</v>
      </c>
      <c r="B41" s="37" t="s">
        <v>84</v>
      </c>
      <c r="C41" s="34">
        <f t="shared" si="0"/>
        <v>240300</v>
      </c>
      <c r="D41" s="34">
        <f>D42+D43+D44</f>
        <v>240300</v>
      </c>
      <c r="E41" s="25"/>
      <c r="F41" s="25"/>
      <c r="G41" s="34"/>
      <c r="H41" s="38"/>
    </row>
    <row r="42" spans="1:9" x14ac:dyDescent="0.35">
      <c r="A42" s="32">
        <v>21080500</v>
      </c>
      <c r="B42" s="24" t="s">
        <v>91</v>
      </c>
      <c r="C42" s="34">
        <f>D42+E42</f>
        <v>20200</v>
      </c>
      <c r="D42" s="25">
        <v>20200</v>
      </c>
      <c r="E42" s="25"/>
      <c r="F42" s="25"/>
      <c r="G42" s="34"/>
      <c r="H42" s="38"/>
    </row>
    <row r="43" spans="1:9" ht="49.5" customHeight="1" x14ac:dyDescent="0.35">
      <c r="A43" s="32" t="s">
        <v>76</v>
      </c>
      <c r="B43" s="24" t="s">
        <v>77</v>
      </c>
      <c r="C43" s="34">
        <f>D43+E43</f>
        <v>2300</v>
      </c>
      <c r="D43" s="25">
        <v>2300</v>
      </c>
      <c r="E43" s="25"/>
      <c r="F43" s="25"/>
      <c r="G43" s="34"/>
      <c r="H43" s="38"/>
    </row>
    <row r="44" spans="1:9" ht="46.5" x14ac:dyDescent="0.35">
      <c r="A44" s="32">
        <v>21081500</v>
      </c>
      <c r="B44" s="24" t="s">
        <v>78</v>
      </c>
      <c r="C44" s="34">
        <f>D44+E44</f>
        <v>217800</v>
      </c>
      <c r="D44" s="25">
        <v>217800</v>
      </c>
      <c r="E44" s="25"/>
      <c r="F44" s="25"/>
      <c r="G44" s="34"/>
      <c r="H44" s="38"/>
    </row>
    <row r="45" spans="1:9" s="36" customFormat="1" ht="22.5" customHeight="1" x14ac:dyDescent="0.3">
      <c r="A45" s="33">
        <v>22000000</v>
      </c>
      <c r="B45" s="37" t="s">
        <v>30</v>
      </c>
      <c r="C45" s="34">
        <f t="shared" si="0"/>
        <v>8430000</v>
      </c>
      <c r="D45" s="34">
        <f>D46+D48+D50</f>
        <v>8430000</v>
      </c>
      <c r="E45" s="34"/>
      <c r="F45" s="34"/>
      <c r="G45" s="34">
        <f t="shared" si="1"/>
        <v>8430000</v>
      </c>
      <c r="H45" s="35"/>
    </row>
    <row r="46" spans="1:9" s="36" customFormat="1" ht="27" customHeight="1" x14ac:dyDescent="0.3">
      <c r="A46" s="33" t="s">
        <v>85</v>
      </c>
      <c r="B46" s="37" t="s">
        <v>71</v>
      </c>
      <c r="C46" s="34">
        <f>D46+E46</f>
        <v>7300000</v>
      </c>
      <c r="D46" s="34">
        <f>D47</f>
        <v>7300000</v>
      </c>
      <c r="E46" s="34"/>
      <c r="F46" s="34"/>
      <c r="G46" s="34"/>
      <c r="H46" s="35"/>
    </row>
    <row r="47" spans="1:9" s="36" customFormat="1" ht="23.25" customHeight="1" x14ac:dyDescent="0.35">
      <c r="A47" s="32">
        <v>22012500</v>
      </c>
      <c r="B47" s="24" t="s">
        <v>72</v>
      </c>
      <c r="C47" s="34">
        <f>D47+E47</f>
        <v>7300000</v>
      </c>
      <c r="D47" s="25">
        <v>7300000</v>
      </c>
      <c r="E47" s="34"/>
      <c r="F47" s="34"/>
      <c r="G47" s="34"/>
      <c r="H47" s="35"/>
    </row>
    <row r="48" spans="1:9" ht="28.5" customHeight="1" x14ac:dyDescent="0.35">
      <c r="A48" s="33">
        <v>22080000</v>
      </c>
      <c r="B48" s="37" t="s">
        <v>31</v>
      </c>
      <c r="C48" s="34">
        <f t="shared" si="0"/>
        <v>1030000</v>
      </c>
      <c r="D48" s="34">
        <f>D49</f>
        <v>1030000</v>
      </c>
      <c r="E48" s="34"/>
      <c r="F48" s="34"/>
      <c r="G48" s="34">
        <f t="shared" si="1"/>
        <v>1030000</v>
      </c>
      <c r="H48" s="35"/>
    </row>
    <row r="49" spans="1:8" s="36" customFormat="1" ht="46.5" x14ac:dyDescent="0.35">
      <c r="A49" s="32">
        <v>22080400</v>
      </c>
      <c r="B49" s="24" t="s">
        <v>32</v>
      </c>
      <c r="C49" s="34">
        <f t="shared" si="0"/>
        <v>1030000</v>
      </c>
      <c r="D49" s="25">
        <v>1030000</v>
      </c>
      <c r="E49" s="25"/>
      <c r="F49" s="25"/>
      <c r="G49" s="34">
        <f t="shared" si="1"/>
        <v>1030000</v>
      </c>
      <c r="H49" s="38"/>
    </row>
    <row r="50" spans="1:8" s="36" customFormat="1" x14ac:dyDescent="0.35">
      <c r="A50" s="33">
        <v>22090000</v>
      </c>
      <c r="B50" s="37" t="s">
        <v>66</v>
      </c>
      <c r="C50" s="34">
        <f t="shared" si="0"/>
        <v>100000</v>
      </c>
      <c r="D50" s="34">
        <f>D51+D52+D53+D54</f>
        <v>100000</v>
      </c>
      <c r="E50" s="25"/>
      <c r="F50" s="25"/>
      <c r="G50" s="34">
        <f t="shared" si="1"/>
        <v>100000</v>
      </c>
      <c r="H50" s="38"/>
    </row>
    <row r="51" spans="1:8" s="36" customFormat="1" ht="46.5" x14ac:dyDescent="0.35">
      <c r="A51" s="32" t="s">
        <v>73</v>
      </c>
      <c r="B51" s="24" t="s">
        <v>74</v>
      </c>
      <c r="C51" s="34">
        <f t="shared" si="0"/>
        <v>65000</v>
      </c>
      <c r="D51" s="25">
        <v>65000</v>
      </c>
      <c r="E51" s="25"/>
      <c r="F51" s="25"/>
      <c r="G51" s="34"/>
      <c r="H51" s="38"/>
    </row>
    <row r="52" spans="1:8" s="36" customFormat="1" hidden="1" x14ac:dyDescent="0.35">
      <c r="A52" s="32">
        <v>22090200</v>
      </c>
      <c r="B52" s="24" t="s">
        <v>67</v>
      </c>
      <c r="C52" s="34">
        <f t="shared" si="0"/>
        <v>0</v>
      </c>
      <c r="D52" s="25"/>
      <c r="E52" s="25"/>
      <c r="F52" s="25"/>
      <c r="G52" s="34">
        <f t="shared" si="1"/>
        <v>0</v>
      </c>
      <c r="H52" s="38"/>
    </row>
    <row r="53" spans="1:8" s="36" customFormat="1" ht="46.5" hidden="1" x14ac:dyDescent="0.35">
      <c r="A53" s="32">
        <v>22090300</v>
      </c>
      <c r="B53" s="24" t="s">
        <v>68</v>
      </c>
      <c r="C53" s="34">
        <f t="shared" si="0"/>
        <v>0</v>
      </c>
      <c r="D53" s="25"/>
      <c r="E53" s="25"/>
      <c r="F53" s="25"/>
      <c r="G53" s="34">
        <f t="shared" si="1"/>
        <v>0</v>
      </c>
      <c r="H53" s="38"/>
    </row>
    <row r="54" spans="1:8" s="36" customFormat="1" ht="23.25" customHeight="1" x14ac:dyDescent="0.35">
      <c r="A54" s="32">
        <v>22090400</v>
      </c>
      <c r="B54" s="24" t="s">
        <v>69</v>
      </c>
      <c r="C54" s="34">
        <f t="shared" si="0"/>
        <v>35000</v>
      </c>
      <c r="D54" s="25">
        <v>35000</v>
      </c>
      <c r="E54" s="25"/>
      <c r="F54" s="25"/>
      <c r="G54" s="34">
        <f t="shared" si="1"/>
        <v>35000</v>
      </c>
      <c r="H54" s="38"/>
    </row>
    <row r="55" spans="1:8" s="36" customFormat="1" ht="22.5" x14ac:dyDescent="0.3">
      <c r="A55" s="33">
        <v>24000000</v>
      </c>
      <c r="B55" s="44" t="s">
        <v>10</v>
      </c>
      <c r="C55" s="34">
        <f t="shared" si="0"/>
        <v>1693400</v>
      </c>
      <c r="D55" s="34">
        <f>D56</f>
        <v>797300</v>
      </c>
      <c r="E55" s="34">
        <f>E56+E59</f>
        <v>896100</v>
      </c>
      <c r="F55" s="34">
        <f>F56+F59</f>
        <v>896100</v>
      </c>
      <c r="G55" s="34">
        <f t="shared" si="1"/>
        <v>1693400</v>
      </c>
      <c r="H55" s="35"/>
    </row>
    <row r="56" spans="1:8" s="36" customFormat="1" ht="22.5" x14ac:dyDescent="0.3">
      <c r="A56" s="33">
        <v>24060000</v>
      </c>
      <c r="B56" s="37" t="s">
        <v>16</v>
      </c>
      <c r="C56" s="34">
        <f t="shared" si="0"/>
        <v>797300</v>
      </c>
      <c r="D56" s="34">
        <f>D57+D58</f>
        <v>797300</v>
      </c>
      <c r="E56" s="34"/>
      <c r="F56" s="34"/>
      <c r="G56" s="34">
        <f t="shared" si="1"/>
        <v>797300</v>
      </c>
      <c r="H56" s="35"/>
    </row>
    <row r="57" spans="1:8" s="36" customFormat="1" x14ac:dyDescent="0.35">
      <c r="A57" s="32">
        <v>24060300</v>
      </c>
      <c r="B57" s="24" t="s">
        <v>16</v>
      </c>
      <c r="C57" s="34">
        <f t="shared" si="0"/>
        <v>745700</v>
      </c>
      <c r="D57" s="25">
        <v>745700</v>
      </c>
      <c r="E57" s="25"/>
      <c r="F57" s="25"/>
      <c r="G57" s="34">
        <f t="shared" si="1"/>
        <v>745700</v>
      </c>
      <c r="H57" s="38"/>
    </row>
    <row r="58" spans="1:8" s="36" customFormat="1" ht="101.25" customHeight="1" x14ac:dyDescent="0.35">
      <c r="A58" s="32">
        <v>24062200</v>
      </c>
      <c r="B58" s="24" t="s">
        <v>93</v>
      </c>
      <c r="C58" s="34">
        <f>D58</f>
        <v>51600</v>
      </c>
      <c r="D58" s="25">
        <v>51600</v>
      </c>
      <c r="E58" s="25"/>
      <c r="F58" s="25"/>
      <c r="G58" s="34"/>
      <c r="H58" s="38"/>
    </row>
    <row r="59" spans="1:8" s="36" customFormat="1" ht="24" customHeight="1" x14ac:dyDescent="0.35">
      <c r="A59" s="33">
        <v>24170000</v>
      </c>
      <c r="B59" s="44" t="s">
        <v>45</v>
      </c>
      <c r="C59" s="34">
        <f t="shared" si="0"/>
        <v>896100</v>
      </c>
      <c r="D59" s="34"/>
      <c r="E59" s="34">
        <f>F59</f>
        <v>896100</v>
      </c>
      <c r="F59" s="25">
        <v>896100</v>
      </c>
      <c r="G59" s="34">
        <f t="shared" si="1"/>
        <v>896100</v>
      </c>
      <c r="H59" s="35"/>
    </row>
    <row r="60" spans="1:8" s="36" customFormat="1" ht="21" hidden="1" customHeight="1" x14ac:dyDescent="0.3">
      <c r="A60" s="33" t="s">
        <v>86</v>
      </c>
      <c r="B60" s="37" t="s">
        <v>87</v>
      </c>
      <c r="C60" s="34">
        <f t="shared" ref="C60:C66" si="2">D60+E60</f>
        <v>0</v>
      </c>
      <c r="D60" s="34"/>
      <c r="E60" s="34">
        <f>E61</f>
        <v>0</v>
      </c>
      <c r="F60" s="34"/>
      <c r="G60" s="34">
        <f t="shared" ref="G60:G66" si="3">D60+E60</f>
        <v>0</v>
      </c>
      <c r="H60" s="35"/>
    </row>
    <row r="61" spans="1:8" ht="46.5" hidden="1" x14ac:dyDescent="0.35">
      <c r="A61" s="45" t="s">
        <v>34</v>
      </c>
      <c r="B61" s="41" t="s">
        <v>35</v>
      </c>
      <c r="C61" s="34">
        <f t="shared" si="2"/>
        <v>0</v>
      </c>
      <c r="D61" s="34"/>
      <c r="E61" s="25"/>
      <c r="F61" s="34"/>
      <c r="G61" s="34">
        <f t="shared" si="3"/>
        <v>0</v>
      </c>
      <c r="H61" s="38"/>
    </row>
    <row r="62" spans="1:8" s="36" customFormat="1" ht="22.5" x14ac:dyDescent="0.3">
      <c r="A62" s="33">
        <v>40000000</v>
      </c>
      <c r="B62" s="33" t="s">
        <v>18</v>
      </c>
      <c r="C62" s="34">
        <f t="shared" si="2"/>
        <v>17365200</v>
      </c>
      <c r="D62" s="34">
        <f>D63</f>
        <v>17365200</v>
      </c>
      <c r="E62" s="34"/>
      <c r="F62" s="34"/>
      <c r="G62" s="34">
        <f t="shared" si="3"/>
        <v>17365200</v>
      </c>
      <c r="H62" s="35"/>
    </row>
    <row r="63" spans="1:8" s="46" customFormat="1" ht="22.5" x14ac:dyDescent="0.3">
      <c r="A63" s="33">
        <v>41000000</v>
      </c>
      <c r="B63" s="37" t="s">
        <v>11</v>
      </c>
      <c r="C63" s="34">
        <f t="shared" si="2"/>
        <v>17365200</v>
      </c>
      <c r="D63" s="34">
        <f>D64</f>
        <v>17365200</v>
      </c>
      <c r="E63" s="34"/>
      <c r="F63" s="34"/>
      <c r="G63" s="34">
        <f t="shared" si="3"/>
        <v>17365200</v>
      </c>
      <c r="H63" s="35"/>
    </row>
    <row r="64" spans="1:8" s="48" customFormat="1" x14ac:dyDescent="0.35">
      <c r="A64" s="33">
        <v>41030000</v>
      </c>
      <c r="B64" s="37" t="s">
        <v>89</v>
      </c>
      <c r="C64" s="34">
        <f t="shared" si="2"/>
        <v>17365200</v>
      </c>
      <c r="D64" s="34">
        <f>SUM(D65:D65)</f>
        <v>17365200</v>
      </c>
      <c r="E64" s="34"/>
      <c r="F64" s="47"/>
      <c r="G64" s="34">
        <f t="shared" si="3"/>
        <v>17365200</v>
      </c>
      <c r="H64" s="35"/>
    </row>
    <row r="65" spans="1:8" s="48" customFormat="1" ht="26.25" customHeight="1" x14ac:dyDescent="0.35">
      <c r="A65" s="32">
        <v>41034200</v>
      </c>
      <c r="B65" s="41" t="s">
        <v>61</v>
      </c>
      <c r="C65" s="34">
        <f t="shared" si="2"/>
        <v>17365200</v>
      </c>
      <c r="D65" s="25">
        <v>17365200</v>
      </c>
      <c r="E65" s="25"/>
      <c r="F65" s="49"/>
      <c r="G65" s="50">
        <f>D65+E65</f>
        <v>17365200</v>
      </c>
      <c r="H65" s="38"/>
    </row>
    <row r="66" spans="1:8" ht="27" customHeight="1" x14ac:dyDescent="0.35">
      <c r="A66" s="33"/>
      <c r="B66" s="37" t="s">
        <v>12</v>
      </c>
      <c r="C66" s="34">
        <f t="shared" si="2"/>
        <v>83261300</v>
      </c>
      <c r="D66" s="34">
        <f>D14+D36+D62</f>
        <v>82365200</v>
      </c>
      <c r="E66" s="34">
        <f>E14+E36+E62</f>
        <v>896100</v>
      </c>
      <c r="F66" s="34">
        <f>F14+F36+F62</f>
        <v>896100</v>
      </c>
      <c r="G66" s="34">
        <f t="shared" si="3"/>
        <v>83261300</v>
      </c>
      <c r="H66" s="35"/>
    </row>
    <row r="67" spans="1:8" ht="27" customHeight="1" x14ac:dyDescent="0.35"/>
    <row r="68" spans="1:8" ht="27.75" customHeight="1" x14ac:dyDescent="0.35">
      <c r="B68" s="59" t="s">
        <v>94</v>
      </c>
      <c r="C68" s="59"/>
      <c r="D68" s="59"/>
      <c r="E68" s="59"/>
    </row>
    <row r="69" spans="1:8" ht="21.75" customHeight="1" x14ac:dyDescent="0.35">
      <c r="B69" s="52"/>
      <c r="C69" s="52"/>
      <c r="D69" s="52"/>
      <c r="E69" s="52"/>
    </row>
    <row r="70" spans="1:8" ht="21.75" customHeight="1" x14ac:dyDescent="0.35"/>
    <row r="71" spans="1:8" ht="22.5" hidden="1" customHeight="1" x14ac:dyDescent="0.35">
      <c r="B71" s="26" t="s">
        <v>27</v>
      </c>
      <c r="C71" s="26">
        <f>D71+E71</f>
        <v>65896100</v>
      </c>
      <c r="D71" s="26">
        <f>D66-D62</f>
        <v>65000000</v>
      </c>
      <c r="E71" s="26">
        <f>E66-E62</f>
        <v>896100</v>
      </c>
      <c r="G71" s="26">
        <f>G66-G62</f>
        <v>65896100</v>
      </c>
    </row>
    <row r="72" spans="1:8" ht="7.5" customHeight="1" x14ac:dyDescent="0.35"/>
    <row r="73" spans="1:8" ht="15" hidden="1" customHeight="1" x14ac:dyDescent="0.35">
      <c r="C73" s="26">
        <f>D73+E73</f>
        <v>0</v>
      </c>
    </row>
    <row r="74" spans="1:8" ht="15.75" hidden="1" customHeight="1" x14ac:dyDescent="0.35">
      <c r="C74" s="26">
        <f>D74+E74</f>
        <v>0</v>
      </c>
    </row>
    <row r="75" spans="1:8" ht="20.25" hidden="1" customHeight="1" x14ac:dyDescent="0.35">
      <c r="C75" s="26">
        <f>D75+E75</f>
        <v>0</v>
      </c>
    </row>
    <row r="76" spans="1:8" ht="18.75" hidden="1" customHeight="1" x14ac:dyDescent="0.35">
      <c r="C76" s="26">
        <f>D76+E76</f>
        <v>0</v>
      </c>
    </row>
    <row r="77" spans="1:8" hidden="1" x14ac:dyDescent="0.35">
      <c r="C77" s="26" t="e">
        <f>E77+D77</f>
        <v>#REF!</v>
      </c>
      <c r="D77" s="26">
        <f>D71</f>
        <v>65000000</v>
      </c>
      <c r="E77" s="26" t="e">
        <f>E71-#REF!</f>
        <v>#REF!</v>
      </c>
    </row>
    <row r="78" spans="1:8" ht="47.25" hidden="1" customHeight="1" x14ac:dyDescent="0.35">
      <c r="C78" s="53">
        <f>C66-C62</f>
        <v>65896100</v>
      </c>
      <c r="D78" s="53">
        <f>D66-D62</f>
        <v>65000000</v>
      </c>
      <c r="E78" s="53">
        <f>E66-E62</f>
        <v>896100</v>
      </c>
      <c r="F78" s="53">
        <f>F66-F62</f>
        <v>896100</v>
      </c>
      <c r="G78" s="51"/>
      <c r="H78" s="51"/>
    </row>
    <row r="79" spans="1:8" ht="9.75" hidden="1" customHeight="1" x14ac:dyDescent="0.35">
      <c r="C79" s="51"/>
      <c r="E79" s="51"/>
      <c r="F79" s="51"/>
      <c r="G79" s="51"/>
      <c r="H79" s="51"/>
    </row>
    <row r="80" spans="1:8" ht="18" hidden="1" customHeight="1" x14ac:dyDescent="0.35">
      <c r="C80" s="51"/>
      <c r="E80" s="51"/>
      <c r="F80" s="51"/>
      <c r="G80" s="51"/>
      <c r="H80" s="51"/>
    </row>
    <row r="81" spans="3:4" hidden="1" x14ac:dyDescent="0.35">
      <c r="C81" s="51">
        <f>C78+C62</f>
        <v>83261300</v>
      </c>
      <c r="D81" s="51">
        <f>D78+D62</f>
        <v>82365200</v>
      </c>
    </row>
  </sheetData>
  <mergeCells count="13">
    <mergeCell ref="D2:F2"/>
    <mergeCell ref="D3:F3"/>
    <mergeCell ref="D4:F4"/>
    <mergeCell ref="B68:E68"/>
    <mergeCell ref="A6:G6"/>
    <mergeCell ref="A9:A12"/>
    <mergeCell ref="C9:C12"/>
    <mergeCell ref="B9:B12"/>
    <mergeCell ref="D9:D12"/>
    <mergeCell ref="G9:G12"/>
    <mergeCell ref="F10:F12"/>
    <mergeCell ref="E10:E12"/>
    <mergeCell ref="E9:F9"/>
  </mergeCells>
  <phoneticPr fontId="2" type="noConversion"/>
  <printOptions horizontalCentered="1"/>
  <pageMargins left="0.19685039370078741" right="0.19685039370078741" top="0.70866141732283472" bottom="0.23622047244094491" header="0.31496062992125984" footer="0.19685039370078741"/>
  <pageSetup paperSize="9" scale="52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"/>
  <sheetViews>
    <sheetView workbookViewId="0">
      <selection activeCell="A11" sqref="A11"/>
    </sheetView>
  </sheetViews>
  <sheetFormatPr defaultRowHeight="12.75" x14ac:dyDescent="0.2"/>
  <cols>
    <col min="1" max="1" width="15.85546875" customWidth="1"/>
    <col min="2" max="2" width="14.7109375" customWidth="1"/>
    <col min="3" max="3" width="10.5703125" bestFit="1" customWidth="1"/>
    <col min="5" max="5" width="11" bestFit="1" customWidth="1"/>
  </cols>
  <sheetData>
    <row r="3" spans="1:7" ht="25.5" x14ac:dyDescent="0.2">
      <c r="A3" s="18"/>
      <c r="B3" s="19" t="s">
        <v>47</v>
      </c>
      <c r="C3" s="18" t="s">
        <v>48</v>
      </c>
      <c r="D3" s="18" t="s">
        <v>49</v>
      </c>
      <c r="E3" s="18"/>
      <c r="F3" s="18"/>
    </row>
    <row r="4" spans="1:7" ht="15.75" x14ac:dyDescent="0.2">
      <c r="A4" s="1" t="s">
        <v>36</v>
      </c>
      <c r="B4" s="17">
        <v>206339.851</v>
      </c>
      <c r="C4" s="20">
        <f>B4/B8*100</f>
        <v>86.798697702258792</v>
      </c>
      <c r="D4" s="18"/>
      <c r="E4" s="21">
        <f>D8*C4/100</f>
        <v>262498.01037033426</v>
      </c>
      <c r="F4" s="21">
        <v>262400.8</v>
      </c>
    </row>
    <row r="5" spans="1:7" ht="15.75" x14ac:dyDescent="0.2">
      <c r="A5" s="1" t="s">
        <v>38</v>
      </c>
      <c r="B5" s="18">
        <v>17621.59</v>
      </c>
      <c r="C5" s="20">
        <f>B5/B8*100</f>
        <v>7.4126789179621273</v>
      </c>
      <c r="D5" s="18"/>
      <c r="E5" s="21">
        <f>D8*C5/100</f>
        <v>22417.542186563751</v>
      </c>
      <c r="F5" s="18">
        <v>22514.799999999999</v>
      </c>
      <c r="G5" s="23">
        <f>E5-F5</f>
        <v>-97.257813436248398</v>
      </c>
    </row>
    <row r="6" spans="1:7" ht="15.75" x14ac:dyDescent="0.2">
      <c r="A6" s="1" t="s">
        <v>39</v>
      </c>
      <c r="B6" s="18">
        <v>3905.0720000000001</v>
      </c>
      <c r="C6" s="20">
        <f>B6/B8*100</f>
        <v>1.6427033478547737</v>
      </c>
      <c r="D6" s="18"/>
      <c r="E6" s="21">
        <f>D8*C6/100</f>
        <v>4967.8897478359713</v>
      </c>
      <c r="F6" s="18">
        <v>4968</v>
      </c>
    </row>
    <row r="7" spans="1:7" ht="15.75" x14ac:dyDescent="0.2">
      <c r="A7" s="1" t="s">
        <v>41</v>
      </c>
      <c r="B7" s="18">
        <v>9855.7759999999998</v>
      </c>
      <c r="C7" s="20">
        <f>B7/B8*100</f>
        <v>4.1459200319243097</v>
      </c>
      <c r="D7" s="18"/>
      <c r="E7" s="21">
        <f>D8*C7/100</f>
        <v>12538.157695266005</v>
      </c>
      <c r="F7" s="18">
        <v>12538</v>
      </c>
    </row>
    <row r="8" spans="1:7" ht="15.75" x14ac:dyDescent="0.2">
      <c r="A8" s="22" t="s">
        <v>46</v>
      </c>
      <c r="B8" s="17">
        <f>SUM(B4:B7)</f>
        <v>237722.28899999999</v>
      </c>
      <c r="C8" s="20">
        <f>SUM(C4:C7)</f>
        <v>100</v>
      </c>
      <c r="D8" s="18">
        <v>302421.59999999998</v>
      </c>
      <c r="E8" s="21">
        <f>SUM(E4:E7)</f>
        <v>302421.60000000003</v>
      </c>
      <c r="F8" s="21">
        <f>SUM(F4:F7)</f>
        <v>302421.59999999998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C23" sqref="C23"/>
    </sheetView>
  </sheetViews>
  <sheetFormatPr defaultRowHeight="12.75" x14ac:dyDescent="0.2"/>
  <cols>
    <col min="1" max="1" width="30.5703125" customWidth="1"/>
    <col min="2" max="2" width="12" customWidth="1"/>
    <col min="3" max="3" width="43" customWidth="1"/>
    <col min="4" max="4" width="6.42578125" customWidth="1"/>
    <col min="5" max="5" width="3.85546875" customWidth="1"/>
    <col min="6" max="6" width="10" bestFit="1" customWidth="1"/>
    <col min="10" max="10" width="12" bestFit="1" customWidth="1"/>
    <col min="12" max="12" width="11.5703125" customWidth="1"/>
  </cols>
  <sheetData>
    <row r="1" spans="1:12" ht="18.75" x14ac:dyDescent="0.3">
      <c r="A1" s="2"/>
      <c r="C1" s="3"/>
      <c r="D1" s="4"/>
      <c r="E1" s="4"/>
      <c r="F1" s="4"/>
    </row>
    <row r="2" spans="1:12" ht="18.75" x14ac:dyDescent="0.3">
      <c r="A2" s="5"/>
      <c r="B2" s="5"/>
      <c r="C2" s="65"/>
      <c r="D2" s="65"/>
      <c r="E2" s="65"/>
      <c r="F2" s="65"/>
    </row>
    <row r="3" spans="1:12" ht="18.75" x14ac:dyDescent="0.3">
      <c r="A3" s="5"/>
      <c r="B3" s="5"/>
      <c r="C3" s="7"/>
      <c r="D3" s="7"/>
      <c r="E3" s="7"/>
      <c r="F3" s="7"/>
    </row>
    <row r="4" spans="1:12" ht="18.75" x14ac:dyDescent="0.3">
      <c r="A4" s="5"/>
      <c r="B4" s="5"/>
      <c r="C4" s="6"/>
      <c r="D4" s="6"/>
      <c r="E4" s="6"/>
      <c r="F4" s="6"/>
    </row>
    <row r="5" spans="1:12" x14ac:dyDescent="0.2">
      <c r="A5" s="2"/>
    </row>
    <row r="6" spans="1:12" x14ac:dyDescent="0.2">
      <c r="A6" s="2"/>
    </row>
    <row r="7" spans="1:12" x14ac:dyDescent="0.2">
      <c r="A7" s="2"/>
    </row>
    <row r="8" spans="1:12" ht="48" customHeight="1" x14ac:dyDescent="0.2">
      <c r="A8" s="66" t="s">
        <v>28</v>
      </c>
      <c r="B8" s="66"/>
      <c r="C8" s="66"/>
      <c r="D8" s="8"/>
      <c r="E8" s="9"/>
      <c r="F8" s="9"/>
    </row>
    <row r="9" spans="1:12" ht="30" customHeight="1" x14ac:dyDescent="0.3">
      <c r="C9" s="10"/>
    </row>
    <row r="11" spans="1:12" ht="132.75" customHeight="1" x14ac:dyDescent="0.2">
      <c r="A11" s="11" t="s">
        <v>19</v>
      </c>
      <c r="B11" s="12" t="s">
        <v>20</v>
      </c>
      <c r="C11" s="12" t="s">
        <v>21</v>
      </c>
    </row>
    <row r="12" spans="1:12" ht="19.5" customHeight="1" x14ac:dyDescent="0.2">
      <c r="A12" s="13" t="s">
        <v>22</v>
      </c>
      <c r="B12" s="13">
        <v>16836000</v>
      </c>
      <c r="C12" s="14">
        <v>3.7309999999999999</v>
      </c>
      <c r="F12">
        <v>451333500</v>
      </c>
      <c r="G12">
        <f>B12/F12*100</f>
        <v>3.7302792724227207</v>
      </c>
      <c r="H12">
        <v>3.7309999999999999</v>
      </c>
      <c r="J12">
        <f>F12*H12/100</f>
        <v>16839252.885000002</v>
      </c>
      <c r="K12">
        <v>3.7320000000000002</v>
      </c>
      <c r="L12">
        <f>F12*K12/100</f>
        <v>16843766.219999999</v>
      </c>
    </row>
    <row r="13" spans="1:12" ht="18" customHeight="1" x14ac:dyDescent="0.2">
      <c r="A13" s="13" t="s">
        <v>23</v>
      </c>
      <c r="B13" s="13">
        <v>5991100</v>
      </c>
      <c r="C13" s="14">
        <v>1.3280000000000001</v>
      </c>
      <c r="G13">
        <f>B13/F12*100</f>
        <v>1.3274219618087291</v>
      </c>
      <c r="H13">
        <v>1.3280000000000001</v>
      </c>
      <c r="J13">
        <f>F12*H13/100</f>
        <v>5993708.8799999999</v>
      </c>
      <c r="K13">
        <v>1.3280000000000001</v>
      </c>
      <c r="L13">
        <f>F12*K13/100</f>
        <v>5993708.8799999999</v>
      </c>
    </row>
    <row r="14" spans="1:12" ht="18.75" x14ac:dyDescent="0.2">
      <c r="A14" s="13" t="s">
        <v>24</v>
      </c>
      <c r="B14" s="13">
        <v>19957500</v>
      </c>
      <c r="C14" s="13">
        <v>4.4219999999999997</v>
      </c>
      <c r="G14">
        <f>B14/F12*100</f>
        <v>4.4218964468624646</v>
      </c>
      <c r="H14">
        <v>4.4219999999999997</v>
      </c>
      <c r="J14">
        <f>F12*H14/100</f>
        <v>19957967.369999997</v>
      </c>
      <c r="K14">
        <v>4.423</v>
      </c>
      <c r="L14">
        <f>F12*K14/100</f>
        <v>19962480.704999998</v>
      </c>
    </row>
    <row r="15" spans="1:12" ht="19.5" customHeight="1" x14ac:dyDescent="0.2">
      <c r="A15" s="13" t="s">
        <v>25</v>
      </c>
      <c r="B15" s="13">
        <f>SUM(B12:B14)</f>
        <v>42784600</v>
      </c>
      <c r="C15" s="15" t="s">
        <v>26</v>
      </c>
      <c r="J15">
        <f>SUM(J12:J14)</f>
        <v>42790929.134999998</v>
      </c>
      <c r="K15">
        <f>SUM(K12:K14)</f>
        <v>9.4830000000000005</v>
      </c>
      <c r="L15">
        <f>SUM(L12:L14)</f>
        <v>42799955.804999992</v>
      </c>
    </row>
    <row r="16" spans="1:12" ht="6" customHeight="1" x14ac:dyDescent="0.2">
      <c r="A16" s="16"/>
      <c r="B16" s="16"/>
      <c r="C16" s="16"/>
    </row>
    <row r="17" spans="1:3" hidden="1" x14ac:dyDescent="0.2"/>
    <row r="18" spans="1:3" ht="26.25" customHeight="1" x14ac:dyDescent="0.2"/>
    <row r="20" spans="1:3" ht="18.75" x14ac:dyDescent="0.3">
      <c r="A20" s="67"/>
      <c r="B20" s="67"/>
      <c r="C20" s="67"/>
    </row>
  </sheetData>
  <mergeCells count="3">
    <mergeCell ref="C2:F2"/>
    <mergeCell ref="A8:C8"/>
    <mergeCell ref="A20:C20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дод 1</vt:lpstr>
      <vt:lpstr>Лист1</vt:lpstr>
      <vt:lpstr>розрах дотації</vt:lpstr>
      <vt:lpstr>'дод 1'!Заголовки_для_печати</vt:lpstr>
      <vt:lpstr>'дод 1'!Область_печати</vt:lpstr>
    </vt:vector>
  </TitlesOfParts>
  <Company>Организация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Kompvid2</cp:lastModifiedBy>
  <cp:lastPrinted>2018-07-06T09:37:49Z</cp:lastPrinted>
  <dcterms:created xsi:type="dcterms:W3CDTF">2009-01-05T08:10:25Z</dcterms:created>
  <dcterms:modified xsi:type="dcterms:W3CDTF">2018-08-10T12:37:20Z</dcterms:modified>
</cp:coreProperties>
</file>