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ompvid2\Desktop\saite\"/>
    </mc:Choice>
  </mc:AlternateContent>
  <bookViews>
    <workbookView xWindow="-30" yWindow="-45" windowWidth="10800" windowHeight="10815" tabRatio="728"/>
  </bookViews>
  <sheets>
    <sheet name="Z2M_ZVED_287" sheetId="15" r:id="rId1"/>
  </sheets>
  <definedNames>
    <definedName name="Data">Z2M_ZVED_287!$A$13:$U$292</definedName>
    <definedName name="Date">Z2M_ZVED_287!$A$7</definedName>
    <definedName name="Date1">Z2M_ZVED_287!$A$8</definedName>
    <definedName name="EXCEL_VER">10</definedName>
    <definedName name="PRINT_DATE">"06.01.2015 14:12:11"</definedName>
    <definedName name="PRINTER">"Eксель_Імпорт (XlRpt)  ДержКазначейство ЦА, Копичко Олександр"</definedName>
    <definedName name="REP_CREATOR">"2451-AndriichukS"</definedName>
    <definedName name="_xlnm.Print_Titles" localSheetId="0">Z2M_ZVED_287!$10:$12</definedName>
    <definedName name="_xlnm.Print_Area" localSheetId="0">Z2M_ZVED_287!$A$1:$K$313</definedName>
  </definedNames>
  <calcPr calcId="162913" fullCalcOnLoad="1"/>
</workbook>
</file>

<file path=xl/calcChain.xml><?xml version="1.0" encoding="utf-8"?>
<calcChain xmlns="http://schemas.openxmlformats.org/spreadsheetml/2006/main">
  <c r="G76" i="15" l="1"/>
  <c r="F76" i="15"/>
  <c r="I77" i="15"/>
  <c r="J77" i="15"/>
  <c r="K77" i="15"/>
  <c r="H77" i="15"/>
  <c r="E77" i="15"/>
  <c r="D76" i="15"/>
  <c r="C76" i="15"/>
  <c r="G15" i="15"/>
  <c r="G21" i="15"/>
  <c r="G14" i="15" s="1"/>
  <c r="G26" i="15"/>
  <c r="G28" i="15"/>
  <c r="G25" i="15"/>
  <c r="G37" i="15"/>
  <c r="G36" i="15"/>
  <c r="G41" i="15"/>
  <c r="G52" i="15"/>
  <c r="G55" i="15"/>
  <c r="G58" i="15"/>
  <c r="G66" i="15"/>
  <c r="G40" i="15"/>
  <c r="G72" i="15"/>
  <c r="G78" i="15"/>
  <c r="G71" i="15" s="1"/>
  <c r="G30" i="15"/>
  <c r="G23" i="15"/>
  <c r="F109" i="15"/>
  <c r="G109" i="15"/>
  <c r="F78" i="15"/>
  <c r="H79" i="15"/>
  <c r="H78" i="15"/>
  <c r="C78" i="15"/>
  <c r="I78" i="15" s="1"/>
  <c r="K78" i="15" s="1"/>
  <c r="D78" i="15"/>
  <c r="J78" i="15" s="1"/>
  <c r="I79" i="15"/>
  <c r="J79" i="15"/>
  <c r="K79" i="15"/>
  <c r="F72" i="15"/>
  <c r="F71" i="15"/>
  <c r="D72" i="15"/>
  <c r="D71" i="15"/>
  <c r="C72" i="15"/>
  <c r="C71" i="15"/>
  <c r="E79" i="15"/>
  <c r="E78" i="15"/>
  <c r="E283" i="15"/>
  <c r="E282" i="15"/>
  <c r="E281" i="15"/>
  <c r="C280" i="15"/>
  <c r="E280" i="15" s="1"/>
  <c r="C277" i="15"/>
  <c r="D277" i="15"/>
  <c r="E277" i="15"/>
  <c r="E276" i="15"/>
  <c r="E275" i="15"/>
  <c r="E274" i="15"/>
  <c r="C264" i="15"/>
  <c r="C268" i="15" s="1"/>
  <c r="C255" i="15"/>
  <c r="C250" i="15"/>
  <c r="C248" i="15"/>
  <c r="C233" i="15"/>
  <c r="C212" i="15"/>
  <c r="C245" i="15"/>
  <c r="C207" i="15"/>
  <c r="C219" i="15"/>
  <c r="C171" i="15"/>
  <c r="C150" i="15"/>
  <c r="C162" i="15"/>
  <c r="C148" i="15"/>
  <c r="C239" i="15"/>
  <c r="C257" i="15"/>
  <c r="D264" i="15"/>
  <c r="D268" i="15" s="1"/>
  <c r="D255" i="15"/>
  <c r="D250" i="15"/>
  <c r="D248" i="15"/>
  <c r="D233" i="15"/>
  <c r="D212" i="15"/>
  <c r="D245" i="15"/>
  <c r="D207" i="15"/>
  <c r="D219" i="15"/>
  <c r="D171" i="15"/>
  <c r="D150" i="15"/>
  <c r="D162" i="15"/>
  <c r="D148" i="15"/>
  <c r="D239" i="15"/>
  <c r="D257" i="15"/>
  <c r="E272" i="15"/>
  <c r="E271" i="15"/>
  <c r="E269" i="15"/>
  <c r="E267" i="15"/>
  <c r="E266" i="15"/>
  <c r="E265" i="15"/>
  <c r="E264" i="15"/>
  <c r="E263" i="15"/>
  <c r="E262" i="15"/>
  <c r="E261" i="15"/>
  <c r="E260" i="15"/>
  <c r="E259" i="15"/>
  <c r="E258" i="15"/>
  <c r="E257" i="15"/>
  <c r="E256" i="15"/>
  <c r="E255" i="15"/>
  <c r="E254" i="15"/>
  <c r="E253" i="15"/>
  <c r="E252" i="15"/>
  <c r="E251" i="15"/>
  <c r="E250" i="15"/>
  <c r="E249" i="15"/>
  <c r="E248" i="15"/>
  <c r="E247" i="15"/>
  <c r="E246" i="15"/>
  <c r="E245" i="15"/>
  <c r="E244" i="15"/>
  <c r="E243" i="15"/>
  <c r="E242" i="15"/>
  <c r="E241" i="15"/>
  <c r="E240" i="15"/>
  <c r="E239" i="15"/>
  <c r="E238" i="15"/>
  <c r="E237" i="15"/>
  <c r="E236" i="15"/>
  <c r="E235" i="15"/>
  <c r="E234" i="15"/>
  <c r="E233" i="15"/>
  <c r="E232" i="15"/>
  <c r="E231" i="15"/>
  <c r="E230" i="15"/>
  <c r="E229" i="15"/>
  <c r="E228" i="15"/>
  <c r="E227" i="15"/>
  <c r="E226" i="15"/>
  <c r="E225" i="15"/>
  <c r="E224" i="15"/>
  <c r="E223" i="15"/>
  <c r="E222" i="15"/>
  <c r="E221" i="15"/>
  <c r="E220" i="15"/>
  <c r="E219" i="15"/>
  <c r="E218" i="15"/>
  <c r="E217" i="15"/>
  <c r="E216" i="15"/>
  <c r="E215" i="15"/>
  <c r="E214" i="15"/>
  <c r="E213" i="15"/>
  <c r="E212" i="15"/>
  <c r="E211" i="15"/>
  <c r="E210" i="15"/>
  <c r="E209" i="15"/>
  <c r="E208" i="15"/>
  <c r="E207" i="15"/>
  <c r="E206" i="15"/>
  <c r="E205" i="15"/>
  <c r="E204" i="15"/>
  <c r="E203" i="15"/>
  <c r="E202" i="15"/>
  <c r="E201" i="15"/>
  <c r="E200" i="15"/>
  <c r="E199" i="15"/>
  <c r="E198" i="15"/>
  <c r="E197" i="15"/>
  <c r="E196" i="15"/>
  <c r="E195" i="15"/>
  <c r="E194" i="15"/>
  <c r="E193" i="15"/>
  <c r="E192" i="15"/>
  <c r="E191" i="15"/>
  <c r="E190" i="15"/>
  <c r="E189" i="15"/>
  <c r="E188" i="15"/>
  <c r="E187" i="15"/>
  <c r="E186" i="15"/>
  <c r="E185" i="15"/>
  <c r="E184" i="15"/>
  <c r="E183" i="15"/>
  <c r="E182" i="15"/>
  <c r="E181" i="15"/>
  <c r="E180" i="15"/>
  <c r="E179" i="15"/>
  <c r="E178" i="15"/>
  <c r="E177" i="15"/>
  <c r="E176" i="15"/>
  <c r="E175" i="15"/>
  <c r="E174" i="15"/>
  <c r="E173" i="15"/>
  <c r="E172" i="15"/>
  <c r="E171" i="15"/>
  <c r="E169" i="15"/>
  <c r="E168" i="15"/>
  <c r="E167" i="15"/>
  <c r="E166" i="15"/>
  <c r="E165" i="15"/>
  <c r="E164" i="15"/>
  <c r="E163" i="15"/>
  <c r="E162" i="15"/>
  <c r="E161" i="15"/>
  <c r="E160" i="15"/>
  <c r="E159" i="15"/>
  <c r="E158" i="15"/>
  <c r="E157" i="15"/>
  <c r="E156" i="15"/>
  <c r="E155" i="15"/>
  <c r="E154" i="15"/>
  <c r="E153" i="15"/>
  <c r="E152" i="15"/>
  <c r="E151" i="15"/>
  <c r="E150" i="15"/>
  <c r="E149" i="15"/>
  <c r="E148" i="15"/>
  <c r="C15" i="15"/>
  <c r="C21" i="15"/>
  <c r="C14" i="15"/>
  <c r="C26" i="15"/>
  <c r="C28" i="15"/>
  <c r="C25" i="15" s="1"/>
  <c r="E25" i="15" s="1"/>
  <c r="C37" i="15"/>
  <c r="C36" i="15" s="1"/>
  <c r="E36" i="15" s="1"/>
  <c r="C41" i="15"/>
  <c r="C52" i="15"/>
  <c r="C55" i="15"/>
  <c r="C58" i="15"/>
  <c r="C66" i="15"/>
  <c r="C40" i="15"/>
  <c r="C31" i="15"/>
  <c r="C33" i="15"/>
  <c r="C30" i="15" s="1"/>
  <c r="C82" i="15"/>
  <c r="C85" i="15"/>
  <c r="C81" i="15"/>
  <c r="C97" i="15"/>
  <c r="C99" i="15"/>
  <c r="C92" i="15"/>
  <c r="C91" i="15" s="1"/>
  <c r="C104" i="15"/>
  <c r="C109" i="15"/>
  <c r="C103" i="15" s="1"/>
  <c r="E103" i="15" s="1"/>
  <c r="C113" i="15"/>
  <c r="C118" i="15"/>
  <c r="C117" i="15"/>
  <c r="C123" i="15"/>
  <c r="C122" i="15" s="1"/>
  <c r="E122" i="15" s="1"/>
  <c r="C126" i="15"/>
  <c r="C131" i="15"/>
  <c r="C130" i="15"/>
  <c r="D15" i="15"/>
  <c r="D21" i="15"/>
  <c r="D14" i="15" s="1"/>
  <c r="D26" i="15"/>
  <c r="D28" i="15"/>
  <c r="D25" i="15"/>
  <c r="D37" i="15"/>
  <c r="D36" i="15"/>
  <c r="D41" i="15"/>
  <c r="D52" i="15"/>
  <c r="D55" i="15"/>
  <c r="D58" i="15"/>
  <c r="D66" i="15"/>
  <c r="D40" i="15"/>
  <c r="D31" i="15"/>
  <c r="D33" i="15"/>
  <c r="D30" i="15" s="1"/>
  <c r="D82" i="15"/>
  <c r="D85" i="15"/>
  <c r="D81" i="15"/>
  <c r="D97" i="15"/>
  <c r="D91" i="15" s="1"/>
  <c r="D99" i="15"/>
  <c r="D92" i="15"/>
  <c r="D104" i="15"/>
  <c r="D109" i="15"/>
  <c r="D103" i="15"/>
  <c r="D113" i="15"/>
  <c r="D118" i="15"/>
  <c r="D117" i="15" s="1"/>
  <c r="D123" i="15"/>
  <c r="D122" i="15"/>
  <c r="D126" i="15"/>
  <c r="D131" i="15"/>
  <c r="D130" i="15" s="1"/>
  <c r="D129" i="15" s="1"/>
  <c r="E146" i="15"/>
  <c r="E145" i="15"/>
  <c r="E143" i="15"/>
  <c r="E142" i="15"/>
  <c r="E141" i="15"/>
  <c r="E140" i="15"/>
  <c r="E139" i="15"/>
  <c r="E138" i="15"/>
  <c r="E137" i="15"/>
  <c r="E136" i="15"/>
  <c r="E135" i="15"/>
  <c r="E134" i="15"/>
  <c r="E133" i="15"/>
  <c r="E132" i="15"/>
  <c r="E127" i="15"/>
  <c r="E126" i="15"/>
  <c r="E125" i="15"/>
  <c r="E124" i="15"/>
  <c r="E123" i="15"/>
  <c r="E121" i="15"/>
  <c r="E120" i="15"/>
  <c r="E119" i="15"/>
  <c r="E118" i="15"/>
  <c r="E115" i="15"/>
  <c r="E114" i="15"/>
  <c r="E113" i="15"/>
  <c r="E112" i="15"/>
  <c r="E111" i="15"/>
  <c r="E110" i="15"/>
  <c r="E109" i="15"/>
  <c r="E108" i="15"/>
  <c r="E107" i="15"/>
  <c r="E106" i="15"/>
  <c r="E105" i="15"/>
  <c r="E104" i="15"/>
  <c r="E102" i="15"/>
  <c r="E101" i="15"/>
  <c r="E100" i="15"/>
  <c r="E99" i="15"/>
  <c r="E98" i="15"/>
  <c r="E97" i="15"/>
  <c r="E96" i="15"/>
  <c r="E95" i="15"/>
  <c r="E94" i="15"/>
  <c r="E93" i="15"/>
  <c r="E92" i="15"/>
  <c r="E90" i="15"/>
  <c r="E89" i="15"/>
  <c r="E88" i="15"/>
  <c r="E87" i="15"/>
  <c r="E86" i="15"/>
  <c r="E85" i="15"/>
  <c r="E84" i="15"/>
  <c r="E83" i="15"/>
  <c r="E82" i="15"/>
  <c r="E76" i="15"/>
  <c r="E75" i="15"/>
  <c r="E74" i="15"/>
  <c r="E73" i="15"/>
  <c r="E72" i="15"/>
  <c r="E71" i="15"/>
  <c r="E70" i="15"/>
  <c r="E69" i="15"/>
  <c r="E68" i="15"/>
  <c r="E67" i="15"/>
  <c r="E66" i="15"/>
  <c r="E65"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5" i="15"/>
  <c r="E34" i="15"/>
  <c r="E33" i="15"/>
  <c r="E32" i="15"/>
  <c r="E31" i="15"/>
  <c r="E29" i="15"/>
  <c r="E28" i="15"/>
  <c r="E27" i="15"/>
  <c r="E26" i="15"/>
  <c r="E22" i="15"/>
  <c r="E21" i="15"/>
  <c r="E20" i="15"/>
  <c r="E19" i="15"/>
  <c r="E18" i="15"/>
  <c r="E17" i="15"/>
  <c r="E16" i="15"/>
  <c r="E15" i="15"/>
  <c r="H121" i="15"/>
  <c r="I266" i="15"/>
  <c r="J266" i="15"/>
  <c r="K266" i="15"/>
  <c r="H266" i="15"/>
  <c r="I259" i="15"/>
  <c r="J259" i="15"/>
  <c r="K259" i="15"/>
  <c r="H259" i="15"/>
  <c r="G219" i="15"/>
  <c r="F219" i="15"/>
  <c r="I232" i="15"/>
  <c r="J232" i="15"/>
  <c r="K232" i="15"/>
  <c r="H232" i="15"/>
  <c r="I205" i="15"/>
  <c r="J205" i="15"/>
  <c r="K205" i="15"/>
  <c r="H205" i="15"/>
  <c r="I142" i="15"/>
  <c r="J142" i="15"/>
  <c r="K142" i="15" s="1"/>
  <c r="H142" i="15"/>
  <c r="D304" i="15"/>
  <c r="D300" i="15" s="1"/>
  <c r="D301" i="15"/>
  <c r="G304" i="15"/>
  <c r="G301" i="15"/>
  <c r="G300" i="15" s="1"/>
  <c r="G309" i="15" s="1"/>
  <c r="C304" i="15"/>
  <c r="C300" i="15" s="1"/>
  <c r="C301" i="15"/>
  <c r="I301" i="15" s="1"/>
  <c r="F304" i="15"/>
  <c r="F300" i="15" s="1"/>
  <c r="F309" i="15" s="1"/>
  <c r="F301" i="15"/>
  <c r="F296" i="15"/>
  <c r="J308" i="15"/>
  <c r="I308" i="15"/>
  <c r="J307" i="15"/>
  <c r="I307" i="15"/>
  <c r="J306" i="15"/>
  <c r="I306" i="15"/>
  <c r="J305" i="15"/>
  <c r="I305" i="15"/>
  <c r="J304" i="15"/>
  <c r="J303" i="15"/>
  <c r="I303" i="15"/>
  <c r="J302" i="15"/>
  <c r="I302" i="15"/>
  <c r="J301" i="15"/>
  <c r="J299" i="15"/>
  <c r="I299" i="15"/>
  <c r="J298" i="15"/>
  <c r="I298" i="15"/>
  <c r="J297" i="15"/>
  <c r="I297" i="15"/>
  <c r="D296" i="15"/>
  <c r="G296" i="15"/>
  <c r="J296" i="15"/>
  <c r="C296" i="15"/>
  <c r="I296" i="15"/>
  <c r="D287" i="15"/>
  <c r="D280" i="15"/>
  <c r="D284" i="15"/>
  <c r="D295" i="15"/>
  <c r="G287" i="15"/>
  <c r="G295" i="15" s="1"/>
  <c r="G280" i="15"/>
  <c r="G284" i="15"/>
  <c r="J284" i="15" s="1"/>
  <c r="C287" i="15"/>
  <c r="C295" i="15" s="1"/>
  <c r="F287" i="15"/>
  <c r="F280" i="15"/>
  <c r="F292" i="15"/>
  <c r="F295" i="15" s="1"/>
  <c r="J294" i="15"/>
  <c r="I294" i="15"/>
  <c r="J293" i="15"/>
  <c r="I293" i="15"/>
  <c r="D292" i="15"/>
  <c r="G292" i="15"/>
  <c r="J292" i="15" s="1"/>
  <c r="C292" i="15"/>
  <c r="I292" i="15" s="1"/>
  <c r="J291" i="15"/>
  <c r="I291" i="15"/>
  <c r="J290" i="15"/>
  <c r="I290" i="15"/>
  <c r="J289" i="15"/>
  <c r="I289" i="15"/>
  <c r="J288" i="15"/>
  <c r="I288" i="15"/>
  <c r="J287" i="15"/>
  <c r="J286" i="15"/>
  <c r="I286" i="15"/>
  <c r="J285" i="15"/>
  <c r="I285" i="15"/>
  <c r="C284" i="15"/>
  <c r="C279" i="15" s="1"/>
  <c r="F284" i="15"/>
  <c r="I284" i="15"/>
  <c r="H284" i="15"/>
  <c r="J283" i="15"/>
  <c r="I283" i="15"/>
  <c r="H283" i="15"/>
  <c r="J282" i="15"/>
  <c r="I282" i="15"/>
  <c r="H282" i="15"/>
  <c r="J281" i="15"/>
  <c r="I281" i="15"/>
  <c r="H281" i="15"/>
  <c r="J280" i="15"/>
  <c r="I280" i="15"/>
  <c r="H280" i="15"/>
  <c r="D279" i="15"/>
  <c r="G279" i="15"/>
  <c r="J279" i="15"/>
  <c r="G82" i="15"/>
  <c r="G85" i="15"/>
  <c r="G81" i="15"/>
  <c r="G97" i="15"/>
  <c r="G99" i="15"/>
  <c r="G92" i="15"/>
  <c r="G91" i="15"/>
  <c r="G104" i="15"/>
  <c r="G103" i="15"/>
  <c r="G113" i="15"/>
  <c r="G80" i="15"/>
  <c r="G118" i="15"/>
  <c r="G117" i="15"/>
  <c r="G116" i="15" s="1"/>
  <c r="G123" i="15"/>
  <c r="G122" i="15" s="1"/>
  <c r="G126" i="15"/>
  <c r="G131" i="15"/>
  <c r="G130" i="15"/>
  <c r="G129" i="15" s="1"/>
  <c r="G264" i="15"/>
  <c r="G255" i="15"/>
  <c r="G250" i="15"/>
  <c r="G248" i="15"/>
  <c r="G268" i="15" s="1"/>
  <c r="G270" i="15" s="1"/>
  <c r="G273" i="15" s="1"/>
  <c r="G233" i="15"/>
  <c r="G212" i="15"/>
  <c r="G245" i="15"/>
  <c r="G207" i="15"/>
  <c r="G171" i="15"/>
  <c r="G150" i="15"/>
  <c r="G162" i="15"/>
  <c r="G148" i="15"/>
  <c r="G239" i="15"/>
  <c r="G257" i="15"/>
  <c r="G277" i="15"/>
  <c r="F15" i="15"/>
  <c r="F21" i="15"/>
  <c r="F14" i="15"/>
  <c r="F26" i="15"/>
  <c r="F28" i="15"/>
  <c r="F25" i="15" s="1"/>
  <c r="F37" i="15"/>
  <c r="F36" i="15" s="1"/>
  <c r="F41" i="15"/>
  <c r="F40" i="15" s="1"/>
  <c r="F52" i="15"/>
  <c r="F55" i="15"/>
  <c r="F58" i="15"/>
  <c r="F66" i="15"/>
  <c r="F30" i="15"/>
  <c r="F82" i="15"/>
  <c r="F85" i="15"/>
  <c r="F81" i="15" s="1"/>
  <c r="F97" i="15"/>
  <c r="F91" i="15" s="1"/>
  <c r="F99" i="15"/>
  <c r="F92" i="15"/>
  <c r="F104" i="15"/>
  <c r="F103" i="15" s="1"/>
  <c r="F113" i="15"/>
  <c r="F118" i="15"/>
  <c r="F117" i="15" s="1"/>
  <c r="F116" i="15" s="1"/>
  <c r="F123" i="15"/>
  <c r="F122" i="15"/>
  <c r="F126" i="15"/>
  <c r="F131" i="15"/>
  <c r="F130" i="15" s="1"/>
  <c r="F129" i="15" s="1"/>
  <c r="F264" i="15"/>
  <c r="F255" i="15"/>
  <c r="F250" i="15"/>
  <c r="F248" i="15"/>
  <c r="F233" i="15"/>
  <c r="F212" i="15"/>
  <c r="F245" i="15"/>
  <c r="F207" i="15"/>
  <c r="F171" i="15"/>
  <c r="F150" i="15"/>
  <c r="F162" i="15"/>
  <c r="F148" i="15"/>
  <c r="F239" i="15"/>
  <c r="F257" i="15"/>
  <c r="H257" i="15" s="1"/>
  <c r="F277" i="15"/>
  <c r="I277" i="15" s="1"/>
  <c r="J277" i="15"/>
  <c r="H274" i="15"/>
  <c r="H275" i="15"/>
  <c r="H276" i="15"/>
  <c r="I276" i="15"/>
  <c r="J276" i="15"/>
  <c r="K276" i="15"/>
  <c r="I275" i="15"/>
  <c r="J275" i="15"/>
  <c r="K275" i="15" s="1"/>
  <c r="I274" i="15"/>
  <c r="J274" i="15"/>
  <c r="K274" i="15"/>
  <c r="I272" i="15"/>
  <c r="J272" i="15"/>
  <c r="K272" i="15"/>
  <c r="H272" i="15"/>
  <c r="I271" i="15"/>
  <c r="J271" i="15"/>
  <c r="K271" i="15"/>
  <c r="H271" i="15"/>
  <c r="I269" i="15"/>
  <c r="J269" i="15"/>
  <c r="K269" i="15" s="1"/>
  <c r="H269" i="15"/>
  <c r="I267" i="15"/>
  <c r="J267" i="15"/>
  <c r="K267" i="15"/>
  <c r="H267" i="15"/>
  <c r="I265" i="15"/>
  <c r="J265" i="15"/>
  <c r="K265" i="15"/>
  <c r="H265" i="15"/>
  <c r="I264" i="15"/>
  <c r="J264" i="15"/>
  <c r="K264" i="15"/>
  <c r="H264" i="15"/>
  <c r="I263" i="15"/>
  <c r="J263" i="15"/>
  <c r="K263" i="15"/>
  <c r="H263" i="15"/>
  <c r="I262" i="15"/>
  <c r="J262" i="15"/>
  <c r="K262" i="15"/>
  <c r="H262" i="15"/>
  <c r="I261" i="15"/>
  <c r="J261" i="15"/>
  <c r="K261" i="15"/>
  <c r="H261" i="15"/>
  <c r="I260" i="15"/>
  <c r="J260" i="15"/>
  <c r="K260" i="15"/>
  <c r="H260" i="15"/>
  <c r="I258" i="15"/>
  <c r="J258" i="15"/>
  <c r="K258" i="15"/>
  <c r="H258" i="15"/>
  <c r="I257" i="15"/>
  <c r="J257" i="15"/>
  <c r="K257" i="15"/>
  <c r="I256" i="15"/>
  <c r="J256" i="15"/>
  <c r="K256" i="15" s="1"/>
  <c r="H256" i="15"/>
  <c r="I255" i="15"/>
  <c r="J255" i="15"/>
  <c r="K255" i="15" s="1"/>
  <c r="H255" i="15"/>
  <c r="I254" i="15"/>
  <c r="J254" i="15"/>
  <c r="K254" i="15" s="1"/>
  <c r="H254" i="15"/>
  <c r="I253" i="15"/>
  <c r="J253" i="15"/>
  <c r="K253" i="15" s="1"/>
  <c r="H253" i="15"/>
  <c r="I252" i="15"/>
  <c r="J252" i="15"/>
  <c r="K252" i="15" s="1"/>
  <c r="H252" i="15"/>
  <c r="I251" i="15"/>
  <c r="J251" i="15"/>
  <c r="K251" i="15" s="1"/>
  <c r="H251" i="15"/>
  <c r="I250" i="15"/>
  <c r="J250" i="15"/>
  <c r="K250" i="15" s="1"/>
  <c r="H250" i="15"/>
  <c r="I249" i="15"/>
  <c r="J249" i="15"/>
  <c r="K249" i="15" s="1"/>
  <c r="H249" i="15"/>
  <c r="I248" i="15"/>
  <c r="J248" i="15"/>
  <c r="K248" i="15" s="1"/>
  <c r="H248" i="15"/>
  <c r="I247" i="15"/>
  <c r="J247" i="15"/>
  <c r="K247" i="15" s="1"/>
  <c r="H247" i="15"/>
  <c r="I246" i="15"/>
  <c r="J246" i="15"/>
  <c r="K246" i="15" s="1"/>
  <c r="H246" i="15"/>
  <c r="I245" i="15"/>
  <c r="J245" i="15"/>
  <c r="K245" i="15" s="1"/>
  <c r="H245" i="15"/>
  <c r="I244" i="15"/>
  <c r="J244" i="15"/>
  <c r="K244" i="15" s="1"/>
  <c r="H244" i="15"/>
  <c r="I243" i="15"/>
  <c r="J243" i="15"/>
  <c r="K243" i="15" s="1"/>
  <c r="H243" i="15"/>
  <c r="I242" i="15"/>
  <c r="J242" i="15"/>
  <c r="K242" i="15" s="1"/>
  <c r="H242" i="15"/>
  <c r="I241" i="15"/>
  <c r="J241" i="15"/>
  <c r="K241" i="15" s="1"/>
  <c r="H241" i="15"/>
  <c r="I240" i="15"/>
  <c r="J240" i="15"/>
  <c r="K240" i="15" s="1"/>
  <c r="H240" i="15"/>
  <c r="I239" i="15"/>
  <c r="J239" i="15"/>
  <c r="K239" i="15" s="1"/>
  <c r="H239" i="15"/>
  <c r="I238" i="15"/>
  <c r="J238" i="15"/>
  <c r="K238" i="15" s="1"/>
  <c r="H238" i="15"/>
  <c r="I237" i="15"/>
  <c r="J237" i="15"/>
  <c r="K237" i="15" s="1"/>
  <c r="H237" i="15"/>
  <c r="I236" i="15"/>
  <c r="J236" i="15"/>
  <c r="K236" i="15" s="1"/>
  <c r="H236" i="15"/>
  <c r="I235" i="15"/>
  <c r="J235" i="15"/>
  <c r="K235" i="15" s="1"/>
  <c r="H235" i="15"/>
  <c r="I234" i="15"/>
  <c r="J234" i="15"/>
  <c r="K234" i="15" s="1"/>
  <c r="H234" i="15"/>
  <c r="I233" i="15"/>
  <c r="J233" i="15"/>
  <c r="K233" i="15" s="1"/>
  <c r="H233" i="15"/>
  <c r="I231" i="15"/>
  <c r="J231" i="15"/>
  <c r="K231" i="15" s="1"/>
  <c r="H231" i="15"/>
  <c r="I230" i="15"/>
  <c r="J230" i="15"/>
  <c r="K230" i="15" s="1"/>
  <c r="H230" i="15"/>
  <c r="I229" i="15"/>
  <c r="J229" i="15"/>
  <c r="K229" i="15" s="1"/>
  <c r="H229" i="15"/>
  <c r="I228" i="15"/>
  <c r="J228" i="15"/>
  <c r="K228" i="15" s="1"/>
  <c r="H228" i="15"/>
  <c r="I227" i="15"/>
  <c r="J227" i="15"/>
  <c r="K227" i="15" s="1"/>
  <c r="H227" i="15"/>
  <c r="I226" i="15"/>
  <c r="J226" i="15"/>
  <c r="K226" i="15" s="1"/>
  <c r="H226" i="15"/>
  <c r="I225" i="15"/>
  <c r="J225" i="15"/>
  <c r="K225" i="15" s="1"/>
  <c r="H225" i="15"/>
  <c r="I224" i="15"/>
  <c r="J224" i="15"/>
  <c r="K224" i="15" s="1"/>
  <c r="H224" i="15"/>
  <c r="I223" i="15"/>
  <c r="J223" i="15"/>
  <c r="K223" i="15" s="1"/>
  <c r="H223" i="15"/>
  <c r="I222" i="15"/>
  <c r="J222" i="15"/>
  <c r="K222" i="15" s="1"/>
  <c r="H222" i="15"/>
  <c r="I221" i="15"/>
  <c r="J221" i="15"/>
  <c r="K221" i="15" s="1"/>
  <c r="H221" i="15"/>
  <c r="I220" i="15"/>
  <c r="J220" i="15"/>
  <c r="K220" i="15" s="1"/>
  <c r="H220" i="15"/>
  <c r="I219" i="15"/>
  <c r="J219" i="15"/>
  <c r="K219" i="15" s="1"/>
  <c r="H219" i="15"/>
  <c r="I218" i="15"/>
  <c r="J218" i="15"/>
  <c r="K218" i="15" s="1"/>
  <c r="H218" i="15"/>
  <c r="I217" i="15"/>
  <c r="J217" i="15"/>
  <c r="K217" i="15" s="1"/>
  <c r="H217" i="15"/>
  <c r="I216" i="15"/>
  <c r="J216" i="15"/>
  <c r="K216" i="15" s="1"/>
  <c r="H216" i="15"/>
  <c r="I215" i="15"/>
  <c r="J215" i="15"/>
  <c r="K215" i="15" s="1"/>
  <c r="H215" i="15"/>
  <c r="I214" i="15"/>
  <c r="J214" i="15"/>
  <c r="K214" i="15" s="1"/>
  <c r="H214" i="15"/>
  <c r="I213" i="15"/>
  <c r="J213" i="15"/>
  <c r="K213" i="15" s="1"/>
  <c r="H213" i="15"/>
  <c r="I212" i="15"/>
  <c r="J212" i="15"/>
  <c r="K212" i="15" s="1"/>
  <c r="H212" i="15"/>
  <c r="I211" i="15"/>
  <c r="J211" i="15"/>
  <c r="K211" i="15" s="1"/>
  <c r="H211" i="15"/>
  <c r="I210" i="15"/>
  <c r="J210" i="15"/>
  <c r="K210" i="15" s="1"/>
  <c r="H210" i="15"/>
  <c r="I209" i="15"/>
  <c r="J209" i="15"/>
  <c r="K209" i="15" s="1"/>
  <c r="H209" i="15"/>
  <c r="I208" i="15"/>
  <c r="J208" i="15"/>
  <c r="K208" i="15" s="1"/>
  <c r="H208" i="15"/>
  <c r="I207" i="15"/>
  <c r="J207" i="15"/>
  <c r="K207" i="15" s="1"/>
  <c r="H207" i="15"/>
  <c r="I206" i="15"/>
  <c r="J206" i="15"/>
  <c r="K206" i="15" s="1"/>
  <c r="H206" i="15"/>
  <c r="I204" i="15"/>
  <c r="J204" i="15"/>
  <c r="K204" i="15" s="1"/>
  <c r="H204" i="15"/>
  <c r="I203" i="15"/>
  <c r="J203" i="15"/>
  <c r="K203" i="15" s="1"/>
  <c r="H203" i="15"/>
  <c r="I202" i="15"/>
  <c r="J202" i="15"/>
  <c r="K202" i="15" s="1"/>
  <c r="H202" i="15"/>
  <c r="I201" i="15"/>
  <c r="J201" i="15"/>
  <c r="K201" i="15" s="1"/>
  <c r="H201" i="15"/>
  <c r="I200" i="15"/>
  <c r="J200" i="15"/>
  <c r="K200" i="15" s="1"/>
  <c r="H200" i="15"/>
  <c r="I199" i="15"/>
  <c r="J199" i="15"/>
  <c r="K199" i="15" s="1"/>
  <c r="H199" i="15"/>
  <c r="I198" i="15"/>
  <c r="J198" i="15"/>
  <c r="K198" i="15" s="1"/>
  <c r="H198" i="15"/>
  <c r="I197" i="15"/>
  <c r="J197" i="15"/>
  <c r="K197" i="15" s="1"/>
  <c r="H197" i="15"/>
  <c r="I196" i="15"/>
  <c r="J196" i="15"/>
  <c r="K196" i="15" s="1"/>
  <c r="H196" i="15"/>
  <c r="I195" i="15"/>
  <c r="J195" i="15"/>
  <c r="K195" i="15" s="1"/>
  <c r="H195" i="15"/>
  <c r="I194" i="15"/>
  <c r="J194" i="15"/>
  <c r="K194" i="15" s="1"/>
  <c r="H194" i="15"/>
  <c r="I193" i="15"/>
  <c r="J193" i="15"/>
  <c r="K193" i="15" s="1"/>
  <c r="H193" i="15"/>
  <c r="I192" i="15"/>
  <c r="J192" i="15"/>
  <c r="K192" i="15" s="1"/>
  <c r="H192" i="15"/>
  <c r="I191" i="15"/>
  <c r="J191" i="15"/>
  <c r="K191" i="15" s="1"/>
  <c r="H191" i="15"/>
  <c r="I190" i="15"/>
  <c r="J190" i="15"/>
  <c r="K190" i="15" s="1"/>
  <c r="H190" i="15"/>
  <c r="I189" i="15"/>
  <c r="J189" i="15"/>
  <c r="K189" i="15" s="1"/>
  <c r="H189" i="15"/>
  <c r="I188" i="15"/>
  <c r="J188" i="15"/>
  <c r="K188" i="15" s="1"/>
  <c r="H188" i="15"/>
  <c r="I187" i="15"/>
  <c r="J187" i="15"/>
  <c r="K187" i="15" s="1"/>
  <c r="H187" i="15"/>
  <c r="I186" i="15"/>
  <c r="J186" i="15"/>
  <c r="K186" i="15" s="1"/>
  <c r="H186" i="15"/>
  <c r="I185" i="15"/>
  <c r="J185" i="15"/>
  <c r="K185" i="15" s="1"/>
  <c r="H185" i="15"/>
  <c r="I184" i="15"/>
  <c r="J184" i="15"/>
  <c r="K184" i="15" s="1"/>
  <c r="H184" i="15"/>
  <c r="I183" i="15"/>
  <c r="J183" i="15"/>
  <c r="K183" i="15" s="1"/>
  <c r="H183" i="15"/>
  <c r="I182" i="15"/>
  <c r="J182" i="15"/>
  <c r="K182" i="15" s="1"/>
  <c r="H182" i="15"/>
  <c r="I181" i="15"/>
  <c r="J181" i="15"/>
  <c r="K181" i="15" s="1"/>
  <c r="H181" i="15"/>
  <c r="I180" i="15"/>
  <c r="J180" i="15"/>
  <c r="K180" i="15" s="1"/>
  <c r="H180" i="15"/>
  <c r="I179" i="15"/>
  <c r="J179" i="15"/>
  <c r="K179" i="15" s="1"/>
  <c r="H179" i="15"/>
  <c r="I178" i="15"/>
  <c r="J178" i="15"/>
  <c r="K178" i="15" s="1"/>
  <c r="H178" i="15"/>
  <c r="I177" i="15"/>
  <c r="J177" i="15"/>
  <c r="K177" i="15" s="1"/>
  <c r="H177" i="15"/>
  <c r="I176" i="15"/>
  <c r="J176" i="15"/>
  <c r="K176" i="15" s="1"/>
  <c r="H176" i="15"/>
  <c r="I175" i="15"/>
  <c r="J175" i="15"/>
  <c r="K175" i="15" s="1"/>
  <c r="H175" i="15"/>
  <c r="I174" i="15"/>
  <c r="J174" i="15"/>
  <c r="K174" i="15" s="1"/>
  <c r="H174" i="15"/>
  <c r="I173" i="15"/>
  <c r="J173" i="15"/>
  <c r="K173" i="15" s="1"/>
  <c r="H173" i="15"/>
  <c r="I172" i="15"/>
  <c r="J172" i="15"/>
  <c r="K172" i="15" s="1"/>
  <c r="H172" i="15"/>
  <c r="I171" i="15"/>
  <c r="J171" i="15"/>
  <c r="K171" i="15" s="1"/>
  <c r="H171" i="15"/>
  <c r="I170" i="15"/>
  <c r="J170" i="15"/>
  <c r="K170" i="15" s="1"/>
  <c r="H170" i="15"/>
  <c r="I169" i="15"/>
  <c r="J169" i="15"/>
  <c r="K169" i="15" s="1"/>
  <c r="H169" i="15"/>
  <c r="I168" i="15"/>
  <c r="J168" i="15"/>
  <c r="K168" i="15" s="1"/>
  <c r="H168" i="15"/>
  <c r="I167" i="15"/>
  <c r="J167" i="15"/>
  <c r="K167" i="15" s="1"/>
  <c r="H167" i="15"/>
  <c r="I166" i="15"/>
  <c r="J166" i="15"/>
  <c r="K166" i="15" s="1"/>
  <c r="H166" i="15"/>
  <c r="I165" i="15"/>
  <c r="J165" i="15"/>
  <c r="K165" i="15" s="1"/>
  <c r="H165" i="15"/>
  <c r="I164" i="15"/>
  <c r="J164" i="15"/>
  <c r="K164" i="15" s="1"/>
  <c r="H164" i="15"/>
  <c r="I163" i="15"/>
  <c r="J163" i="15"/>
  <c r="K163" i="15" s="1"/>
  <c r="H163" i="15"/>
  <c r="I162" i="15"/>
  <c r="J162" i="15"/>
  <c r="K162" i="15" s="1"/>
  <c r="H162" i="15"/>
  <c r="I161" i="15"/>
  <c r="J161" i="15"/>
  <c r="K161" i="15" s="1"/>
  <c r="H161" i="15"/>
  <c r="I160" i="15"/>
  <c r="J160" i="15"/>
  <c r="K160" i="15" s="1"/>
  <c r="H160" i="15"/>
  <c r="I159" i="15"/>
  <c r="J159" i="15"/>
  <c r="K159" i="15" s="1"/>
  <c r="H159" i="15"/>
  <c r="I158" i="15"/>
  <c r="J158" i="15"/>
  <c r="K158" i="15" s="1"/>
  <c r="H158" i="15"/>
  <c r="I157" i="15"/>
  <c r="J157" i="15"/>
  <c r="K157" i="15" s="1"/>
  <c r="H157" i="15"/>
  <c r="I156" i="15"/>
  <c r="J156" i="15"/>
  <c r="K156" i="15" s="1"/>
  <c r="H156" i="15"/>
  <c r="I155" i="15"/>
  <c r="J155" i="15"/>
  <c r="K155" i="15" s="1"/>
  <c r="H155" i="15"/>
  <c r="I154" i="15"/>
  <c r="J154" i="15"/>
  <c r="K154" i="15" s="1"/>
  <c r="H154" i="15"/>
  <c r="I153" i="15"/>
  <c r="J153" i="15"/>
  <c r="K153" i="15" s="1"/>
  <c r="H153" i="15"/>
  <c r="I152" i="15"/>
  <c r="J152" i="15"/>
  <c r="K152" i="15" s="1"/>
  <c r="H152" i="15"/>
  <c r="I151" i="15"/>
  <c r="J151" i="15"/>
  <c r="K151" i="15" s="1"/>
  <c r="H151" i="15"/>
  <c r="I150" i="15"/>
  <c r="J150" i="15"/>
  <c r="K150" i="15" s="1"/>
  <c r="H150" i="15"/>
  <c r="I149" i="15"/>
  <c r="J149" i="15"/>
  <c r="K149" i="15" s="1"/>
  <c r="H149" i="15"/>
  <c r="I148" i="15"/>
  <c r="J148" i="15"/>
  <c r="K148" i="15" s="1"/>
  <c r="H148" i="15"/>
  <c r="I146" i="15"/>
  <c r="J146" i="15"/>
  <c r="K146" i="15" s="1"/>
  <c r="H146" i="15"/>
  <c r="I145" i="15"/>
  <c r="J145" i="15"/>
  <c r="K145" i="15" s="1"/>
  <c r="H145" i="15"/>
  <c r="I143" i="15"/>
  <c r="J143" i="15"/>
  <c r="K143" i="15" s="1"/>
  <c r="H143" i="15"/>
  <c r="I141" i="15"/>
  <c r="J141" i="15"/>
  <c r="K141" i="15" s="1"/>
  <c r="H141" i="15"/>
  <c r="I140" i="15"/>
  <c r="J140" i="15"/>
  <c r="K140" i="15" s="1"/>
  <c r="H140" i="15"/>
  <c r="I139" i="15"/>
  <c r="J139" i="15"/>
  <c r="K139" i="15" s="1"/>
  <c r="H139" i="15"/>
  <c r="I138" i="15"/>
  <c r="J138" i="15"/>
  <c r="K138" i="15" s="1"/>
  <c r="H138" i="15"/>
  <c r="I137" i="15"/>
  <c r="J137" i="15"/>
  <c r="K137" i="15" s="1"/>
  <c r="H137" i="15"/>
  <c r="I136" i="15"/>
  <c r="J136" i="15"/>
  <c r="K136" i="15" s="1"/>
  <c r="H136" i="15"/>
  <c r="I135" i="15"/>
  <c r="J135" i="15"/>
  <c r="K135" i="15" s="1"/>
  <c r="H135" i="15"/>
  <c r="I134" i="15"/>
  <c r="J134" i="15"/>
  <c r="K134" i="15" s="1"/>
  <c r="H134" i="15"/>
  <c r="I133" i="15"/>
  <c r="J133" i="15"/>
  <c r="K133" i="15" s="1"/>
  <c r="H133" i="15"/>
  <c r="I132" i="15"/>
  <c r="J132" i="15"/>
  <c r="K132" i="15" s="1"/>
  <c r="H132" i="15"/>
  <c r="I131" i="15"/>
  <c r="J131" i="15"/>
  <c r="K131" i="15" s="1"/>
  <c r="H131" i="15"/>
  <c r="I130" i="15"/>
  <c r="J130" i="15"/>
  <c r="K130" i="15" s="1"/>
  <c r="H130" i="15"/>
  <c r="J129" i="15"/>
  <c r="H129" i="15"/>
  <c r="I127" i="15"/>
  <c r="J127" i="15"/>
  <c r="K127" i="15" s="1"/>
  <c r="H127" i="15"/>
  <c r="I126" i="15"/>
  <c r="J126" i="15"/>
  <c r="K126" i="15" s="1"/>
  <c r="H126" i="15"/>
  <c r="I125" i="15"/>
  <c r="J125" i="15"/>
  <c r="K125" i="15" s="1"/>
  <c r="H125" i="15"/>
  <c r="I124" i="15"/>
  <c r="J124" i="15"/>
  <c r="K124" i="15" s="1"/>
  <c r="H124" i="15"/>
  <c r="I123" i="15"/>
  <c r="J123" i="15"/>
  <c r="K123" i="15" s="1"/>
  <c r="H123" i="15"/>
  <c r="I122" i="15"/>
  <c r="J122" i="15"/>
  <c r="K122" i="15" s="1"/>
  <c r="H122" i="15"/>
  <c r="I121" i="15"/>
  <c r="J121" i="15"/>
  <c r="K121" i="15" s="1"/>
  <c r="I120" i="15"/>
  <c r="K120" i="15" s="1"/>
  <c r="J120" i="15"/>
  <c r="H120" i="15"/>
  <c r="I119" i="15"/>
  <c r="J119" i="15"/>
  <c r="K119" i="15"/>
  <c r="H119" i="15"/>
  <c r="I118" i="15"/>
  <c r="J118" i="15"/>
  <c r="K118" i="15"/>
  <c r="H118" i="15"/>
  <c r="I117" i="15"/>
  <c r="J117" i="15"/>
  <c r="K117" i="15"/>
  <c r="H117" i="15"/>
  <c r="H116" i="15"/>
  <c r="I115" i="15"/>
  <c r="K115" i="15" s="1"/>
  <c r="J115" i="15"/>
  <c r="H115" i="15"/>
  <c r="I114" i="15"/>
  <c r="J114" i="15"/>
  <c r="K114" i="15"/>
  <c r="H114" i="15"/>
  <c r="I113" i="15"/>
  <c r="J113" i="15"/>
  <c r="K113" i="15"/>
  <c r="H113" i="15"/>
  <c r="I112" i="15"/>
  <c r="J112" i="15"/>
  <c r="K112" i="15"/>
  <c r="H112" i="15"/>
  <c r="I111" i="15"/>
  <c r="J111" i="15"/>
  <c r="K111" i="15"/>
  <c r="H111" i="15"/>
  <c r="I110" i="15"/>
  <c r="K110" i="15" s="1"/>
  <c r="J110" i="15"/>
  <c r="H110" i="15"/>
  <c r="I109" i="15"/>
  <c r="J109" i="15"/>
  <c r="K109" i="15"/>
  <c r="H109" i="15"/>
  <c r="I108" i="15"/>
  <c r="J108" i="15"/>
  <c r="K108" i="15"/>
  <c r="H108" i="15"/>
  <c r="I107" i="15"/>
  <c r="J107" i="15"/>
  <c r="K107" i="15"/>
  <c r="H107" i="15"/>
  <c r="I106" i="15"/>
  <c r="J106" i="15"/>
  <c r="K106" i="15"/>
  <c r="H106" i="15"/>
  <c r="I105" i="15"/>
  <c r="J105" i="15"/>
  <c r="K105" i="15"/>
  <c r="H105" i="15"/>
  <c r="I104" i="15"/>
  <c r="J104" i="15"/>
  <c r="K104" i="15"/>
  <c r="H104" i="15"/>
  <c r="I103" i="15"/>
  <c r="J103" i="15"/>
  <c r="K103" i="15"/>
  <c r="H103" i="15"/>
  <c r="I102" i="15"/>
  <c r="J102" i="15"/>
  <c r="K102" i="15"/>
  <c r="H102" i="15"/>
  <c r="I101" i="15"/>
  <c r="K101" i="15" s="1"/>
  <c r="J101" i="15"/>
  <c r="H101" i="15"/>
  <c r="I100" i="15"/>
  <c r="J100" i="15"/>
  <c r="K100" i="15"/>
  <c r="H100" i="15"/>
  <c r="I99" i="15"/>
  <c r="J99" i="15"/>
  <c r="K99" i="15"/>
  <c r="H99" i="15"/>
  <c r="I98" i="15"/>
  <c r="J98" i="15"/>
  <c r="K98" i="15"/>
  <c r="H98" i="15"/>
  <c r="I97" i="15"/>
  <c r="J97" i="15"/>
  <c r="K97" i="15"/>
  <c r="H97" i="15"/>
  <c r="I96" i="15"/>
  <c r="J96" i="15"/>
  <c r="K96" i="15"/>
  <c r="H96" i="15"/>
  <c r="I95" i="15"/>
  <c r="J95" i="15"/>
  <c r="K95" i="15"/>
  <c r="H95" i="15"/>
  <c r="I94" i="15"/>
  <c r="J94" i="15"/>
  <c r="K94" i="15"/>
  <c r="H94" i="15"/>
  <c r="I93" i="15"/>
  <c r="J93" i="15"/>
  <c r="K93" i="15"/>
  <c r="H93" i="15"/>
  <c r="I92" i="15"/>
  <c r="J92" i="15"/>
  <c r="K92" i="15"/>
  <c r="H92" i="15"/>
  <c r="I91" i="15"/>
  <c r="J91" i="15"/>
  <c r="K91" i="15"/>
  <c r="H91" i="15"/>
  <c r="I90" i="15"/>
  <c r="K90" i="15" s="1"/>
  <c r="J90" i="15"/>
  <c r="H90" i="15"/>
  <c r="I89" i="15"/>
  <c r="J89" i="15"/>
  <c r="K89" i="15"/>
  <c r="H89" i="15"/>
  <c r="I88" i="15"/>
  <c r="J88" i="15"/>
  <c r="K88" i="15"/>
  <c r="H88" i="15"/>
  <c r="I87" i="15"/>
  <c r="J87" i="15"/>
  <c r="K87" i="15"/>
  <c r="H87" i="15"/>
  <c r="I86" i="15"/>
  <c r="J86" i="15"/>
  <c r="K86" i="15"/>
  <c r="H86" i="15"/>
  <c r="I85" i="15"/>
  <c r="J85" i="15"/>
  <c r="K85" i="15"/>
  <c r="H85" i="15"/>
  <c r="I84" i="15"/>
  <c r="J84" i="15"/>
  <c r="K84" i="15"/>
  <c r="H84" i="15"/>
  <c r="I83" i="15"/>
  <c r="J83" i="15"/>
  <c r="K83" i="15"/>
  <c r="H83" i="15"/>
  <c r="I82" i="15"/>
  <c r="J82" i="15"/>
  <c r="K82" i="15"/>
  <c r="H82" i="15"/>
  <c r="I81" i="15"/>
  <c r="J81" i="15"/>
  <c r="K81" i="15"/>
  <c r="H81" i="15"/>
  <c r="I76" i="15"/>
  <c r="K76" i="15" s="1"/>
  <c r="J76" i="15"/>
  <c r="H76" i="15"/>
  <c r="I75" i="15"/>
  <c r="J75" i="15"/>
  <c r="K75" i="15"/>
  <c r="H75" i="15"/>
  <c r="I74" i="15"/>
  <c r="J74" i="15"/>
  <c r="K74" i="15"/>
  <c r="H74" i="15"/>
  <c r="I73" i="15"/>
  <c r="J73" i="15"/>
  <c r="K73" i="15"/>
  <c r="H73" i="15"/>
  <c r="I72" i="15"/>
  <c r="J72" i="15"/>
  <c r="K72" i="15"/>
  <c r="H72" i="15"/>
  <c r="I71" i="15"/>
  <c r="J71" i="15"/>
  <c r="K71" i="15"/>
  <c r="H71" i="15"/>
  <c r="I70" i="15"/>
  <c r="J70" i="15"/>
  <c r="K70" i="15"/>
  <c r="H70" i="15"/>
  <c r="I69" i="15"/>
  <c r="J69" i="15"/>
  <c r="K69" i="15"/>
  <c r="H69" i="15"/>
  <c r="I68" i="15"/>
  <c r="J68" i="15"/>
  <c r="K68" i="15"/>
  <c r="H68" i="15"/>
  <c r="I67" i="15"/>
  <c r="K67" i="15" s="1"/>
  <c r="J67" i="15"/>
  <c r="H67" i="15"/>
  <c r="I66" i="15"/>
  <c r="J66" i="15"/>
  <c r="K66" i="15"/>
  <c r="H66" i="15"/>
  <c r="I65" i="15"/>
  <c r="K65" i="15" s="1"/>
  <c r="J65" i="15"/>
  <c r="H65" i="15"/>
  <c r="I64" i="15"/>
  <c r="K64" i="15" s="1"/>
  <c r="J64" i="15"/>
  <c r="H64" i="15"/>
  <c r="I63" i="15"/>
  <c r="K63" i="15" s="1"/>
  <c r="J63" i="15"/>
  <c r="H63" i="15"/>
  <c r="I62" i="15"/>
  <c r="K62" i="15" s="1"/>
  <c r="J62" i="15"/>
  <c r="H62" i="15"/>
  <c r="I61" i="15"/>
  <c r="K61" i="15" s="1"/>
  <c r="J61" i="15"/>
  <c r="H61" i="15"/>
  <c r="I60" i="15"/>
  <c r="K60" i="15" s="1"/>
  <c r="J60" i="15"/>
  <c r="H60" i="15"/>
  <c r="I59" i="15"/>
  <c r="K59" i="15" s="1"/>
  <c r="J59" i="15"/>
  <c r="H59" i="15"/>
  <c r="I58" i="15"/>
  <c r="K58" i="15" s="1"/>
  <c r="J58" i="15"/>
  <c r="H58" i="15"/>
  <c r="I57" i="15"/>
  <c r="J57" i="15"/>
  <c r="K57" i="15"/>
  <c r="H57" i="15"/>
  <c r="I56" i="15"/>
  <c r="J56" i="15"/>
  <c r="K56" i="15"/>
  <c r="H56" i="15"/>
  <c r="I55" i="15"/>
  <c r="J55" i="15"/>
  <c r="K55" i="15"/>
  <c r="H55" i="15"/>
  <c r="I54" i="15"/>
  <c r="J54" i="15"/>
  <c r="K54" i="15"/>
  <c r="H54" i="15"/>
  <c r="I53" i="15"/>
  <c r="J53" i="15"/>
  <c r="K53" i="15"/>
  <c r="H53" i="15"/>
  <c r="I52" i="15"/>
  <c r="J52" i="15"/>
  <c r="K52" i="15"/>
  <c r="H52" i="15"/>
  <c r="I51" i="15"/>
  <c r="J51" i="15"/>
  <c r="K51" i="15"/>
  <c r="H51" i="15"/>
  <c r="I50" i="15"/>
  <c r="J50" i="15"/>
  <c r="K50" i="15"/>
  <c r="H50" i="15"/>
  <c r="I49" i="15"/>
  <c r="J49" i="15"/>
  <c r="K49" i="15"/>
  <c r="H49" i="15"/>
  <c r="I48" i="15"/>
  <c r="K48" i="15" s="1"/>
  <c r="J48" i="15"/>
  <c r="H48" i="15"/>
  <c r="I47" i="15"/>
  <c r="J47" i="15"/>
  <c r="K47" i="15"/>
  <c r="H47" i="15"/>
  <c r="I46" i="15"/>
  <c r="K46" i="15" s="1"/>
  <c r="J46" i="15"/>
  <c r="H46" i="15"/>
  <c r="I45" i="15"/>
  <c r="K45" i="15" s="1"/>
  <c r="J45" i="15"/>
  <c r="H45" i="15"/>
  <c r="I44" i="15"/>
  <c r="K44" i="15" s="1"/>
  <c r="J44" i="15"/>
  <c r="H44" i="15"/>
  <c r="I43" i="15"/>
  <c r="K43" i="15" s="1"/>
  <c r="J43" i="15"/>
  <c r="H43" i="15"/>
  <c r="I42" i="15"/>
  <c r="K42" i="15" s="1"/>
  <c r="J42" i="15"/>
  <c r="H42" i="15"/>
  <c r="I41" i="15"/>
  <c r="K41" i="15" s="1"/>
  <c r="J41" i="15"/>
  <c r="H41" i="15"/>
  <c r="I40" i="15"/>
  <c r="K40" i="15" s="1"/>
  <c r="J40" i="15"/>
  <c r="H40" i="15"/>
  <c r="I39" i="15"/>
  <c r="K39" i="15" s="1"/>
  <c r="J39" i="15"/>
  <c r="H39" i="15"/>
  <c r="I38" i="15"/>
  <c r="K38" i="15" s="1"/>
  <c r="J38" i="15"/>
  <c r="H38" i="15"/>
  <c r="I37" i="15"/>
  <c r="K37" i="15" s="1"/>
  <c r="J37" i="15"/>
  <c r="H37" i="15"/>
  <c r="I36" i="15"/>
  <c r="K36" i="15" s="1"/>
  <c r="J36" i="15"/>
  <c r="H36" i="15"/>
  <c r="I35" i="15"/>
  <c r="K35" i="15" s="1"/>
  <c r="J35" i="15"/>
  <c r="H35" i="15"/>
  <c r="I34" i="15"/>
  <c r="K34" i="15" s="1"/>
  <c r="J34" i="15"/>
  <c r="H34" i="15"/>
  <c r="I33" i="15"/>
  <c r="K33" i="15" s="1"/>
  <c r="J33" i="15"/>
  <c r="H33" i="15"/>
  <c r="I32" i="15"/>
  <c r="K32" i="15" s="1"/>
  <c r="J32" i="15"/>
  <c r="H32" i="15"/>
  <c r="I31" i="15"/>
  <c r="K31" i="15" s="1"/>
  <c r="J31" i="15"/>
  <c r="H31" i="15"/>
  <c r="I30" i="15"/>
  <c r="K30" i="15" s="1"/>
  <c r="J30" i="15"/>
  <c r="H30" i="15"/>
  <c r="I29" i="15"/>
  <c r="K29" i="15" s="1"/>
  <c r="J29" i="15"/>
  <c r="H29" i="15"/>
  <c r="I28" i="15"/>
  <c r="K28" i="15" s="1"/>
  <c r="J28" i="15"/>
  <c r="H28" i="15"/>
  <c r="I27" i="15"/>
  <c r="K27" i="15" s="1"/>
  <c r="J27" i="15"/>
  <c r="H27" i="15"/>
  <c r="I26" i="15"/>
  <c r="K26" i="15" s="1"/>
  <c r="J26" i="15"/>
  <c r="H26" i="15"/>
  <c r="I25" i="15"/>
  <c r="K25" i="15" s="1"/>
  <c r="J25" i="15"/>
  <c r="H25" i="15"/>
  <c r="I24" i="15"/>
  <c r="K24" i="15" s="1"/>
  <c r="J24" i="15"/>
  <c r="H24" i="15"/>
  <c r="I23" i="15"/>
  <c r="K23" i="15" s="1"/>
  <c r="J23" i="15"/>
  <c r="H23" i="15"/>
  <c r="I22" i="15"/>
  <c r="J22" i="15"/>
  <c r="K22" i="15"/>
  <c r="H22" i="15"/>
  <c r="I21" i="15"/>
  <c r="J21" i="15"/>
  <c r="K21" i="15"/>
  <c r="H21" i="15"/>
  <c r="I20" i="15"/>
  <c r="J20" i="15"/>
  <c r="K20" i="15"/>
  <c r="H20" i="15"/>
  <c r="I19" i="15"/>
  <c r="J19" i="15"/>
  <c r="K19" i="15"/>
  <c r="H19" i="15"/>
  <c r="I18" i="15"/>
  <c r="J18" i="15"/>
  <c r="K18" i="15"/>
  <c r="H18" i="15"/>
  <c r="I17" i="15"/>
  <c r="J17" i="15"/>
  <c r="K17" i="15"/>
  <c r="H17" i="15"/>
  <c r="I16" i="15"/>
  <c r="J16" i="15"/>
  <c r="K16" i="15"/>
  <c r="H16" i="15"/>
  <c r="I15" i="15"/>
  <c r="J15" i="15"/>
  <c r="K15" i="15"/>
  <c r="H15" i="15"/>
  <c r="I14" i="15"/>
  <c r="J14" i="15"/>
  <c r="K14" i="15"/>
  <c r="H14" i="15"/>
  <c r="H277" i="15"/>
  <c r="F13" i="15"/>
  <c r="D13" i="15"/>
  <c r="J13" i="15" s="1"/>
  <c r="C129" i="15"/>
  <c r="E130" i="15"/>
  <c r="E91" i="15"/>
  <c r="C13" i="15"/>
  <c r="E14" i="15"/>
  <c r="G13" i="15"/>
  <c r="G128" i="15"/>
  <c r="G144" i="15" s="1"/>
  <c r="G147" i="15" s="1"/>
  <c r="G278" i="15" s="1"/>
  <c r="K277" i="15"/>
  <c r="F268" i="15"/>
  <c r="C309" i="15"/>
  <c r="I309" i="15" s="1"/>
  <c r="I300" i="15"/>
  <c r="D309" i="15"/>
  <c r="J309" i="15"/>
  <c r="J300" i="15"/>
  <c r="C80" i="15"/>
  <c r="E81" i="15"/>
  <c r="E30" i="15"/>
  <c r="C270" i="15"/>
  <c r="E268" i="15"/>
  <c r="I268" i="15"/>
  <c r="F279" i="15"/>
  <c r="I279" i="15"/>
  <c r="I287" i="15"/>
  <c r="E131" i="15"/>
  <c r="C273" i="15"/>
  <c r="I273" i="15" s="1"/>
  <c r="H268" i="15"/>
  <c r="F270" i="15"/>
  <c r="E13" i="15"/>
  <c r="I13" i="15"/>
  <c r="K13" i="15" s="1"/>
  <c r="E129" i="15"/>
  <c r="I129" i="15"/>
  <c r="K129" i="15"/>
  <c r="H13" i="15"/>
  <c r="F273" i="15"/>
  <c r="H273" i="15"/>
  <c r="H270" i="15"/>
  <c r="I270" i="15"/>
  <c r="D270" i="15" l="1"/>
  <c r="J268" i="15"/>
  <c r="K268" i="15" s="1"/>
  <c r="F80" i="15"/>
  <c r="I295" i="15"/>
  <c r="J295" i="15"/>
  <c r="E117" i="15"/>
  <c r="D116" i="15"/>
  <c r="J116" i="15" s="1"/>
  <c r="D80" i="15"/>
  <c r="C116" i="15"/>
  <c r="C128" i="15" s="1"/>
  <c r="I304" i="15"/>
  <c r="C144" i="15" l="1"/>
  <c r="D273" i="15"/>
  <c r="J270" i="15"/>
  <c r="K270" i="15" s="1"/>
  <c r="E270" i="15"/>
  <c r="D128" i="15"/>
  <c r="J80" i="15"/>
  <c r="E116" i="15"/>
  <c r="I116" i="15"/>
  <c r="K116" i="15" s="1"/>
  <c r="H80" i="15"/>
  <c r="F128" i="15"/>
  <c r="I80" i="15"/>
  <c r="K80" i="15" s="1"/>
  <c r="E80" i="15"/>
  <c r="F144" i="15" l="1"/>
  <c r="H128" i="15"/>
  <c r="J273" i="15"/>
  <c r="K273" i="15" s="1"/>
  <c r="E273" i="15"/>
  <c r="I128" i="15"/>
  <c r="D144" i="15"/>
  <c r="J128" i="15"/>
  <c r="C147" i="15"/>
  <c r="I144" i="15"/>
  <c r="E144" i="15"/>
  <c r="E128" i="15"/>
  <c r="C278" i="15" l="1"/>
  <c r="D147" i="15"/>
  <c r="J144" i="15"/>
  <c r="K144" i="15"/>
  <c r="K128" i="15"/>
  <c r="F147" i="15"/>
  <c r="I147" i="15" s="1"/>
  <c r="H144" i="15"/>
  <c r="J147" i="15" l="1"/>
  <c r="K147" i="15" s="1"/>
  <c r="D278" i="15"/>
  <c r="J278" i="15" s="1"/>
  <c r="H147" i="15"/>
  <c r="F278" i="15"/>
  <c r="I278" i="15" s="1"/>
  <c r="E147" i="15"/>
</calcChain>
</file>

<file path=xl/sharedStrings.xml><?xml version="1.0" encoding="utf-8"?>
<sst xmlns="http://schemas.openxmlformats.org/spreadsheetml/2006/main" count="433" uniqueCount="416">
  <si>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</si>
  <si>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3104</t>
  </si>
  <si>
    <t>Центри соціальних служб для сім`ї, дітей та молоді</t>
  </si>
  <si>
    <t>3131</t>
  </si>
  <si>
    <t>Програми і заходи центрів соціальних служб для сім`ї, дітей та молоді</t>
  </si>
  <si>
    <t>3132</t>
  </si>
  <si>
    <t>Інші заходи та заклади молодіжної політики</t>
  </si>
  <si>
    <t>3143</t>
  </si>
  <si>
    <t>3160</t>
  </si>
  <si>
    <t>Забезпечення соціальними послугами громадян похилого віку, інвалідів, дітей-інвалідів, хворих, які не здатні до самообслуговування і потребують сторонньої допомоги, фізичними особами</t>
  </si>
  <si>
    <t>3181</t>
  </si>
  <si>
    <t>Надання пільг населенню (крім ветеранів війни і праці) по оплаті  житлово - комунальних послуг і природного газу</t>
  </si>
  <si>
    <t>3190</t>
  </si>
  <si>
    <t>Надання фінансової підтримки громадським організаціям інвалідів і ветеранів, діяльність яких має соціальну спрямованість</t>
  </si>
  <si>
    <t>3240</t>
  </si>
  <si>
    <t>Інші видатки на соціальний захист населення</t>
  </si>
  <si>
    <t>3400</t>
  </si>
  <si>
    <t>4000</t>
  </si>
  <si>
    <t>4060</t>
  </si>
  <si>
    <t>4090</t>
  </si>
  <si>
    <t>4100</t>
  </si>
  <si>
    <t>4200*</t>
  </si>
  <si>
    <t>5000</t>
  </si>
  <si>
    <t>Проведення навчально-тренувальних зборів і змагань з олімпійських видів спорту</t>
  </si>
  <si>
    <t>5011</t>
  </si>
  <si>
    <t>Проведення навчально-тренувальних зборів і змагань з неолімпійських видів спорту</t>
  </si>
  <si>
    <t>5012</t>
  </si>
  <si>
    <t>Утримання та навчально-тренувальна робота комунальних дитячо-юнацьких спортивних шкіл</t>
  </si>
  <si>
    <t>5031</t>
  </si>
  <si>
    <t>Утримання комунальних спортивних споруд</t>
  </si>
  <si>
    <t>5041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</si>
  <si>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</si>
  <si>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5061</t>
  </si>
  <si>
    <t>6000</t>
  </si>
  <si>
    <t>Забезпечення надійного та безперебійного функціонування житлово-експлуатаційного господарства</t>
  </si>
  <si>
    <t>6010</t>
  </si>
  <si>
    <t>Капітальний ремонт житлового фонду</t>
  </si>
  <si>
    <t>6021</t>
  </si>
  <si>
    <t>Капітальний ремонт житлового фонду об'єднань співвласників багатоквартирних будинків</t>
  </si>
  <si>
    <t>6022</t>
  </si>
  <si>
    <t>Фінансова підтримка об’єктів житлово-комунального господарства</t>
  </si>
  <si>
    <t>6030</t>
  </si>
  <si>
    <t>Забезпечення функціонування теплових мереж</t>
  </si>
  <si>
    <t>6051</t>
  </si>
  <si>
    <t>Забезпечення функціонування водопровідно-каналізаційного господарства</t>
  </si>
  <si>
    <t>6052</t>
  </si>
  <si>
    <t>Підтримка діяльності ремонтно-будівельних організацій житлово-комунального господарства</t>
  </si>
  <si>
    <t>6053</t>
  </si>
  <si>
    <t>Благоустрій міст, сіл, селищ</t>
  </si>
  <si>
    <t>6060</t>
  </si>
  <si>
    <t>Забезпечення проведення берегоукріплювальних робіт</t>
  </si>
  <si>
    <t>6090</t>
  </si>
  <si>
    <t>Заходи, пов’язані з поліпшенням питної води</t>
  </si>
  <si>
    <t>6110</t>
  </si>
  <si>
    <t>Забезпечення збору та вивезення сміття і відходів, надійної та безперебійної експлуатації каналізаційних систем</t>
  </si>
  <si>
    <t>6120</t>
  </si>
  <si>
    <t>Забезпечення функціонування комбінатів комунальних підприємств, районних виробничих об'єднань та інших підприємств, установ та організацій житлово-комунального господарства</t>
  </si>
  <si>
    <t>6130</t>
  </si>
  <si>
    <t>6300</t>
  </si>
  <si>
    <t>Реалізація заходів щодо інвестиційного розвитку території</t>
  </si>
  <si>
    <t>6310</t>
  </si>
  <si>
    <t>6330</t>
  </si>
  <si>
    <t>Збереження, розвиток, реконструкція та реставрація  пам’яток історії та культури</t>
  </si>
  <si>
    <t>6421</t>
  </si>
  <si>
    <t>Транспорт, дорожнє господарство, зв'язок, телекомунікації та інформатика</t>
  </si>
  <si>
    <t>6600</t>
  </si>
  <si>
    <t>6632</t>
  </si>
  <si>
    <t>Інші заходи у сфері електротранспорту</t>
  </si>
  <si>
    <t>6640</t>
  </si>
  <si>
    <t>Утримання та розвиток інфраструктури доріг</t>
  </si>
  <si>
    <t>6650</t>
  </si>
  <si>
    <t>Діяльність і послуги, не віднесені до інших категорій</t>
  </si>
  <si>
    <t>6700*</t>
  </si>
  <si>
    <t>Інші заходи у сфері автомобільного транспорту</t>
  </si>
  <si>
    <t>6800*</t>
  </si>
  <si>
    <t>Підтримка періодичних видань (газет та журналів)</t>
  </si>
  <si>
    <t>7212</t>
  </si>
  <si>
    <t>Підтримка книговидання</t>
  </si>
  <si>
    <t>7213</t>
  </si>
  <si>
    <t>7300</t>
  </si>
  <si>
    <t>Проведення заходів із землеустрою</t>
  </si>
  <si>
    <t>7310</t>
  </si>
  <si>
    <t>Інші послуги, пов'язані з економічною діяльністю</t>
  </si>
  <si>
    <t>7400</t>
  </si>
  <si>
    <t>Заходи з енергозбереження</t>
  </si>
  <si>
    <t>7410</t>
  </si>
  <si>
    <t>Сприяння розвитку малого та середнього підприємництва</t>
  </si>
  <si>
    <t>7450</t>
  </si>
  <si>
    <t>Внески до статутного капіталу суб’єктів господарювання</t>
  </si>
  <si>
    <t>7470</t>
  </si>
  <si>
    <t>Запобігання та ліквідація надзвичайних ситуацій та наслідків стихійного лиха</t>
  </si>
  <si>
    <t>7800</t>
  </si>
  <si>
    <t>Організація рятування на водах</t>
  </si>
  <si>
    <t>7840</t>
  </si>
  <si>
    <t>8010</t>
  </si>
  <si>
    <t>8070</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</si>
  <si>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</si>
  <si>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8108</t>
  </si>
  <si>
    <t>Іншi видатки</t>
  </si>
  <si>
    <t>8600*</t>
  </si>
  <si>
    <t>Охорона та раціональне використання природних ресурсів</t>
  </si>
  <si>
    <t>Ліквідація іншого забруднення навколишнього природного середовища</t>
  </si>
  <si>
    <t>Виконання Автономною Республікою Крим чи територіальною громадою міста гарантійних зобов'язань за позичальників, що отримали кредити під місцеві гарантії</t>
  </si>
  <si>
    <t>7480</t>
  </si>
  <si>
    <t>8103</t>
  </si>
  <si>
    <t>8104</t>
  </si>
  <si>
    <t>Разом коштів, отриманих з усіх джерел фінансування бюджету за типом боргового зобов'язання</t>
  </si>
  <si>
    <t>Державне мито, що сплачуються за місцем розгляду та оформлення документів, у тому числі за оформлення документів на спадщину і дарування  </t>
  </si>
  <si>
    <t>Податок на прибуток підприємств та фінансових установ комунальної власності</t>
  </si>
  <si>
    <t>Частина чистого прибутку (доходу) комунальних унітарних підприємств та їх об'єднань, що вилучається до відповідного місцевого бюджету</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</si>
  <si>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</si>
  <si>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Усього доходів</t>
  </si>
  <si>
    <t>Усього видатків</t>
  </si>
  <si>
    <t>Усього кредитування</t>
  </si>
  <si>
    <t>Фінансування за рахунок зміни залишків коштів бюджетів</t>
  </si>
  <si>
    <t>Фінансування за рахунок залишків коштів на рахунках бюджетних установ</t>
  </si>
  <si>
    <t xml:space="preserve">Найменування </t>
  </si>
  <si>
    <t>Загальний фонд</t>
  </si>
  <si>
    <t>Спеціальний фонд</t>
  </si>
  <si>
    <t>Разом</t>
  </si>
  <si>
    <t>Податок на доходи фізичних осіб</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</si>
  <si>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</si>
  <si>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</si>
  <si>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</si>
  <si>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</si>
  <si>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t>
  </si>
  <si>
    <t>Місцеві податки і збори </t>
  </si>
  <si>
    <t>Збір за місця для паркування транспортних засобів, сплачений юридичними особами </t>
  </si>
  <si>
    <t>Збір за місця для паркування транспортних засобів, сплачений фізичними особами </t>
  </si>
  <si>
    <t>Туристичний збір </t>
  </si>
  <si>
    <t>Туристичний збір, сплачений юридичними особами </t>
  </si>
  <si>
    <t>Туристичний збір, сплачений фізичними особами </t>
  </si>
  <si>
    <t>Екологічний податок </t>
  </si>
  <si>
    <t>Надходження від викидів забруднюючих речовин в атмосферне повітря стаціонарними джерелами забруднення </t>
  </si>
  <si>
    <t>Неподаткові надходження</t>
  </si>
  <si>
    <t>інші надходження</t>
  </si>
  <si>
    <t>інші надходження </t>
  </si>
  <si>
    <t>Державне мито</t>
  </si>
  <si>
    <t>інші надходження  </t>
  </si>
  <si>
    <t>Доходи від операцій з кредитування та надання гарантій  </t>
  </si>
  <si>
    <t>Власні надходження бюджетних установ  </t>
  </si>
  <si>
    <t>Надходження від плати за послуги, що надаються бюджетними установами згідно із законодавством </t>
  </si>
  <si>
    <t>Доходи від операцій з капіталом  </t>
  </si>
  <si>
    <t>Надходження від продажу основного капіталу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</si>
  <si>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</si>
  <si>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</si>
  <si>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Кошти від продажу землі і нематеріальних активів </t>
  </si>
  <si>
    <t>Кошти від продажу землі</t>
  </si>
  <si>
    <t>Цільові фонди  </t>
  </si>
  <si>
    <t>Разом доходів</t>
  </si>
  <si>
    <t>Офіційні трансферти  </t>
  </si>
  <si>
    <t>Від органів державного управління  </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</si>
  <si>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</si>
  <si>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Усього доходів з трансфертами, що передаються з державного бюджету</t>
  </si>
  <si>
    <t>Державне управлiння</t>
  </si>
  <si>
    <t>Освiта</t>
  </si>
  <si>
    <t>Житлово-комунальне господарство</t>
  </si>
  <si>
    <t>Культура i мистецтво</t>
  </si>
  <si>
    <t>Бiблiотеки</t>
  </si>
  <si>
    <t>Палаци i будинки культури, клуби та iншi заклади клубного типу</t>
  </si>
  <si>
    <t>Школи естетичного виховання дiтей</t>
  </si>
  <si>
    <t>Iншi культурно-освiтнi заклади та заходи</t>
  </si>
  <si>
    <t>Фiзична культура i спорт</t>
  </si>
  <si>
    <t>Будiвництво</t>
  </si>
  <si>
    <t>Проведення невідкладних відновлювальних робіт, будівництво та реконструкція загальноосвітніх навчальних закладів</t>
  </si>
  <si>
    <t>Сiльське і лiсове господарство, рибне господарство та мисливство</t>
  </si>
  <si>
    <t>Цiльовi фонди</t>
  </si>
  <si>
    <t>Видатки, не вiднесенi до основних груп</t>
  </si>
  <si>
    <t>Резервний фонд</t>
  </si>
  <si>
    <t>Субвенція з місцевого бюджету державному бюджету на виконання програм соціально-економічного та культурного розвитку регіонів</t>
  </si>
  <si>
    <t>Усього видатків з трансфертами, що передаються до державного бюджету</t>
  </si>
  <si>
    <t>Надання пільгового довгострокового кредиту громадянам на будівництво (реконструкцію)  та придбання житла</t>
  </si>
  <si>
    <t>Повернення кредитів, наданих для кредитування громадян на будівництво (реконструкцію) та придбання житла</t>
  </si>
  <si>
    <t>На початок періоду</t>
  </si>
  <si>
    <t>На кінець періоду</t>
  </si>
  <si>
    <t>Податки на доходи, податки на прибуток, податки на збільшення ринкової вартості</t>
  </si>
  <si>
    <t>Податок на доходи фізичних осіб, що сплачується податковими агентами, із доходів платника податку у вигляді заробітної плати</t>
  </si>
  <si>
    <t>Надходження коштів пайової участі у розвитку інфраструктури населеного пункту</t>
  </si>
  <si>
    <t>Адміністративні штрафи та інші санкції </t>
  </si>
  <si>
    <t>Адміністративні збори та платежі, доходи від некомерційної господарської діяльності </t>
  </si>
  <si>
    <t>Надходження від орендної плати за користування цілісним майновим комплексом та іншим державним майном  </t>
  </si>
  <si>
    <t>Державне мито, пов'язане з видачею та оформленням закордонних паспортів (посвідок) та паспортів громадян України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</si>
  <si>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</si>
  <si>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</si>
  <si>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</si>
  <si>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</si>
  <si>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</si>
  <si>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</si>
  <si>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Субвенції</t>
  </si>
  <si>
    <t>інші субвенції </t>
  </si>
  <si>
    <t>Служби технічного нагляду за будівництвом та капітальним ремонтом, централізовані бухгалтерії, групи централізованого господарського обслуговування</t>
  </si>
  <si>
    <t>Засоби масової iнформацiї</t>
  </si>
  <si>
    <t>Компенсаційні виплати на пільговий проїзд автомобільним транспортом окремим категоріям громадян</t>
  </si>
  <si>
    <t>Компенсаційні виплати на пільговий проїзд електротранспортом окремим категоріям громадян</t>
  </si>
  <si>
    <t>Цільові фонди, утворені Верховною Радою Автономної Республіки Крим, органами місцевого самоврядування і місцевими органами виконавчої влади</t>
  </si>
  <si>
    <t>Разом  коштів,  отриманих  з усіх джерел фінансування бюджету за типом кредитора</t>
  </si>
  <si>
    <t>Внутрішнє фінансування</t>
  </si>
  <si>
    <t>Зміни обсягів бюджетних коштів</t>
  </si>
  <si>
    <t>Фінансування за активними операціями</t>
  </si>
  <si>
    <t>Єдиний податок з фізичних осіб, нарахований до 1 січня 2011 року </t>
  </si>
  <si>
    <t>Єдиний податок з юридичних осіб </t>
  </si>
  <si>
    <t>Єдиний податок з фізичних осіб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</si>
  <si>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</si>
  <si>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</si>
  <si>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Надходження від орендної плати за користування цілісним майновим комплексом та іншим майном, що перебуває в комунальній власності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</si>
  <si>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</si>
  <si>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Інші субвенції</t>
  </si>
  <si>
    <t xml:space="preserve">Додаток  1  </t>
  </si>
  <si>
    <t>до рішення міської ради</t>
  </si>
  <si>
    <t xml:space="preserve">про виконання міського бюджету </t>
  </si>
  <si>
    <t>Звіт</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</si>
  <si>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</si>
  <si>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t>
  </si>
  <si>
    <t>Субвенція з державного бюджету місцевим бюджетам на 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фактичної вартості тарифам, що затверджувалися органами державної влади чи органами місцевого самоврядування</t>
  </si>
  <si>
    <t>Інші податки та збори </t>
  </si>
  <si>
    <t>Рентна плата та плата за використання інших природних ресурсів</t>
  </si>
  <si>
    <t>Рентна плата за спеціальне використання лісових ресурсів </t>
  </si>
  <si>
    <t>Рентна плата за користування надрами</t>
  </si>
  <si>
    <t>Рентна плата за користування надрами для видобування корисних копалин місцевого значення</t>
  </si>
  <si>
    <t>Внутрішні податки на товари та послуги  </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</si>
  <si>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</si>
  <si>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</si>
  <si>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</si>
  <si>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Земельний податок з юридичних осіб</t>
  </si>
  <si>
    <t>Орендна плата з юридичних осіб </t>
  </si>
  <si>
    <t>Орендна плата з фізичних осіб</t>
  </si>
  <si>
    <t>Транспортний податок з фізичних осіб</t>
  </si>
  <si>
    <t>Транспортний податок з юридичних осіб</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</si>
  <si>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</si>
  <si>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</si>
  <si>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</si>
  <si>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надання адміністративних послуг</t>
  </si>
  <si>
    <t>Плата за надання інших адміністративних послуг</t>
  </si>
  <si>
    <t>Державне мито, не віднесене до інших категорій</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</si>
  <si>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</si>
  <si>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</si>
  <si>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та тимчасової державної допомоги дітям та допомоги по догляду за інвалідами I чи II групи внаслідок психічного розладу</t>
  </si>
  <si>
    <t>Кошти, що передаються із загального фонду бюджету до бюджету розвитку (спеціального фонду) </t>
  </si>
  <si>
    <t>Код бюджетної класифі-кації</t>
  </si>
  <si>
    <t>Процент виконан-ня</t>
  </si>
  <si>
    <t>Інші розрахунки</t>
  </si>
  <si>
    <t>Зміни обсягів депозитів і цінних паперів, що використовуються для управління ліквідністю</t>
  </si>
  <si>
    <t>Розміщення бюджетних коштів на депозитах</t>
  </si>
  <si>
    <t>Зовнішнє фінансування</t>
  </si>
  <si>
    <t>Одержано позик</t>
  </si>
  <si>
    <t>Фінансування за борговими операціями</t>
  </si>
  <si>
    <t>Плата за розміщення тимчасово вільних коштів місцевих бюджетів </t>
  </si>
  <si>
    <t>Субвенція з державного бюджету місцевим бюджетам на здійснення заходів щодо соціально-економічного розвитку окремих територій</t>
  </si>
  <si>
    <t>Земельний податок з фізичних осіб  </t>
  </si>
  <si>
    <t xml:space="preserve">Адміністративний збір за проведення державної реєстрації юридичних осіб та фізичних осіб - підприємців </t>
  </si>
  <si>
    <t xml:space="preserve">Адміністративний збір за державну реєстрацію речових прав на нерухоме майно та їх обтяжень </t>
  </si>
  <si>
    <t xml:space="preserve">Обслуговування боргу </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</si>
  <si>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</si>
  <si>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Повернення бюджетних коштів з депозитів</t>
  </si>
  <si>
    <t>Погашено позик</t>
  </si>
  <si>
    <t>Середньострокові зобов'язання (запозичення)</t>
  </si>
  <si>
    <t>Середньострокові зобов'язання (погашення)</t>
  </si>
  <si>
    <t>Дефіцит (-) /профіцит (+)</t>
  </si>
  <si>
    <t>VІІ скликання</t>
  </si>
  <si>
    <t>Збір за забруднення навколишнього природного середовища  </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</si>
  <si>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t>
  </si>
  <si>
    <t>Організація та проведення громадських робіт</t>
  </si>
  <si>
    <t>Усього видатків без урахування міжбюджетних трансфертів</t>
  </si>
  <si>
    <t>Надходження коштів від відшкодування втрат сільськогосподарського і лісогосподарського виробництва  </t>
  </si>
  <si>
    <t>Субвенція за рахунок залишку коштів освітньої субвенції з державного бюджету місцевим бюджетам, що утворився на початок бюджетного періоду</t>
  </si>
  <si>
    <t>Довгострокові зобов`язання (запозичення)</t>
  </si>
  <si>
    <t>Уточнений план на 2017 рік</t>
  </si>
  <si>
    <t>Податкові надходження</t>
  </si>
  <si>
    <t>Податки на власність  </t>
  </si>
  <si>
    <t>Податок з власників транспортних засобів та інших самохідних машин і механізмів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</si>
  <si>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</si>
  <si>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</si>
  <si>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</si>
  <si>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Акцизний податок з реалізації суб'єктами господарювання роздрібної торгівлі підакцизних товарів</t>
  </si>
  <si>
    <t>Окремі податки і збори, що зараховуються до місцевих бюджетів </t>
  </si>
  <si>
    <t>Місцеві податки і збори, нараховані до 1 січня 2011 року </t>
  </si>
  <si>
    <t>Податок з реклами  </t>
  </si>
  <si>
    <t>Комунальний податок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</si>
  <si>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</si>
  <si>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</si>
  <si>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</si>
  <si>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(оптова торгівля), сплачений фізичними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</si>
  <si>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</si>
  <si>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(оптова торгівля), сплачений юридичними особами, що справлявся до 1 січня 2015 року</t>
  </si>
  <si>
    <t>Збір за провадження діяльності з надання платних послуг, сплачений юридичними особами, що справлявся до 1 січня 2015 року</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</si>
  <si>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</si>
  <si>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Єдиний податок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</si>
  <si>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частка</t>
  </si>
  <si>
    <t>Кошти, отримані від учасника - переможця процедури закупівлі під час укладання договору про закупівлю як забезпечення виконання цього договору, які не підлягають поверненню учаснику - переможцю  </t>
  </si>
  <si>
    <t>24062000</t>
  </si>
  <si>
    <t>Інші джерела власних надходжень бюджетних установ</t>
  </si>
  <si>
    <t>0100</t>
  </si>
  <si>
    <t>Керівництво і управління у відповідній сфері у містах, селищах, селах</t>
  </si>
  <si>
    <t>0180</t>
  </si>
  <si>
    <t>1000</t>
  </si>
  <si>
    <t>Дошкільна освiта</t>
  </si>
  <si>
    <t>1010</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</si>
  <si>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</si>
  <si>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1020</t>
  </si>
  <si>
    <t>Забезпечення належних умов для виховання та розвитку дітей-сиріт і дітей, позбавлених батьківського піклування, в дитячих будинках (у т. ч. сімейного типу, прийомних сім'ях), в сім'ях патронатного вихователя</t>
  </si>
  <si>
    <t>1060</t>
  </si>
  <si>
    <t>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t>
  </si>
  <si>
    <t>1080</t>
  </si>
  <si>
    <t>Надання позашкільної освіти позашкільними закладами освіти, заходи із позашкільної роботи з дітьми</t>
  </si>
  <si>
    <t>1090</t>
  </si>
  <si>
    <t>Підготовка робітничих кадрів професійно-технічними закладами та іншими закладами освіти</t>
  </si>
  <si>
    <t>1100</t>
  </si>
  <si>
    <t>Методичне забезпечення діяльності навчальних закладів та інші заходи в галузі освіти</t>
  </si>
  <si>
    <t>1170</t>
  </si>
  <si>
    <t>Централізоване ведення бухгалтерського обліку</t>
  </si>
  <si>
    <t>1190</t>
  </si>
  <si>
    <t>Здійснення  централізованого господарського обслуговування</t>
  </si>
  <si>
    <t>1200</t>
  </si>
  <si>
    <t>Утримання інших закладів освіти</t>
  </si>
  <si>
    <t>1210</t>
  </si>
  <si>
    <t>Надання допомоги дітям-сиротам та дітям, позбавленим батьківського піклування, яким виповнюється 18 років</t>
  </si>
  <si>
    <t>1230</t>
  </si>
  <si>
    <t>Охорона здоров'я</t>
  </si>
  <si>
    <t>2000</t>
  </si>
  <si>
    <t>Багатопрофільна стаціонарна медична допомога населенню</t>
  </si>
  <si>
    <t>2010</t>
  </si>
  <si>
    <t>Лікарсько-акушерська допомога  вагітним, породіллям та новонародженим</t>
  </si>
  <si>
    <t>2050</t>
  </si>
  <si>
    <t>Амбулаторно-поліклінічна допомога населенню</t>
  </si>
  <si>
    <t>2120</t>
  </si>
  <si>
    <t>Надання стоматологічної допомоги населенню</t>
  </si>
  <si>
    <t>2140</t>
  </si>
  <si>
    <t>Первинна медична допомога населенню</t>
  </si>
  <si>
    <t>2180</t>
  </si>
  <si>
    <t>2200</t>
  </si>
  <si>
    <t>Забезпечення централізованих заходів з лікування хворих на цукровий та нецукровий діабет</t>
  </si>
  <si>
    <t>2214</t>
  </si>
  <si>
    <t>Інші заходи в галузі охорони здоров’я</t>
  </si>
  <si>
    <t>2220</t>
  </si>
  <si>
    <t>Соцiальний захист та соцiальне                           забезпечення</t>
  </si>
  <si>
    <t>Надання пільг ветеранам на житлово-комунальні послуги</t>
  </si>
  <si>
    <t>3011</t>
  </si>
  <si>
    <t>Надання пільг ветеранам військової служби та органів ВВС на житлово-комунальні послуги</t>
  </si>
  <si>
    <t>3012</t>
  </si>
  <si>
    <t>Надання пільг громадянам, які постраждали внаслідок Чорнобильської катастрофи на житлово-комунальні послуги</t>
  </si>
  <si>
    <t>3013</t>
  </si>
  <si>
    <t>Надання пільг багатодітним сім`ям на житлово-комунальні послуги</t>
  </si>
  <si>
    <t>3015</t>
  </si>
  <si>
    <t>Надання субсидій населенню для відшкодування витрат на оплату житлово-комунальних послуг</t>
  </si>
  <si>
    <t>Надання пільг ветеранам  на придбання твердого палива та скрапленого газу</t>
  </si>
  <si>
    <t>3021</t>
  </si>
  <si>
    <t xml:space="preserve">Надання пільг ветеранам військової служби та органів ВВС на придбання твердого палива </t>
  </si>
  <si>
    <t>3022</t>
  </si>
  <si>
    <t>Надання пільг багатодітним сім`ям на придбання твердого палива та скрапленого газу</t>
  </si>
  <si>
    <t>3025</t>
  </si>
  <si>
    <t>Надання субсидій населенню для відшкодування витрат на придбання твердого та рідкого пічного побутового палива і скрапленого газу</t>
  </si>
  <si>
    <t>Надання пільг окремим категоріям громадян з послуг зв`язку</t>
  </si>
  <si>
    <t>3034</t>
  </si>
  <si>
    <t>3038</t>
  </si>
  <si>
    <t>Надання допомоги у зв`язку з вагітністю і пологами</t>
  </si>
  <si>
    <t>3041</t>
  </si>
  <si>
    <t>Надання допомоги на догляд за дитиною віком до трьох років</t>
  </si>
  <si>
    <t>3042</t>
  </si>
  <si>
    <t>Надання допомоги при народженні дитини</t>
  </si>
  <si>
    <t>3043</t>
  </si>
  <si>
    <t>Надання допомоги на дітей, над якими встановлено опіку чи піклування</t>
  </si>
  <si>
    <t>3044</t>
  </si>
  <si>
    <t>Надання допомоги на дітей одиноким матерям</t>
  </si>
  <si>
    <t>3045</t>
  </si>
  <si>
    <t>Надання тимчасової державної допомоги дітям</t>
  </si>
  <si>
    <t>3046</t>
  </si>
  <si>
    <t>Надання допомоги при усиновленні дитини</t>
  </si>
  <si>
    <t>3047</t>
  </si>
  <si>
    <t>Надання державної соціальної допомоги малозабезпеченим сім`ям</t>
  </si>
  <si>
    <t>Надання державної соціальної допомоги інвалідам з дитинства та дітям-інвалідам</t>
  </si>
  <si>
    <t>Надання допомоги на догляд за інвалідом і чи іі групи внаслідок психічного розладу</t>
  </si>
  <si>
    <t>Інші неподаткові надходження, в т.ч.:</t>
  </si>
  <si>
    <t>Інші надходження</t>
  </si>
  <si>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t>
  </si>
  <si>
    <t>24062200</t>
  </si>
  <si>
    <t xml:space="preserve">Плата за гарантії, надані Верховною Радою Автономної Республіки Крим та міськими радами </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</si>
  <si>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</si>
  <si>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</si>
  <si>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надання державної підтримки особам з особливими освітніми потребами</t>
  </si>
  <si>
    <t>Надання інших пільг ветеранам війни, особам, на яких поширюється дія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(загиблих) осіб</t>
  </si>
  <si>
    <t>3031</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</si>
  <si>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</si>
  <si>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3033</t>
  </si>
  <si>
    <t>Підтримка спорту вищих досягнень та організацій, які здійснюють фізкультурно-спортивну діяльність в регіоні</t>
  </si>
  <si>
    <t>5062</t>
  </si>
  <si>
    <t>Реалізація інвестиційних проектів</t>
  </si>
  <si>
    <t>6410</t>
  </si>
  <si>
    <t>Операційні видатки - паспортизація, інвентаризація пам`яток архітектури, премії в галузі архітектури</t>
  </si>
  <si>
    <t>6422</t>
  </si>
  <si>
    <t>Інші заходи, пов`язані з економічною діяльністю</t>
  </si>
  <si>
    <t>Субвенція на утримання об`єктів спільного користування чи ліквідацію негативних наслідків діяльності об`єктів спільного користування</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</si>
  <si>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</si>
  <si>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3250</t>
  </si>
  <si>
    <t>6150</t>
  </si>
  <si>
    <t>8050</t>
  </si>
  <si>
    <t>Субвенція з державного бюджету місцевим бюджетам на виплату грошової компенсації за належні для отримання жилі приміщення для сімей загиблих осіб, визначених абзацами 5-8 пункту 1 статті 10, а також для осіб з інвалідністю I-II групи, визначених абзацами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</si>
  <si>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Грошова компенсація за належні для отриман-ня жилі приміщення для сімей загиблих осіб, визначених абзацами 5-8 пункту 1 статті 10, а також для осіб з інвалідністю І-ІІ групи, визначених абзацами 11-14 частини другої статті 7 Закону України `Про статус ветеранів війни, гарантії їх соціального захисту"</t>
  </si>
  <si>
    <t>Погашення заборгованості з різниці в тарифах на теплову енергію, опалення та постачання гарячої води, послуги з централізованого водопостачання, водовідведення, що вироблялися, транспортувалися та постачалися населенню та/або іншим підприємствам</t>
  </si>
  <si>
    <t>Видатки на покриття інших заборгованостей, що виникли у попередні роки</t>
  </si>
  <si>
    <t>Збір за місця для паркування транспортних                  засобів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</si>
  <si>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</si>
  <si>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Доходи від  власності та підприємницької                    діяльності</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</si>
  <si>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</si>
  <si>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Регулювання цін на послуги міського                               електротранспорту</t>
  </si>
  <si>
    <t>за 2017 рік</t>
  </si>
  <si>
    <t>Виконано за 2017 рік</t>
  </si>
  <si>
    <t>19090000</t>
  </si>
  <si>
    <t>19090100</t>
  </si>
  <si>
    <t>7500*</t>
  </si>
  <si>
    <t>19050200</t>
  </si>
  <si>
    <t>Інші збори за забруднення навколишнього природного середовища до Фонду охорони навколишнього природного середовища  </t>
  </si>
  <si>
    <t>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</si>
  <si>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</si>
  <si>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Секретар Чернівецької міської ради </t>
  </si>
  <si>
    <t>В. Продан</t>
  </si>
  <si>
    <t>04.04.2018 № 1192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</si>
</sst>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9" formatCode="0.0"/>
    <numFmt numFmtId="196" formatCode="#,##0.0"/>
  </numFmts>
  <fonts count="27" x14ac:knownFonts="1">
    <font>
      <sz val="10"/>
      <name val="Arial Cyr"/>
      <charset val="204"/>
    </font>
    <font>
      <sz val="10"/>
      <name val="Arial Cyr"/>
      <family val="2"/>
      <charset val="204"/>
    </font>
    <font>
      <b/>
      <sz val="12"/>
      <name val="Times New Roman Cyr"/>
      <family val="1"/>
      <charset val="204"/>
    </font>
    <font>
      <b/>
      <sz val="11"/>
      <name val="Times New Roman Cyr"/>
      <family val="1"/>
      <charset val="204"/>
    </font>
    <font>
      <sz val="10"/>
      <name val="Arial Cyr"/>
      <charset val="204"/>
    </font>
    <font>
      <sz val="12"/>
      <name val="Arial Cyr"/>
      <charset val="204"/>
    </font>
    <font>
      <sz val="14"/>
      <name val="Times New Roman"/>
      <family val="1"/>
    </font>
    <font>
      <sz val="14"/>
      <name val="Times New Roman"/>
      <family val="1"/>
      <charset val="204"/>
    </font>
    <font>
      <sz val="11"/>
      <name val="Times New Roman CYR"/>
      <family val="1"/>
      <charset val="204"/>
    </font>
    <font>
      <b/>
      <sz val="12"/>
      <name val="Times New Roman"/>
      <family val="1"/>
    </font>
    <font>
      <sz val="12"/>
      <name val="Times New Roman"/>
      <family val="1"/>
      <charset val="204"/>
    </font>
    <font>
      <b/>
      <sz val="12"/>
      <name val="Times New Roman"/>
      <family val="1"/>
      <charset val="204"/>
    </font>
    <font>
      <b/>
      <sz val="10"/>
      <name val="Arial Cyr"/>
      <charset val="204"/>
    </font>
    <font>
      <b/>
      <sz val="12"/>
      <name val="Arial Cyr"/>
      <charset val="204"/>
    </font>
    <font>
      <b/>
      <i/>
      <sz val="13"/>
      <name val="Arial Cyr"/>
      <charset val="204"/>
    </font>
    <font>
      <sz val="12"/>
      <name val="Times New Roman Cyr"/>
      <family val="1"/>
      <charset val="204"/>
    </font>
    <font>
      <b/>
      <sz val="18"/>
      <name val="Arial Cyr"/>
      <charset val="204"/>
    </font>
    <font>
      <sz val="16"/>
      <name val="Times New Roman Cyr"/>
      <family val="1"/>
      <charset val="204"/>
    </font>
    <font>
      <sz val="20"/>
      <name val="Times New Roman"/>
      <family val="1"/>
      <charset val="204"/>
    </font>
    <font>
      <b/>
      <sz val="20"/>
      <name val="Times New Roman Cyr"/>
      <family val="1"/>
      <charset val="204"/>
    </font>
    <font>
      <sz val="12"/>
      <name val="Times New Roman CYR"/>
      <charset val="204"/>
    </font>
    <font>
      <sz val="12"/>
      <name val="Times New Roman"/>
      <family val="1"/>
    </font>
    <font>
      <sz val="12"/>
      <color indexed="8"/>
      <name val="Times New Roman"/>
      <family val="1"/>
      <charset val="204"/>
    </font>
    <font>
      <sz val="10"/>
      <name val="Arial Cyr"/>
      <charset val="204"/>
    </font>
    <font>
      <b/>
      <sz val="13"/>
      <name val="Times New Roman"/>
      <family val="1"/>
      <charset val="204"/>
    </font>
    <font>
      <b/>
      <sz val="20"/>
      <name val="Times New Roman"/>
      <family val="1"/>
      <charset val="204"/>
    </font>
    <font>
      <sz val="16"/>
      <name val="Times New Roman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5" fillId="0" borderId="0"/>
  </cellStyleXfs>
  <cellXfs count="113">
    <xf numFmtId="0" fontId="0" fillId="0" borderId="0" xfId="0"/>
    <xf numFmtId="0" fontId="4" fillId="0" borderId="0" xfId="0" applyFont="1" applyFill="1" applyBorder="1"/>
    <xf numFmtId="0" fontId="1" fillId="0" borderId="0" xfId="0" applyFont="1" applyFill="1" applyBorder="1" applyAlignment="1">
      <alignment horizontal="center"/>
    </xf>
    <xf numFmtId="0" fontId="1" fillId="0" borderId="0" xfId="0" applyFont="1" applyFill="1" applyBorder="1" applyAlignment="1">
      <alignment vertical="center"/>
    </xf>
    <xf numFmtId="0" fontId="5" fillId="0" borderId="0" xfId="0" applyFont="1" applyFill="1" applyBorder="1"/>
    <xf numFmtId="0" fontId="8" fillId="0" borderId="1" xfId="0" applyNumberFormat="1" applyFont="1" applyFill="1" applyBorder="1" applyAlignment="1" applyProtection="1">
      <alignment horizontal="center" vertical="center"/>
    </xf>
    <xf numFmtId="0" fontId="7" fillId="0" borderId="0" xfId="0" applyFont="1" applyFill="1" applyBorder="1" applyAlignment="1">
      <alignment vertical="center"/>
    </xf>
    <xf numFmtId="0" fontId="7" fillId="0" borderId="0" xfId="0" applyFont="1" applyFill="1" applyBorder="1" applyAlignment="1">
      <alignment vertical="center" wrapText="1"/>
    </xf>
    <xf numFmtId="0" fontId="7" fillId="0" borderId="0" xfId="0" applyFont="1" applyBorder="1" applyAlignment="1">
      <alignment vertical="center"/>
    </xf>
    <xf numFmtId="189" fontId="4" fillId="0" borderId="0" xfId="0" applyNumberFormat="1" applyFont="1" applyFill="1" applyBorder="1"/>
    <xf numFmtId="189" fontId="5" fillId="0" borderId="0" xfId="0" applyNumberFormat="1" applyFont="1" applyFill="1" applyBorder="1"/>
    <xf numFmtId="1" fontId="8" fillId="0" borderId="1" xfId="0" applyNumberFormat="1" applyFont="1" applyFill="1" applyBorder="1" applyAlignment="1" applyProtection="1">
      <alignment horizontal="center" vertical="center"/>
    </xf>
    <xf numFmtId="0" fontId="10" fillId="0" borderId="1" xfId="0" applyFont="1" applyFill="1" applyBorder="1" applyAlignment="1">
      <alignment horizontal="center" vertical="center" wrapText="1"/>
    </xf>
    <xf numFmtId="4" fontId="10" fillId="0" borderId="1" xfId="0" applyNumberFormat="1" applyFont="1" applyFill="1" applyBorder="1" applyAlignment="1" applyProtection="1">
      <alignment horizontal="right"/>
    </xf>
    <xf numFmtId="0" fontId="10"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49" fontId="9" fillId="0" borderId="1" xfId="0" applyNumberFormat="1" applyFont="1" applyFill="1" applyBorder="1" applyAlignment="1" applyProtection="1">
      <alignment horizontal="center" vertical="center" wrapText="1"/>
      <protection locked="0"/>
    </xf>
    <xf numFmtId="189" fontId="9"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1" fillId="0" borderId="1" xfId="0" applyFont="1" applyFill="1" applyBorder="1" applyAlignment="1">
      <alignment horizontal="center" vertical="center"/>
    </xf>
    <xf numFmtId="4" fontId="11" fillId="0" borderId="1" xfId="0" applyNumberFormat="1" applyFont="1" applyFill="1" applyBorder="1" applyAlignment="1" applyProtection="1">
      <alignment horizontal="right" vertical="center"/>
    </xf>
    <xf numFmtId="189" fontId="11" fillId="0" borderId="1" xfId="0" applyNumberFormat="1" applyFont="1" applyFill="1" applyBorder="1" applyAlignment="1" applyProtection="1">
      <alignment horizontal="right" vertical="center"/>
    </xf>
    <xf numFmtId="196" fontId="11" fillId="0" borderId="1" xfId="0" applyNumberFormat="1" applyFont="1" applyFill="1" applyBorder="1" applyAlignment="1" applyProtection="1">
      <alignment horizontal="right" vertical="center"/>
    </xf>
    <xf numFmtId="0" fontId="18" fillId="0" borderId="0" xfId="1" applyFont="1" applyBorder="1" applyAlignment="1" applyProtection="1">
      <alignment vertical="top"/>
    </xf>
    <xf numFmtId="0" fontId="24" fillId="0" borderId="1" xfId="0" applyFont="1" applyFill="1" applyBorder="1" applyAlignment="1">
      <alignment horizontal="left" vertical="top" wrapText="1"/>
    </xf>
    <xf numFmtId="189" fontId="10" fillId="0" borderId="1" xfId="0" applyNumberFormat="1" applyFont="1" applyFill="1" applyBorder="1" applyAlignment="1" applyProtection="1">
      <alignment horizontal="right" vertical="center"/>
    </xf>
    <xf numFmtId="4" fontId="10" fillId="0" borderId="1" xfId="0" applyNumberFormat="1" applyFont="1" applyFill="1" applyBorder="1" applyAlignment="1" applyProtection="1">
      <alignment horizontal="right" vertical="center"/>
    </xf>
    <xf numFmtId="4" fontId="21" fillId="0" borderId="1" xfId="0" applyNumberFormat="1" applyFont="1" applyFill="1" applyBorder="1" applyAlignment="1" applyProtection="1">
      <alignment horizontal="right" vertical="center"/>
    </xf>
    <xf numFmtId="4" fontId="21" fillId="0" borderId="1" xfId="0" applyNumberFormat="1" applyFont="1" applyFill="1" applyBorder="1" applyAlignment="1">
      <alignment horizontal="right" vertical="center"/>
    </xf>
    <xf numFmtId="4" fontId="22" fillId="0" borderId="1" xfId="0" applyNumberFormat="1" applyFont="1" applyFill="1" applyBorder="1" applyAlignment="1">
      <alignment horizontal="right" vertical="center"/>
    </xf>
    <xf numFmtId="0" fontId="9" fillId="0" borderId="1" xfId="0" applyNumberFormat="1" applyFont="1" applyFill="1" applyBorder="1" applyAlignment="1" applyProtection="1">
      <alignment horizontal="center" vertical="center"/>
    </xf>
    <xf numFmtId="0" fontId="11"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4" fontId="10" fillId="0" borderId="1" xfId="0" applyNumberFormat="1" applyFont="1" applyFill="1" applyBorder="1" applyAlignment="1">
      <alignment vertical="center"/>
    </xf>
    <xf numFmtId="0" fontId="21" fillId="0" borderId="1" xfId="0" applyNumberFormat="1" applyFont="1" applyFill="1" applyBorder="1" applyAlignment="1" applyProtection="1">
      <alignment horizontal="left" vertical="top" wrapText="1"/>
    </xf>
    <xf numFmtId="0" fontId="21" fillId="0" borderId="1" xfId="0" applyNumberFormat="1" applyFont="1" applyFill="1" applyBorder="1" applyAlignment="1" applyProtection="1">
      <alignment horizontal="center" vertical="center"/>
    </xf>
    <xf numFmtId="196" fontId="10" fillId="0" borderId="1" xfId="0" applyNumberFormat="1" applyFont="1" applyFill="1" applyBorder="1" applyAlignment="1" applyProtection="1">
      <alignment horizontal="right" vertical="center"/>
    </xf>
    <xf numFmtId="49" fontId="10" fillId="0" borderId="1" xfId="0" applyNumberFormat="1" applyFont="1" applyFill="1" applyBorder="1" applyAlignment="1">
      <alignment horizontal="center" vertical="center" wrapText="1"/>
    </xf>
    <xf numFmtId="4" fontId="10" fillId="0" borderId="1" xfId="0" applyNumberFormat="1" applyFont="1" applyFill="1" applyBorder="1" applyAlignment="1">
      <alignment horizontal="right" vertical="center" wrapText="1"/>
    </xf>
    <xf numFmtId="4" fontId="10" fillId="0" borderId="1" xfId="0" applyNumberFormat="1" applyFont="1" applyFill="1" applyBorder="1" applyAlignment="1">
      <alignment horizontal="right" vertical="center"/>
    </xf>
    <xf numFmtId="4" fontId="24" fillId="0" borderId="1" xfId="0" applyNumberFormat="1" applyFont="1" applyFill="1" applyBorder="1" applyAlignment="1" applyProtection="1">
      <alignment horizontal="right" vertical="center"/>
    </xf>
    <xf numFmtId="49" fontId="11" fillId="0" borderId="1" xfId="0" applyNumberFormat="1" applyFont="1" applyFill="1" applyBorder="1" applyAlignment="1">
      <alignment horizontal="center"/>
    </xf>
    <xf numFmtId="49" fontId="10" fillId="0" borderId="1" xfId="0" applyNumberFormat="1" applyFont="1" applyFill="1" applyBorder="1" applyAlignment="1">
      <alignment horizontal="center"/>
    </xf>
    <xf numFmtId="4" fontId="10" fillId="0" borderId="1" xfId="0" applyNumberFormat="1" applyFont="1" applyFill="1" applyBorder="1" applyAlignment="1">
      <alignment vertical="center" wrapText="1"/>
    </xf>
    <xf numFmtId="49" fontId="15" fillId="0" borderId="1" xfId="0" applyNumberFormat="1" applyFont="1" applyFill="1" applyBorder="1" applyAlignment="1" applyProtection="1">
      <alignment horizontal="center" vertical="center" wrapText="1"/>
    </xf>
    <xf numFmtId="4" fontId="11" fillId="0" borderId="1" xfId="0" applyNumberFormat="1" applyFont="1" applyFill="1" applyBorder="1" applyAlignment="1">
      <alignment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xf>
    <xf numFmtId="0" fontId="15" fillId="0" borderId="1" xfId="0" applyNumberFormat="1" applyFont="1" applyFill="1" applyBorder="1" applyAlignment="1" applyProtection="1">
      <alignment horizontal="center" vertical="center"/>
    </xf>
    <xf numFmtId="4" fontId="2" fillId="0" borderId="1" xfId="0" applyNumberFormat="1" applyFont="1" applyFill="1" applyBorder="1" applyAlignment="1" applyProtection="1">
      <alignment horizontal="right" vertical="center"/>
    </xf>
    <xf numFmtId="4" fontId="15" fillId="0" borderId="1" xfId="0" applyNumberFormat="1" applyFont="1" applyFill="1" applyBorder="1" applyAlignment="1" applyProtection="1">
      <alignment horizontal="right" vertical="center"/>
    </xf>
    <xf numFmtId="0" fontId="9" fillId="0" borderId="1" xfId="0" applyNumberFormat="1" applyFont="1" applyFill="1" applyBorder="1" applyAlignment="1" applyProtection="1">
      <alignment horizontal="left" vertical="top" wrapText="1"/>
    </xf>
    <xf numFmtId="4" fontId="11" fillId="0" borderId="1" xfId="0" applyNumberFormat="1" applyFont="1" applyFill="1" applyBorder="1" applyAlignment="1">
      <alignment horizontal="right" vertical="center"/>
    </xf>
    <xf numFmtId="4" fontId="11" fillId="0" borderId="1" xfId="0" applyNumberFormat="1" applyFont="1" applyFill="1" applyBorder="1" applyAlignment="1">
      <alignment vertical="center"/>
    </xf>
    <xf numFmtId="0" fontId="10" fillId="0" borderId="1" xfId="0" applyFont="1" applyFill="1" applyBorder="1" applyAlignment="1">
      <alignment horizontal="center"/>
    </xf>
    <xf numFmtId="0" fontId="15" fillId="0" borderId="1" xfId="1" applyFont="1" applyFill="1" applyBorder="1" applyAlignment="1" applyProtection="1">
      <alignment vertical="top" wrapText="1"/>
    </xf>
    <xf numFmtId="49" fontId="15" fillId="0" borderId="1" xfId="1" applyNumberFormat="1" applyFont="1" applyFill="1" applyBorder="1" applyAlignment="1" applyProtection="1">
      <alignment horizontal="center" vertical="center" wrapText="1"/>
    </xf>
    <xf numFmtId="0" fontId="15" fillId="0" borderId="1" xfId="0" applyFont="1" applyFill="1" applyBorder="1" applyAlignment="1" applyProtection="1">
      <alignment vertical="top" wrapText="1"/>
    </xf>
    <xf numFmtId="49" fontId="15" fillId="0" borderId="1" xfId="1" applyNumberFormat="1" applyFont="1" applyFill="1" applyBorder="1" applyAlignment="1" applyProtection="1">
      <alignment horizontal="center" wrapText="1"/>
    </xf>
    <xf numFmtId="0" fontId="10" fillId="0" borderId="1" xfId="0" quotePrefix="1" applyFont="1" applyFill="1" applyBorder="1" applyAlignment="1">
      <alignment horizontal="center" vertical="center" wrapText="1"/>
    </xf>
    <xf numFmtId="49" fontId="15" fillId="0" borderId="1" xfId="0" applyNumberFormat="1" applyFont="1" applyFill="1" applyBorder="1" applyAlignment="1" applyProtection="1">
      <alignment horizontal="center" wrapText="1"/>
    </xf>
    <xf numFmtId="0" fontId="20" fillId="0" borderId="1" xfId="0" applyFont="1" applyFill="1" applyBorder="1" applyAlignment="1" applyProtection="1">
      <alignment vertical="top" wrapText="1"/>
    </xf>
    <xf numFmtId="49" fontId="20" fillId="0" borderId="1" xfId="0" applyNumberFormat="1" applyFont="1" applyFill="1" applyBorder="1" applyAlignment="1" applyProtection="1">
      <alignment horizontal="center" wrapText="1"/>
    </xf>
    <xf numFmtId="0" fontId="15" fillId="0" borderId="1" xfId="1" applyFont="1" applyFill="1" applyBorder="1" applyAlignment="1" applyProtection="1">
      <alignment horizontal="left" vertical="top" wrapText="1"/>
    </xf>
    <xf numFmtId="0" fontId="15" fillId="0" borderId="1" xfId="0" applyFont="1" applyFill="1" applyBorder="1" applyAlignment="1" applyProtection="1">
      <alignment horizontal="left" vertical="top" wrapText="1"/>
    </xf>
    <xf numFmtId="0" fontId="17" fillId="0" borderId="0" xfId="1" applyFont="1" applyBorder="1" applyAlignment="1" applyProtection="1">
      <alignment vertical="top"/>
    </xf>
    <xf numFmtId="0" fontId="0" fillId="0" borderId="0" xfId="0" applyBorder="1"/>
    <xf numFmtId="0" fontId="6" fillId="0" borderId="0" xfId="0" applyFont="1" applyFill="1" applyBorder="1" applyAlignment="1">
      <alignment vertical="center" wrapText="1"/>
    </xf>
    <xf numFmtId="0" fontId="6" fillId="0" borderId="0" xfId="0" applyFont="1" applyFill="1" applyBorder="1" applyAlignment="1">
      <alignment horizontal="left" vertical="center" wrapText="1"/>
    </xf>
    <xf numFmtId="0" fontId="13" fillId="0" borderId="0" xfId="0" applyFont="1" applyBorder="1"/>
    <xf numFmtId="0" fontId="13" fillId="0" borderId="0" xfId="0" applyFont="1" applyBorder="1" applyAlignment="1">
      <alignment horizontal="center"/>
    </xf>
    <xf numFmtId="0" fontId="12" fillId="0" borderId="0" xfId="0" applyFont="1" applyBorder="1"/>
    <xf numFmtId="0" fontId="0" fillId="0" borderId="0" xfId="0" applyFill="1" applyBorder="1"/>
    <xf numFmtId="0" fontId="12" fillId="0" borderId="0" xfId="0" applyFont="1" applyFill="1" applyBorder="1"/>
    <xf numFmtId="0" fontId="14" fillId="0" borderId="0" xfId="0" applyFont="1" applyBorder="1" applyAlignment="1">
      <alignment vertical="center"/>
    </xf>
    <xf numFmtId="0" fontId="14" fillId="0" borderId="0" xfId="0" applyFont="1" applyFill="1" applyBorder="1" applyAlignment="1">
      <alignment vertical="center"/>
    </xf>
    <xf numFmtId="0" fontId="12" fillId="0" borderId="0" xfId="0" applyFont="1" applyFill="1" applyBorder="1" applyAlignment="1">
      <alignment vertical="center"/>
    </xf>
    <xf numFmtId="0" fontId="23" fillId="0" borderId="0" xfId="0" applyFont="1" applyFill="1" applyBorder="1"/>
    <xf numFmtId="0" fontId="12" fillId="0" borderId="0" xfId="0" applyFont="1" applyBorder="1" applyAlignment="1">
      <alignment vertical="center"/>
    </xf>
    <xf numFmtId="189" fontId="0" fillId="0" borderId="0" xfId="0" applyNumberFormat="1" applyBorder="1"/>
    <xf numFmtId="0" fontId="19" fillId="0" borderId="0" xfId="1" applyFont="1" applyBorder="1" applyAlignment="1" applyProtection="1">
      <alignment vertical="top"/>
    </xf>
    <xf numFmtId="0" fontId="4" fillId="0" borderId="0" xfId="0" applyFont="1" applyFill="1" applyBorder="1" applyAlignment="1"/>
    <xf numFmtId="0" fontId="5" fillId="0" borderId="0" xfId="0" applyFont="1" applyFill="1" applyBorder="1" applyAlignment="1"/>
    <xf numFmtId="0" fontId="0" fillId="0" borderId="0" xfId="0" applyBorder="1" applyAlignment="1"/>
    <xf numFmtId="4" fontId="10" fillId="0" borderId="1" xfId="0" applyNumberFormat="1" applyFont="1" applyBorder="1" applyAlignment="1">
      <alignment horizontal="right" vertical="center"/>
    </xf>
    <xf numFmtId="4" fontId="11" fillId="0" borderId="1" xfId="0" applyNumberFormat="1" applyFont="1" applyBorder="1" applyAlignment="1">
      <alignment horizontal="right" vertical="center" wrapText="1"/>
    </xf>
    <xf numFmtId="4" fontId="10" fillId="0" borderId="1" xfId="0" applyNumberFormat="1" applyFont="1" applyBorder="1" applyAlignment="1">
      <alignment horizontal="right" wrapText="1"/>
    </xf>
    <xf numFmtId="49" fontId="10" fillId="0" borderId="1" xfId="0" applyNumberFormat="1" applyFont="1" applyFill="1" applyBorder="1" applyAlignment="1">
      <alignment horizontal="center" wrapText="1"/>
    </xf>
    <xf numFmtId="49" fontId="11" fillId="0" borderId="1" xfId="0" applyNumberFormat="1" applyFont="1" applyFill="1" applyBorder="1" applyAlignment="1">
      <alignment horizontal="center" wrapText="1"/>
    </xf>
    <xf numFmtId="4" fontId="9" fillId="0" borderId="1" xfId="0" applyNumberFormat="1" applyFont="1" applyFill="1" applyBorder="1" applyAlignment="1">
      <alignment horizontal="right" vertical="center"/>
    </xf>
    <xf numFmtId="196" fontId="24" fillId="0" borderId="1" xfId="0" applyNumberFormat="1" applyFont="1" applyFill="1" applyBorder="1" applyAlignment="1" applyProtection="1">
      <alignment horizontal="right" vertical="center"/>
    </xf>
    <xf numFmtId="196" fontId="10" fillId="0" borderId="1" xfId="0" applyNumberFormat="1" applyFont="1" applyFill="1" applyBorder="1" applyAlignment="1">
      <alignment horizontal="right" vertical="center"/>
    </xf>
    <xf numFmtId="196" fontId="21" fillId="0" borderId="1" xfId="0" applyNumberFormat="1" applyFont="1" applyFill="1" applyBorder="1" applyAlignment="1">
      <alignment horizontal="right" vertical="center"/>
    </xf>
    <xf numFmtId="196" fontId="11" fillId="0" borderId="1" xfId="0" applyNumberFormat="1" applyFont="1" applyFill="1" applyBorder="1" applyAlignment="1">
      <alignment horizontal="right" vertical="center"/>
    </xf>
    <xf numFmtId="196" fontId="10" fillId="0" borderId="1" xfId="0" applyNumberFormat="1" applyFont="1" applyFill="1" applyBorder="1" applyAlignment="1">
      <alignment vertical="center"/>
    </xf>
    <xf numFmtId="196" fontId="10" fillId="0" borderId="1" xfId="0" applyNumberFormat="1" applyFont="1" applyFill="1" applyBorder="1" applyAlignment="1">
      <alignment vertical="center" wrapText="1"/>
    </xf>
    <xf numFmtId="196" fontId="11" fillId="0" borderId="1" xfId="0" applyNumberFormat="1" applyFont="1" applyFill="1" applyBorder="1" applyAlignment="1">
      <alignment vertical="center" wrapText="1"/>
    </xf>
    <xf numFmtId="196" fontId="10" fillId="0" borderId="1" xfId="0" applyNumberFormat="1" applyFont="1" applyFill="1" applyBorder="1" applyAlignment="1" applyProtection="1">
      <alignment horizontal="right"/>
    </xf>
    <xf numFmtId="196" fontId="2" fillId="0" borderId="1" xfId="0" applyNumberFormat="1" applyFont="1" applyFill="1" applyBorder="1" applyAlignment="1" applyProtection="1">
      <alignment horizontal="right" vertical="center"/>
    </xf>
    <xf numFmtId="196" fontId="0" fillId="0" borderId="0" xfId="0" applyNumberFormat="1" applyBorder="1"/>
    <xf numFmtId="196" fontId="19" fillId="0" borderId="0" xfId="1" applyNumberFormat="1" applyFont="1" applyBorder="1" applyAlignment="1" applyProtection="1">
      <alignment vertical="top"/>
    </xf>
    <xf numFmtId="189" fontId="24" fillId="0" borderId="1" xfId="0" applyNumberFormat="1" applyFont="1" applyFill="1" applyBorder="1" applyAlignment="1" applyProtection="1">
      <alignment horizontal="right" vertical="center"/>
    </xf>
    <xf numFmtId="189" fontId="18" fillId="0" borderId="0" xfId="1" applyNumberFormat="1" applyFont="1" applyBorder="1" applyAlignment="1" applyProtection="1">
      <alignment vertical="top"/>
    </xf>
    <xf numFmtId="0" fontId="26" fillId="0" borderId="0" xfId="1" applyFont="1" applyBorder="1" applyAlignment="1" applyProtection="1">
      <alignment vertical="top"/>
    </xf>
    <xf numFmtId="0" fontId="25" fillId="0" borderId="0" xfId="0" applyFont="1" applyFill="1" applyBorder="1" applyAlignment="1">
      <alignment horizontal="left" vertical="top"/>
    </xf>
    <xf numFmtId="0" fontId="16" fillId="0" borderId="0" xfId="0" applyFont="1" applyFill="1" applyBorder="1" applyAlignment="1">
      <alignment horizontal="center" vertical="center"/>
    </xf>
    <xf numFmtId="49" fontId="2" fillId="0"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protection locked="0"/>
    </xf>
    <xf numFmtId="49" fontId="9" fillId="0" borderId="1" xfId="0" applyNumberFormat="1" applyFont="1" applyFill="1" applyBorder="1" applyAlignment="1" applyProtection="1">
      <alignment horizontal="center" vertical="center" wrapText="1"/>
      <protection locked="0"/>
    </xf>
  </cellXfs>
  <cellStyles count="2">
    <cellStyle name="Обычный" xfId="0" builtinId="0"/>
    <cellStyle name="Обычный_ZV1PIV98"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3076575</xdr:colOff>
      <xdr:row>293</xdr:row>
      <xdr:rowOff>0</xdr:rowOff>
    </xdr:from>
    <xdr:to>
      <xdr:col>0</xdr:col>
      <xdr:colOff>3476625</xdr:colOff>
      <xdr:row>293</xdr:row>
      <xdr:rowOff>28575</xdr:rowOff>
    </xdr:to>
    <xdr:sp macro="" textlink="">
      <xdr:nvSpPr>
        <xdr:cNvPr id="2125" name="Text Box 1"/>
        <xdr:cNvSpPr txBox="1">
          <a:spLocks noChangeArrowheads="1"/>
        </xdr:cNvSpPr>
      </xdr:nvSpPr>
      <xdr:spPr bwMode="auto">
        <a:xfrm>
          <a:off x="3076575" y="109175550"/>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293</xdr:row>
      <xdr:rowOff>0</xdr:rowOff>
    </xdr:from>
    <xdr:to>
      <xdr:col>0</xdr:col>
      <xdr:colOff>3476625</xdr:colOff>
      <xdr:row>293</xdr:row>
      <xdr:rowOff>28575</xdr:rowOff>
    </xdr:to>
    <xdr:sp macro="" textlink="">
      <xdr:nvSpPr>
        <xdr:cNvPr id="2126" name="Text Box 2"/>
        <xdr:cNvSpPr txBox="1">
          <a:spLocks noChangeArrowheads="1"/>
        </xdr:cNvSpPr>
      </xdr:nvSpPr>
      <xdr:spPr bwMode="auto">
        <a:xfrm>
          <a:off x="3076575" y="109175550"/>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293</xdr:row>
      <xdr:rowOff>0</xdr:rowOff>
    </xdr:from>
    <xdr:to>
      <xdr:col>0</xdr:col>
      <xdr:colOff>3476625</xdr:colOff>
      <xdr:row>293</xdr:row>
      <xdr:rowOff>28575</xdr:rowOff>
    </xdr:to>
    <xdr:sp macro="" textlink="">
      <xdr:nvSpPr>
        <xdr:cNvPr id="2127" name="Text Box 3"/>
        <xdr:cNvSpPr txBox="1">
          <a:spLocks noChangeArrowheads="1"/>
        </xdr:cNvSpPr>
      </xdr:nvSpPr>
      <xdr:spPr bwMode="auto">
        <a:xfrm>
          <a:off x="3076575" y="109175550"/>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293</xdr:row>
      <xdr:rowOff>0</xdr:rowOff>
    </xdr:from>
    <xdr:to>
      <xdr:col>0</xdr:col>
      <xdr:colOff>3476625</xdr:colOff>
      <xdr:row>293</xdr:row>
      <xdr:rowOff>28575</xdr:rowOff>
    </xdr:to>
    <xdr:sp macro="" textlink="">
      <xdr:nvSpPr>
        <xdr:cNvPr id="2128" name="Text Box 4"/>
        <xdr:cNvSpPr txBox="1">
          <a:spLocks noChangeArrowheads="1"/>
        </xdr:cNvSpPr>
      </xdr:nvSpPr>
      <xdr:spPr bwMode="auto">
        <a:xfrm>
          <a:off x="3076575" y="109175550"/>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312</xdr:row>
      <xdr:rowOff>0</xdr:rowOff>
    </xdr:from>
    <xdr:to>
      <xdr:col>0</xdr:col>
      <xdr:colOff>3476625</xdr:colOff>
      <xdr:row>312</xdr:row>
      <xdr:rowOff>28575</xdr:rowOff>
    </xdr:to>
    <xdr:sp macro="" textlink="">
      <xdr:nvSpPr>
        <xdr:cNvPr id="2129" name="Text Box 1"/>
        <xdr:cNvSpPr txBox="1">
          <a:spLocks noChangeArrowheads="1"/>
        </xdr:cNvSpPr>
      </xdr:nvSpPr>
      <xdr:spPr bwMode="auto">
        <a:xfrm>
          <a:off x="3076575" y="1139285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312</xdr:row>
      <xdr:rowOff>0</xdr:rowOff>
    </xdr:from>
    <xdr:to>
      <xdr:col>0</xdr:col>
      <xdr:colOff>3476625</xdr:colOff>
      <xdr:row>312</xdr:row>
      <xdr:rowOff>28575</xdr:rowOff>
    </xdr:to>
    <xdr:sp macro="" textlink="">
      <xdr:nvSpPr>
        <xdr:cNvPr id="2130" name="Text Box 2"/>
        <xdr:cNvSpPr txBox="1">
          <a:spLocks noChangeArrowheads="1"/>
        </xdr:cNvSpPr>
      </xdr:nvSpPr>
      <xdr:spPr bwMode="auto">
        <a:xfrm>
          <a:off x="3076575" y="1139285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312</xdr:row>
      <xdr:rowOff>0</xdr:rowOff>
    </xdr:from>
    <xdr:to>
      <xdr:col>0</xdr:col>
      <xdr:colOff>3476625</xdr:colOff>
      <xdr:row>312</xdr:row>
      <xdr:rowOff>28575</xdr:rowOff>
    </xdr:to>
    <xdr:sp macro="" textlink="">
      <xdr:nvSpPr>
        <xdr:cNvPr id="2131" name="Text Box 3"/>
        <xdr:cNvSpPr txBox="1">
          <a:spLocks noChangeArrowheads="1"/>
        </xdr:cNvSpPr>
      </xdr:nvSpPr>
      <xdr:spPr bwMode="auto">
        <a:xfrm>
          <a:off x="3076575" y="1139285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3076575</xdr:colOff>
      <xdr:row>312</xdr:row>
      <xdr:rowOff>0</xdr:rowOff>
    </xdr:from>
    <xdr:to>
      <xdr:col>0</xdr:col>
      <xdr:colOff>3476625</xdr:colOff>
      <xdr:row>312</xdr:row>
      <xdr:rowOff>28575</xdr:rowOff>
    </xdr:to>
    <xdr:sp macro="" textlink="">
      <xdr:nvSpPr>
        <xdr:cNvPr id="2132" name="Text Box 4"/>
        <xdr:cNvSpPr txBox="1">
          <a:spLocks noChangeArrowheads="1"/>
        </xdr:cNvSpPr>
      </xdr:nvSpPr>
      <xdr:spPr bwMode="auto">
        <a:xfrm>
          <a:off x="3076575" y="113928525"/>
          <a:ext cx="40005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1"/>
  <sheetViews>
    <sheetView showZeros="0" tabSelected="1" zoomScale="75" zoomScaleNormal="100" zoomScaleSheetLayoutView="75" workbookViewId="0">
      <pane xSplit="2" ySplit="12" topLeftCell="C148" activePane="bottomRight" state="frozen"/>
      <selection pane="topRight" activeCell="C1" sqref="C1"/>
      <selection pane="bottomLeft" activeCell="A13" sqref="A13"/>
      <selection pane="bottomRight" activeCell="H9" sqref="H9"/>
    </sheetView>
  </sheetViews>
  <sheetFormatPr defaultRowHeight="12.75" x14ac:dyDescent="0.2"/>
  <cols>
    <col min="1" max="1" width="53.7109375" style="86" customWidth="1"/>
    <col min="2" max="2" width="12.140625" style="69" customWidth="1"/>
    <col min="3" max="3" width="21.7109375" style="69" customWidth="1"/>
    <col min="4" max="4" width="21.5703125" style="69" customWidth="1"/>
    <col min="5" max="5" width="10.85546875" style="82" customWidth="1"/>
    <col min="6" max="6" width="19.140625" style="69" customWidth="1"/>
    <col min="7" max="7" width="18.85546875" style="69" customWidth="1"/>
    <col min="8" max="8" width="11" style="69" customWidth="1"/>
    <col min="9" max="9" width="20.42578125" style="69" customWidth="1"/>
    <col min="10" max="10" width="19.7109375" style="69" customWidth="1"/>
    <col min="11" max="11" width="10.85546875" style="69" customWidth="1"/>
    <col min="12" max="16384" width="9.140625" style="69"/>
  </cols>
  <sheetData>
    <row r="1" spans="1:13" ht="20.25" x14ac:dyDescent="0.2">
      <c r="A1" s="84"/>
      <c r="B1" s="1"/>
      <c r="C1" s="1"/>
      <c r="D1" s="1"/>
      <c r="E1" s="9"/>
      <c r="F1" s="1"/>
      <c r="G1" s="6"/>
      <c r="H1" s="6"/>
      <c r="I1" s="68" t="s">
        <v>207</v>
      </c>
      <c r="J1" s="68"/>
      <c r="K1" s="68"/>
      <c r="L1" s="68"/>
    </row>
    <row r="2" spans="1:13" ht="20.25" x14ac:dyDescent="0.2">
      <c r="A2" s="85"/>
      <c r="B2" s="4"/>
      <c r="C2" s="4"/>
      <c r="D2" s="4"/>
      <c r="E2" s="10"/>
      <c r="F2" s="1"/>
      <c r="G2" s="7"/>
      <c r="H2" s="7"/>
      <c r="I2" s="68" t="s">
        <v>208</v>
      </c>
      <c r="J2" s="68"/>
      <c r="K2" s="68"/>
      <c r="L2" s="68"/>
    </row>
    <row r="3" spans="1:13" ht="20.25" x14ac:dyDescent="0.2">
      <c r="A3" s="85"/>
      <c r="B3" s="4"/>
      <c r="C3" s="4"/>
      <c r="D3" s="4"/>
      <c r="E3" s="10"/>
      <c r="F3" s="1"/>
      <c r="G3" s="8"/>
      <c r="H3" s="8"/>
      <c r="I3" s="68" t="s">
        <v>258</v>
      </c>
      <c r="J3" s="68"/>
      <c r="K3" s="68"/>
      <c r="L3" s="68"/>
    </row>
    <row r="4" spans="1:13" ht="20.25" x14ac:dyDescent="0.2">
      <c r="A4" s="85"/>
      <c r="B4" s="4"/>
      <c r="C4" s="4"/>
      <c r="D4" s="4"/>
      <c r="E4" s="10"/>
      <c r="F4" s="1"/>
      <c r="G4" s="70"/>
      <c r="H4" s="70"/>
      <c r="I4" s="106" t="s">
        <v>415</v>
      </c>
      <c r="J4" s="68"/>
      <c r="K4" s="68"/>
      <c r="L4" s="68"/>
      <c r="M4" s="70"/>
    </row>
    <row r="5" spans="1:13" ht="12" customHeight="1" x14ac:dyDescent="0.2">
      <c r="A5" s="85"/>
      <c r="B5" s="4"/>
      <c r="C5" s="4"/>
      <c r="D5" s="4"/>
      <c r="E5" s="10"/>
      <c r="F5" s="1"/>
      <c r="G5" s="70"/>
      <c r="H5" s="70"/>
      <c r="I5" s="70"/>
      <c r="J5" s="70"/>
      <c r="K5" s="70"/>
      <c r="L5" s="71"/>
      <c r="M5" s="71"/>
    </row>
    <row r="6" spans="1:13" ht="23.25" x14ac:dyDescent="0.2">
      <c r="A6" s="108" t="s">
        <v>210</v>
      </c>
      <c r="B6" s="108"/>
      <c r="C6" s="108"/>
      <c r="D6" s="108"/>
      <c r="E6" s="108"/>
      <c r="F6" s="108"/>
      <c r="G6" s="108"/>
      <c r="H6" s="108"/>
      <c r="I6" s="108"/>
      <c r="J6" s="108"/>
      <c r="K6" s="108"/>
    </row>
    <row r="7" spans="1:13" ht="23.25" x14ac:dyDescent="0.2">
      <c r="A7" s="108" t="s">
        <v>209</v>
      </c>
      <c r="B7" s="108"/>
      <c r="C7" s="108"/>
      <c r="D7" s="108"/>
      <c r="E7" s="108"/>
      <c r="F7" s="108"/>
      <c r="G7" s="108"/>
      <c r="H7" s="108"/>
      <c r="I7" s="108"/>
      <c r="J7" s="108"/>
      <c r="K7" s="108"/>
    </row>
    <row r="8" spans="1:13" ht="23.25" x14ac:dyDescent="0.2">
      <c r="A8" s="108" t="s">
        <v>404</v>
      </c>
      <c r="B8" s="108"/>
      <c r="C8" s="108"/>
      <c r="D8" s="108"/>
      <c r="E8" s="108"/>
      <c r="F8" s="108"/>
      <c r="G8" s="108"/>
      <c r="H8" s="108"/>
      <c r="I8" s="108"/>
      <c r="J8" s="108"/>
      <c r="K8" s="108"/>
    </row>
    <row r="9" spans="1:13" ht="15" x14ac:dyDescent="0.2">
      <c r="A9" s="3"/>
      <c r="B9" s="4"/>
      <c r="C9" s="4"/>
      <c r="D9" s="4"/>
      <c r="E9" s="10"/>
      <c r="F9" s="4"/>
      <c r="G9" s="2"/>
      <c r="H9" s="2"/>
      <c r="I9" s="2"/>
      <c r="J9" s="2"/>
      <c r="K9" s="2"/>
    </row>
    <row r="10" spans="1:13" s="72" customFormat="1" ht="21" customHeight="1" x14ac:dyDescent="0.25">
      <c r="A10" s="109" t="s">
        <v>116</v>
      </c>
      <c r="B10" s="110" t="s">
        <v>238</v>
      </c>
      <c r="C10" s="112" t="s">
        <v>117</v>
      </c>
      <c r="D10" s="112"/>
      <c r="E10" s="112"/>
      <c r="F10" s="111" t="s">
        <v>118</v>
      </c>
      <c r="G10" s="111"/>
      <c r="H10" s="111"/>
      <c r="I10" s="111" t="s">
        <v>119</v>
      </c>
      <c r="J10" s="111"/>
      <c r="K10" s="111"/>
    </row>
    <row r="11" spans="1:13" s="73" customFormat="1" ht="51.75" customHeight="1" x14ac:dyDescent="0.25">
      <c r="A11" s="109"/>
      <c r="B11" s="110"/>
      <c r="C11" s="15" t="s">
        <v>266</v>
      </c>
      <c r="D11" s="16" t="s">
        <v>405</v>
      </c>
      <c r="E11" s="17" t="s">
        <v>239</v>
      </c>
      <c r="F11" s="15" t="s">
        <v>266</v>
      </c>
      <c r="G11" s="16" t="s">
        <v>405</v>
      </c>
      <c r="H11" s="17" t="s">
        <v>239</v>
      </c>
      <c r="I11" s="15" t="s">
        <v>266</v>
      </c>
      <c r="J11" s="16" t="s">
        <v>405</v>
      </c>
      <c r="K11" s="17" t="s">
        <v>239</v>
      </c>
    </row>
    <row r="12" spans="1:13" ht="15" x14ac:dyDescent="0.2">
      <c r="A12" s="5">
        <v>1</v>
      </c>
      <c r="B12" s="5">
        <v>2</v>
      </c>
      <c r="C12" s="5">
        <v>3</v>
      </c>
      <c r="D12" s="5">
        <v>4</v>
      </c>
      <c r="E12" s="11">
        <v>5</v>
      </c>
      <c r="F12" s="5">
        <v>6</v>
      </c>
      <c r="G12" s="5">
        <v>7</v>
      </c>
      <c r="H12" s="5">
        <v>8</v>
      </c>
      <c r="I12" s="5">
        <v>9</v>
      </c>
      <c r="J12" s="5">
        <v>10</v>
      </c>
      <c r="K12" s="5">
        <v>11</v>
      </c>
    </row>
    <row r="13" spans="1:13" s="74" customFormat="1" ht="15.75" x14ac:dyDescent="0.2">
      <c r="A13" s="19" t="s">
        <v>267</v>
      </c>
      <c r="B13" s="18">
        <v>10000000</v>
      </c>
      <c r="C13" s="22">
        <f>C14+C25+C36+C40+C71+C30</f>
        <v>1054256153</v>
      </c>
      <c r="D13" s="22">
        <f>D14+D25+D36+D40+D71+D30</f>
        <v>1089906721.1199999</v>
      </c>
      <c r="E13" s="24">
        <f t="shared" ref="E13:E22" si="0">IF(C13=0,"",IF(D13/C13&gt;1.5, "зв.100",D13/C13*100))</f>
        <v>103.38158501788701</v>
      </c>
      <c r="F13" s="22">
        <f>F14+F25+F36+F40+F71+F30</f>
        <v>391300</v>
      </c>
      <c r="G13" s="22">
        <f>G14+G25+G36+G40+G71+G30+G23</f>
        <v>419886.8899999999</v>
      </c>
      <c r="H13" s="23">
        <f t="shared" ref="H13:H68" si="1">IF(F13=0,"",IF(G13/F13&gt;1.5, "зв.100",G13/F13*100))</f>
        <v>107.30561972910809</v>
      </c>
      <c r="I13" s="22">
        <f>C13+F13</f>
        <v>1054647453</v>
      </c>
      <c r="J13" s="22">
        <f>D13+G13</f>
        <v>1090326608.01</v>
      </c>
      <c r="K13" s="24">
        <f>IF(I13=0,"",IF(J13/I13&gt;1.5, "зв.100",J13/I13*100))</f>
        <v>103.38304093074029</v>
      </c>
    </row>
    <row r="14" spans="1:13" s="74" customFormat="1" ht="31.5" x14ac:dyDescent="0.2">
      <c r="A14" s="19" t="s">
        <v>175</v>
      </c>
      <c r="B14" s="18">
        <v>11000000</v>
      </c>
      <c r="C14" s="22">
        <f>C15+C21</f>
        <v>609293053</v>
      </c>
      <c r="D14" s="22">
        <f>D15+D21</f>
        <v>620917058.06999993</v>
      </c>
      <c r="E14" s="24">
        <f t="shared" si="0"/>
        <v>101.90778559065565</v>
      </c>
      <c r="F14" s="22">
        <f>F15+F21</f>
        <v>0</v>
      </c>
      <c r="G14" s="22">
        <f>G15+G21</f>
        <v>0</v>
      </c>
      <c r="H14" s="23" t="str">
        <f t="shared" si="1"/>
        <v/>
      </c>
      <c r="I14" s="22">
        <f t="shared" ref="I14:I69" si="2">C14+F14</f>
        <v>609293053</v>
      </c>
      <c r="J14" s="22">
        <f t="shared" ref="J14:J69" si="3">D14+G14</f>
        <v>620917058.06999993</v>
      </c>
      <c r="K14" s="24">
        <f t="shared" ref="K14:K69" si="4">IF(I14=0,"",IF(J14/I14&gt;1.5, "зв.100",J14/I14*100))</f>
        <v>101.90778559065565</v>
      </c>
    </row>
    <row r="15" spans="1:13" s="74" customFormat="1" ht="15.75" x14ac:dyDescent="0.2">
      <c r="A15" s="19" t="s">
        <v>120</v>
      </c>
      <c r="B15" s="18">
        <v>11010000</v>
      </c>
      <c r="C15" s="22">
        <f>SUM(C16:C20)</f>
        <v>605548053</v>
      </c>
      <c r="D15" s="22">
        <f>SUM(D16:D20)</f>
        <v>616666898.05999994</v>
      </c>
      <c r="E15" s="24">
        <f t="shared" si="0"/>
        <v>101.83616230040127</v>
      </c>
      <c r="F15" s="22">
        <f>SUM(F16:F20)</f>
        <v>0</v>
      </c>
      <c r="G15" s="22">
        <f>SUM(G16:G20)</f>
        <v>0</v>
      </c>
      <c r="H15" s="23" t="str">
        <f t="shared" si="1"/>
        <v/>
      </c>
      <c r="I15" s="22">
        <f t="shared" si="2"/>
        <v>605548053</v>
      </c>
      <c r="J15" s="22">
        <f t="shared" si="3"/>
        <v>616666898.05999994</v>
      </c>
      <c r="K15" s="24">
        <f t="shared" si="4"/>
        <v>101.83616230040127</v>
      </c>
    </row>
    <row r="16" spans="1:13" ht="47.25" x14ac:dyDescent="0.2">
      <c r="A16" s="20" t="s">
        <v>176</v>
      </c>
      <c r="B16" s="12">
        <v>11010100</v>
      </c>
      <c r="C16" s="28">
        <v>546998053</v>
      </c>
      <c r="D16" s="28">
        <v>553479855.99000001</v>
      </c>
      <c r="E16" s="38">
        <f t="shared" si="0"/>
        <v>101.18497734214056</v>
      </c>
      <c r="F16" s="28">
        <v>0</v>
      </c>
      <c r="G16" s="28">
        <v>0</v>
      </c>
      <c r="H16" s="23" t="str">
        <f t="shared" si="1"/>
        <v/>
      </c>
      <c r="I16" s="41">
        <f t="shared" si="2"/>
        <v>546998053</v>
      </c>
      <c r="J16" s="41">
        <f t="shared" si="3"/>
        <v>553479855.99000001</v>
      </c>
      <c r="K16" s="94">
        <f t="shared" si="4"/>
        <v>101.18497734214056</v>
      </c>
    </row>
    <row r="17" spans="1:11" ht="78.75" x14ac:dyDescent="0.2">
      <c r="A17" s="20" t="s">
        <v>121</v>
      </c>
      <c r="B17" s="12">
        <v>11010200</v>
      </c>
      <c r="C17" s="28">
        <v>43100000</v>
      </c>
      <c r="D17" s="28">
        <v>45406583.399999999</v>
      </c>
      <c r="E17" s="38">
        <f t="shared" si="0"/>
        <v>105.35170162412993</v>
      </c>
      <c r="F17" s="28">
        <v>0</v>
      </c>
      <c r="G17" s="28">
        <v>0</v>
      </c>
      <c r="H17" s="23" t="str">
        <f t="shared" si="1"/>
        <v/>
      </c>
      <c r="I17" s="41">
        <f t="shared" si="2"/>
        <v>43100000</v>
      </c>
      <c r="J17" s="41">
        <f t="shared" si="3"/>
        <v>45406583.399999999</v>
      </c>
      <c r="K17" s="94">
        <f t="shared" si="4"/>
        <v>105.35170162412993</v>
      </c>
    </row>
    <row r="18" spans="1:11" ht="47.25" x14ac:dyDescent="0.2">
      <c r="A18" s="20" t="s">
        <v>122</v>
      </c>
      <c r="B18" s="12">
        <v>11010400</v>
      </c>
      <c r="C18" s="28">
        <v>5100000</v>
      </c>
      <c r="D18" s="28">
        <v>7858840.0499999998</v>
      </c>
      <c r="E18" s="38" t="str">
        <f t="shared" si="0"/>
        <v>зв.100</v>
      </c>
      <c r="F18" s="28">
        <v>0</v>
      </c>
      <c r="G18" s="28">
        <v>0</v>
      </c>
      <c r="H18" s="23" t="str">
        <f t="shared" si="1"/>
        <v/>
      </c>
      <c r="I18" s="41">
        <f t="shared" si="2"/>
        <v>5100000</v>
      </c>
      <c r="J18" s="41">
        <f t="shared" si="3"/>
        <v>7858840.0499999998</v>
      </c>
      <c r="K18" s="94" t="str">
        <f t="shared" si="4"/>
        <v>зв.100</v>
      </c>
    </row>
    <row r="19" spans="1:11" ht="47.25" x14ac:dyDescent="0.2">
      <c r="A19" s="20" t="s">
        <v>123</v>
      </c>
      <c r="B19" s="12">
        <v>11010500</v>
      </c>
      <c r="C19" s="28">
        <v>9500000</v>
      </c>
      <c r="D19" s="28">
        <v>9071188.8599999994</v>
      </c>
      <c r="E19" s="38">
        <f t="shared" si="0"/>
        <v>95.486198526315775</v>
      </c>
      <c r="F19" s="28">
        <v>0</v>
      </c>
      <c r="G19" s="28">
        <v>0</v>
      </c>
      <c r="H19" s="23" t="str">
        <f t="shared" si="1"/>
        <v/>
      </c>
      <c r="I19" s="41">
        <f t="shared" si="2"/>
        <v>9500000</v>
      </c>
      <c r="J19" s="41">
        <f t="shared" si="3"/>
        <v>9071188.8599999994</v>
      </c>
      <c r="K19" s="94">
        <f t="shared" si="4"/>
        <v>95.486198526315775</v>
      </c>
    </row>
    <row r="20" spans="1:11" s="74" customFormat="1" ht="78.75" x14ac:dyDescent="0.2">
      <c r="A20" s="20" t="s">
        <v>124</v>
      </c>
      <c r="B20" s="12">
        <v>11010900</v>
      </c>
      <c r="C20" s="28">
        <v>850000</v>
      </c>
      <c r="D20" s="28">
        <v>850429.76</v>
      </c>
      <c r="E20" s="38">
        <f t="shared" si="0"/>
        <v>100.05056</v>
      </c>
      <c r="F20" s="28">
        <v>0</v>
      </c>
      <c r="G20" s="28">
        <v>0</v>
      </c>
      <c r="H20" s="23" t="str">
        <f t="shared" si="1"/>
        <v/>
      </c>
      <c r="I20" s="41">
        <f t="shared" si="2"/>
        <v>850000</v>
      </c>
      <c r="J20" s="41">
        <f t="shared" si="3"/>
        <v>850429.76</v>
      </c>
      <c r="K20" s="94">
        <f t="shared" si="4"/>
        <v>100.05056</v>
      </c>
    </row>
    <row r="21" spans="1:11" s="74" customFormat="1" ht="15.75" x14ac:dyDescent="0.2">
      <c r="A21" s="19" t="s">
        <v>125</v>
      </c>
      <c r="B21" s="18">
        <v>11020000</v>
      </c>
      <c r="C21" s="22">
        <f>SUM(C22:C22)</f>
        <v>3745000</v>
      </c>
      <c r="D21" s="22">
        <f>SUM(D22:D22)</f>
        <v>4250160.01</v>
      </c>
      <c r="E21" s="24">
        <f t="shared" si="0"/>
        <v>113.48891882510013</v>
      </c>
      <c r="F21" s="22">
        <f>SUM(F22:F22)</f>
        <v>0</v>
      </c>
      <c r="G21" s="22">
        <f>SUM(G22:G22)</f>
        <v>0</v>
      </c>
      <c r="H21" s="23" t="str">
        <f t="shared" si="1"/>
        <v/>
      </c>
      <c r="I21" s="22">
        <f t="shared" si="2"/>
        <v>3745000</v>
      </c>
      <c r="J21" s="22">
        <f t="shared" si="3"/>
        <v>4250160.01</v>
      </c>
      <c r="K21" s="24">
        <f t="shared" si="4"/>
        <v>113.48891882510013</v>
      </c>
    </row>
    <row r="22" spans="1:11" ht="31.5" x14ac:dyDescent="0.2">
      <c r="A22" s="20" t="s">
        <v>108</v>
      </c>
      <c r="B22" s="12">
        <v>11020200</v>
      </c>
      <c r="C22" s="28">
        <v>3745000</v>
      </c>
      <c r="D22" s="28">
        <v>4250160.01</v>
      </c>
      <c r="E22" s="38">
        <f t="shared" si="0"/>
        <v>113.48891882510013</v>
      </c>
      <c r="F22" s="28">
        <v>0</v>
      </c>
      <c r="G22" s="28">
        <v>0</v>
      </c>
      <c r="H22" s="23" t="str">
        <f t="shared" si="1"/>
        <v/>
      </c>
      <c r="I22" s="41">
        <f t="shared" si="2"/>
        <v>3745000</v>
      </c>
      <c r="J22" s="41">
        <f t="shared" si="3"/>
        <v>4250160.01</v>
      </c>
      <c r="K22" s="94">
        <f t="shared" si="4"/>
        <v>113.48891882510013</v>
      </c>
    </row>
    <row r="23" spans="1:11" ht="15.75" x14ac:dyDescent="0.2">
      <c r="A23" s="54" t="s">
        <v>268</v>
      </c>
      <c r="B23" s="32">
        <v>12000000</v>
      </c>
      <c r="C23" s="31"/>
      <c r="D23" s="30"/>
      <c r="E23" s="24"/>
      <c r="F23" s="28"/>
      <c r="G23" s="22">
        <f>G24</f>
        <v>30546.98</v>
      </c>
      <c r="H23" s="23" t="str">
        <f t="shared" si="1"/>
        <v/>
      </c>
      <c r="I23" s="30">
        <f t="shared" si="2"/>
        <v>0</v>
      </c>
      <c r="J23" s="30">
        <f t="shared" si="3"/>
        <v>30546.98</v>
      </c>
      <c r="K23" s="95" t="str">
        <f t="shared" si="4"/>
        <v/>
      </c>
    </row>
    <row r="24" spans="1:11" s="74" customFormat="1" ht="31.5" x14ac:dyDescent="0.2">
      <c r="A24" s="54" t="s">
        <v>269</v>
      </c>
      <c r="B24" s="32">
        <v>12020000</v>
      </c>
      <c r="C24" s="31"/>
      <c r="D24" s="30"/>
      <c r="E24" s="24"/>
      <c r="F24" s="28"/>
      <c r="G24" s="22">
        <v>30546.98</v>
      </c>
      <c r="H24" s="23" t="str">
        <f t="shared" si="1"/>
        <v/>
      </c>
      <c r="I24" s="30">
        <f t="shared" si="2"/>
        <v>0</v>
      </c>
      <c r="J24" s="30">
        <f t="shared" si="3"/>
        <v>30546.98</v>
      </c>
      <c r="K24" s="95" t="str">
        <f t="shared" si="4"/>
        <v/>
      </c>
    </row>
    <row r="25" spans="1:11" s="74" customFormat="1" ht="31.5" x14ac:dyDescent="0.2">
      <c r="A25" s="19" t="s">
        <v>215</v>
      </c>
      <c r="B25" s="18">
        <v>13000000</v>
      </c>
      <c r="C25" s="22">
        <f>C26+C28</f>
        <v>49500</v>
      </c>
      <c r="D25" s="22">
        <f>D26+D28</f>
        <v>90388.31</v>
      </c>
      <c r="E25" s="24" t="str">
        <f t="shared" ref="E25:E55" si="5">IF(C25=0,"",IF(D25/C25&gt;1.5, "зв.100",D25/C25*100))</f>
        <v>зв.100</v>
      </c>
      <c r="F25" s="22">
        <f>F26+F28</f>
        <v>0</v>
      </c>
      <c r="G25" s="22">
        <f>G26+G28</f>
        <v>0</v>
      </c>
      <c r="H25" s="23" t="str">
        <f t="shared" si="1"/>
        <v/>
      </c>
      <c r="I25" s="22">
        <f t="shared" si="2"/>
        <v>49500</v>
      </c>
      <c r="J25" s="22">
        <f t="shared" si="3"/>
        <v>90388.31</v>
      </c>
      <c r="K25" s="24" t="str">
        <f t="shared" si="4"/>
        <v>зв.100</v>
      </c>
    </row>
    <row r="26" spans="1:11" ht="31.5" x14ac:dyDescent="0.2">
      <c r="A26" s="19" t="s">
        <v>216</v>
      </c>
      <c r="B26" s="18">
        <v>13010000</v>
      </c>
      <c r="C26" s="22">
        <f>C27</f>
        <v>35000</v>
      </c>
      <c r="D26" s="22">
        <f>D27</f>
        <v>44570.97</v>
      </c>
      <c r="E26" s="24">
        <f t="shared" si="5"/>
        <v>127.34562857142858</v>
      </c>
      <c r="F26" s="22">
        <f>F27</f>
        <v>0</v>
      </c>
      <c r="G26" s="22">
        <f>G27</f>
        <v>0</v>
      </c>
      <c r="H26" s="23" t="str">
        <f t="shared" si="1"/>
        <v/>
      </c>
      <c r="I26" s="22">
        <f t="shared" si="2"/>
        <v>35000</v>
      </c>
      <c r="J26" s="22">
        <f t="shared" si="3"/>
        <v>44570.97</v>
      </c>
      <c r="K26" s="24">
        <f t="shared" si="4"/>
        <v>127.34562857142858</v>
      </c>
    </row>
    <row r="27" spans="1:11" ht="63" hidden="1" x14ac:dyDescent="0.2">
      <c r="A27" s="20" t="s">
        <v>391</v>
      </c>
      <c r="B27" s="12">
        <v>13010200</v>
      </c>
      <c r="C27" s="28">
        <v>35000</v>
      </c>
      <c r="D27" s="28">
        <v>44570.97</v>
      </c>
      <c r="E27" s="38">
        <f t="shared" si="5"/>
        <v>127.34562857142858</v>
      </c>
      <c r="F27" s="28">
        <v>0</v>
      </c>
      <c r="G27" s="28">
        <v>0</v>
      </c>
      <c r="H27" s="23" t="str">
        <f t="shared" si="1"/>
        <v/>
      </c>
      <c r="I27" s="41">
        <f t="shared" si="2"/>
        <v>35000</v>
      </c>
      <c r="J27" s="41">
        <f t="shared" si="3"/>
        <v>44570.97</v>
      </c>
      <c r="K27" s="94">
        <f t="shared" si="4"/>
        <v>127.34562857142858</v>
      </c>
    </row>
    <row r="28" spans="1:11" ht="15.75" x14ac:dyDescent="0.2">
      <c r="A28" s="19" t="s">
        <v>217</v>
      </c>
      <c r="B28" s="18">
        <v>13030000</v>
      </c>
      <c r="C28" s="22">
        <f>C29</f>
        <v>14500</v>
      </c>
      <c r="D28" s="22">
        <f>D29</f>
        <v>45817.34</v>
      </c>
      <c r="E28" s="24" t="str">
        <f t="shared" si="5"/>
        <v>зв.100</v>
      </c>
      <c r="F28" s="22">
        <f>F29</f>
        <v>0</v>
      </c>
      <c r="G28" s="22">
        <f>G29</f>
        <v>0</v>
      </c>
      <c r="H28" s="23" t="str">
        <f t="shared" si="1"/>
        <v/>
      </c>
      <c r="I28" s="22">
        <f t="shared" si="2"/>
        <v>14500</v>
      </c>
      <c r="J28" s="22">
        <f t="shared" si="3"/>
        <v>45817.34</v>
      </c>
      <c r="K28" s="24" t="str">
        <f t="shared" si="4"/>
        <v>зв.100</v>
      </c>
    </row>
    <row r="29" spans="1:11" ht="31.5" hidden="1" x14ac:dyDescent="0.2">
      <c r="A29" s="20" t="s">
        <v>218</v>
      </c>
      <c r="B29" s="12">
        <v>13030200</v>
      </c>
      <c r="C29" s="28">
        <v>14500</v>
      </c>
      <c r="D29" s="28">
        <v>45817.34</v>
      </c>
      <c r="E29" s="38" t="str">
        <f t="shared" si="5"/>
        <v>зв.100</v>
      </c>
      <c r="F29" s="28">
        <v>0</v>
      </c>
      <c r="G29" s="28">
        <v>0</v>
      </c>
      <c r="H29" s="23" t="str">
        <f t="shared" si="1"/>
        <v/>
      </c>
      <c r="I29" s="41">
        <f t="shared" si="2"/>
        <v>14500</v>
      </c>
      <c r="J29" s="41">
        <f t="shared" si="3"/>
        <v>45817.34</v>
      </c>
      <c r="K29" s="94" t="str">
        <f t="shared" si="4"/>
        <v>зв.100</v>
      </c>
    </row>
    <row r="30" spans="1:11" ht="15.75" x14ac:dyDescent="0.2">
      <c r="A30" s="19" t="s">
        <v>219</v>
      </c>
      <c r="B30" s="18">
        <v>14000000</v>
      </c>
      <c r="C30" s="22">
        <f>C31+C33+C35</f>
        <v>143441000</v>
      </c>
      <c r="D30" s="22">
        <f>D31+D33+D35</f>
        <v>144224990.44999999</v>
      </c>
      <c r="E30" s="24">
        <f t="shared" si="5"/>
        <v>100.54655952621634</v>
      </c>
      <c r="F30" s="22">
        <f>F31+F33+F35</f>
        <v>0</v>
      </c>
      <c r="G30" s="22">
        <f>G31+G33+G35</f>
        <v>0</v>
      </c>
      <c r="H30" s="23" t="str">
        <f t="shared" si="1"/>
        <v/>
      </c>
      <c r="I30" s="22">
        <f t="shared" si="2"/>
        <v>143441000</v>
      </c>
      <c r="J30" s="22">
        <f t="shared" si="3"/>
        <v>144224990.44999999</v>
      </c>
      <c r="K30" s="24">
        <f t="shared" si="4"/>
        <v>100.54655952621634</v>
      </c>
    </row>
    <row r="31" spans="1:11" ht="31.5" x14ac:dyDescent="0.2">
      <c r="A31" s="19" t="s">
        <v>270</v>
      </c>
      <c r="B31" s="33">
        <v>14020000</v>
      </c>
      <c r="C31" s="22">
        <f>C32</f>
        <v>12890000</v>
      </c>
      <c r="D31" s="22">
        <f>D32</f>
        <v>11145464.74</v>
      </c>
      <c r="E31" s="24">
        <f t="shared" si="5"/>
        <v>86.46597936384795</v>
      </c>
      <c r="F31" s="22"/>
      <c r="G31" s="22"/>
      <c r="H31" s="23" t="str">
        <f>IF(F31=0,"",IF(G31/F31&gt;1.5, "зв.100",G31/F31*100))</f>
        <v/>
      </c>
      <c r="I31" s="22">
        <f t="shared" si="2"/>
        <v>12890000</v>
      </c>
      <c r="J31" s="22">
        <f t="shared" si="3"/>
        <v>11145464.74</v>
      </c>
      <c r="K31" s="24">
        <f t="shared" si="4"/>
        <v>86.46597936384795</v>
      </c>
    </row>
    <row r="32" spans="1:11" s="75" customFormat="1" ht="15.75" x14ac:dyDescent="0.2">
      <c r="A32" s="20" t="s">
        <v>271</v>
      </c>
      <c r="B32" s="34">
        <v>14021900</v>
      </c>
      <c r="C32" s="28">
        <v>12890000</v>
      </c>
      <c r="D32" s="28">
        <v>11145464.74</v>
      </c>
      <c r="E32" s="38">
        <f t="shared" si="5"/>
        <v>86.46597936384795</v>
      </c>
      <c r="F32" s="22"/>
      <c r="G32" s="22"/>
      <c r="H32" s="23" t="str">
        <f>IF(F32=0,"",IF(G32/F32&gt;1.5, "зв.100",G32/F32*100))</f>
        <v/>
      </c>
      <c r="I32" s="41">
        <f t="shared" si="2"/>
        <v>12890000</v>
      </c>
      <c r="J32" s="41">
        <f t="shared" si="3"/>
        <v>11145464.74</v>
      </c>
      <c r="K32" s="94">
        <f t="shared" si="4"/>
        <v>86.46597936384795</v>
      </c>
    </row>
    <row r="33" spans="1:11" ht="35.25" customHeight="1" x14ac:dyDescent="0.2">
      <c r="A33" s="19" t="s">
        <v>272</v>
      </c>
      <c r="B33" s="33">
        <v>14030000</v>
      </c>
      <c r="C33" s="22">
        <f>C34</f>
        <v>45441000</v>
      </c>
      <c r="D33" s="22">
        <f>D34</f>
        <v>43011332.899999999</v>
      </c>
      <c r="E33" s="24">
        <f t="shared" si="5"/>
        <v>94.653139015426589</v>
      </c>
      <c r="F33" s="22"/>
      <c r="G33" s="22"/>
      <c r="H33" s="23" t="str">
        <f>IF(F33=0,"",IF(G33/F33&gt;1.5, "зв.100",G33/F33*100))</f>
        <v/>
      </c>
      <c r="I33" s="22">
        <f t="shared" si="2"/>
        <v>45441000</v>
      </c>
      <c r="J33" s="22">
        <f t="shared" si="3"/>
        <v>43011332.899999999</v>
      </c>
      <c r="K33" s="24">
        <f t="shared" si="4"/>
        <v>94.653139015426589</v>
      </c>
    </row>
    <row r="34" spans="1:11" ht="15.75" x14ac:dyDescent="0.2">
      <c r="A34" s="20" t="s">
        <v>271</v>
      </c>
      <c r="B34" s="34">
        <v>14031900</v>
      </c>
      <c r="C34" s="28">
        <v>45441000</v>
      </c>
      <c r="D34" s="28">
        <v>43011332.899999999</v>
      </c>
      <c r="E34" s="38">
        <f t="shared" si="5"/>
        <v>94.653139015426589</v>
      </c>
      <c r="F34" s="22"/>
      <c r="G34" s="22"/>
      <c r="H34" s="23" t="str">
        <f>IF(F34=0,"",IF(G34/F34&gt;1.5, "зв.100",G34/F34*100))</f>
        <v/>
      </c>
      <c r="I34" s="41">
        <f t="shared" si="2"/>
        <v>45441000</v>
      </c>
      <c r="J34" s="41">
        <f t="shared" si="3"/>
        <v>43011332.899999999</v>
      </c>
      <c r="K34" s="94">
        <f t="shared" si="4"/>
        <v>94.653139015426589</v>
      </c>
    </row>
    <row r="35" spans="1:11" ht="47.25" x14ac:dyDescent="0.2">
      <c r="A35" s="19" t="s">
        <v>273</v>
      </c>
      <c r="B35" s="18">
        <v>14040000</v>
      </c>
      <c r="C35" s="22">
        <v>85110000</v>
      </c>
      <c r="D35" s="22">
        <v>90068192.810000002</v>
      </c>
      <c r="E35" s="24">
        <f t="shared" si="5"/>
        <v>105.8256289625191</v>
      </c>
      <c r="F35" s="22">
        <v>0</v>
      </c>
      <c r="G35" s="22">
        <v>0</v>
      </c>
      <c r="H35" s="23" t="str">
        <f t="shared" si="1"/>
        <v/>
      </c>
      <c r="I35" s="55">
        <f t="shared" si="2"/>
        <v>85110000</v>
      </c>
      <c r="J35" s="55">
        <f t="shared" si="3"/>
        <v>90068192.810000002</v>
      </c>
      <c r="K35" s="96">
        <f t="shared" si="4"/>
        <v>105.8256289625191</v>
      </c>
    </row>
    <row r="36" spans="1:11" s="74" customFormat="1" ht="31.5" hidden="1" x14ac:dyDescent="0.2">
      <c r="A36" s="19" t="s">
        <v>274</v>
      </c>
      <c r="B36" s="18">
        <v>16000000</v>
      </c>
      <c r="C36" s="22">
        <f>C37</f>
        <v>0</v>
      </c>
      <c r="D36" s="22">
        <f>D37</f>
        <v>5461.59</v>
      </c>
      <c r="E36" s="24" t="str">
        <f t="shared" si="5"/>
        <v/>
      </c>
      <c r="F36" s="22">
        <f>F37</f>
        <v>0</v>
      </c>
      <c r="G36" s="22">
        <f>G37</f>
        <v>0</v>
      </c>
      <c r="H36" s="23" t="str">
        <f t="shared" si="1"/>
        <v/>
      </c>
      <c r="I36" s="22">
        <f t="shared" si="2"/>
        <v>0</v>
      </c>
      <c r="J36" s="22">
        <f t="shared" si="3"/>
        <v>5461.59</v>
      </c>
      <c r="K36" s="24" t="str">
        <f t="shared" si="4"/>
        <v/>
      </c>
    </row>
    <row r="37" spans="1:11" ht="31.5" x14ac:dyDescent="0.2">
      <c r="A37" s="19" t="s">
        <v>275</v>
      </c>
      <c r="B37" s="18">
        <v>16010000</v>
      </c>
      <c r="C37" s="22">
        <f>SUM(C38:C39)</f>
        <v>0</v>
      </c>
      <c r="D37" s="22">
        <f>SUM(D38:D39)</f>
        <v>5461.59</v>
      </c>
      <c r="E37" s="24" t="str">
        <f t="shared" si="5"/>
        <v/>
      </c>
      <c r="F37" s="22">
        <f>SUM(F38:F39)</f>
        <v>0</v>
      </c>
      <c r="G37" s="22">
        <f>SUM(G38:G39)</f>
        <v>0</v>
      </c>
      <c r="H37" s="23" t="str">
        <f t="shared" si="1"/>
        <v/>
      </c>
      <c r="I37" s="22">
        <f t="shared" si="2"/>
        <v>0</v>
      </c>
      <c r="J37" s="22">
        <f t="shared" si="3"/>
        <v>5461.59</v>
      </c>
      <c r="K37" s="24" t="str">
        <f t="shared" si="4"/>
        <v/>
      </c>
    </row>
    <row r="38" spans="1:11" ht="15.75" hidden="1" x14ac:dyDescent="0.2">
      <c r="A38" s="36" t="s">
        <v>276</v>
      </c>
      <c r="B38" s="37">
        <v>16010100</v>
      </c>
      <c r="C38" s="35">
        <v>0</v>
      </c>
      <c r="D38" s="35">
        <v>-320</v>
      </c>
      <c r="E38" s="24" t="str">
        <f t="shared" si="5"/>
        <v/>
      </c>
      <c r="F38" s="28"/>
      <c r="G38" s="28"/>
      <c r="H38" s="23" t="str">
        <f t="shared" si="1"/>
        <v/>
      </c>
      <c r="I38" s="35">
        <f t="shared" si="2"/>
        <v>0</v>
      </c>
      <c r="J38" s="35">
        <f t="shared" si="3"/>
        <v>-320</v>
      </c>
      <c r="K38" s="97" t="str">
        <f t="shared" si="4"/>
        <v/>
      </c>
    </row>
    <row r="39" spans="1:11" s="74" customFormat="1" ht="15.75" hidden="1" x14ac:dyDescent="0.2">
      <c r="A39" s="36" t="s">
        <v>277</v>
      </c>
      <c r="B39" s="37">
        <v>16010200</v>
      </c>
      <c r="C39" s="22"/>
      <c r="D39" s="28">
        <v>5781.59</v>
      </c>
      <c r="E39" s="24" t="str">
        <f t="shared" si="5"/>
        <v/>
      </c>
      <c r="F39" s="22"/>
      <c r="G39" s="22"/>
      <c r="H39" s="23" t="str">
        <f t="shared" si="1"/>
        <v/>
      </c>
      <c r="I39" s="30">
        <f t="shared" si="2"/>
        <v>0</v>
      </c>
      <c r="J39" s="30">
        <f t="shared" si="3"/>
        <v>5781.59</v>
      </c>
      <c r="K39" s="95" t="str">
        <f t="shared" si="4"/>
        <v/>
      </c>
    </row>
    <row r="40" spans="1:11" ht="15.75" x14ac:dyDescent="0.2">
      <c r="A40" s="19" t="s">
        <v>126</v>
      </c>
      <c r="B40" s="18">
        <v>18000000</v>
      </c>
      <c r="C40" s="22">
        <f>C41+C52+C55+C58+C66</f>
        <v>301472600</v>
      </c>
      <c r="D40" s="22">
        <f>D41+D52+D55+D58+D66</f>
        <v>322408244.33999997</v>
      </c>
      <c r="E40" s="24">
        <f t="shared" si="5"/>
        <v>106.9444600736518</v>
      </c>
      <c r="F40" s="22">
        <f>F41+F52+F55+F58+F66</f>
        <v>0</v>
      </c>
      <c r="G40" s="22">
        <f>G41+G52+G55+G58+G66</f>
        <v>-13104.21</v>
      </c>
      <c r="H40" s="23" t="str">
        <f t="shared" si="1"/>
        <v/>
      </c>
      <c r="I40" s="22">
        <f t="shared" si="2"/>
        <v>301472600</v>
      </c>
      <c r="J40" s="22">
        <f t="shared" si="3"/>
        <v>322395140.13</v>
      </c>
      <c r="K40" s="24">
        <f t="shared" si="4"/>
        <v>106.94011334031683</v>
      </c>
    </row>
    <row r="41" spans="1:11" s="74" customFormat="1" ht="15.75" x14ac:dyDescent="0.2">
      <c r="A41" s="19" t="s">
        <v>220</v>
      </c>
      <c r="B41" s="18">
        <v>18010000</v>
      </c>
      <c r="C41" s="22">
        <f>SUM(C42:C51)</f>
        <v>154787500</v>
      </c>
      <c r="D41" s="22">
        <f>SUM(D42:D51)</f>
        <v>168379909.15999997</v>
      </c>
      <c r="E41" s="24">
        <f t="shared" si="5"/>
        <v>108.78133515949284</v>
      </c>
      <c r="F41" s="22">
        <f>SUM(F42:F51)</f>
        <v>0</v>
      </c>
      <c r="G41" s="22">
        <f>SUM(G42:G51)</f>
        <v>0</v>
      </c>
      <c r="H41" s="23" t="str">
        <f t="shared" si="1"/>
        <v/>
      </c>
      <c r="I41" s="22">
        <f t="shared" si="2"/>
        <v>154787500</v>
      </c>
      <c r="J41" s="22">
        <f t="shared" si="3"/>
        <v>168379909.15999997</v>
      </c>
      <c r="K41" s="24">
        <f t="shared" si="4"/>
        <v>108.78133515949284</v>
      </c>
    </row>
    <row r="42" spans="1:11" ht="47.25" x14ac:dyDescent="0.2">
      <c r="A42" s="20" t="s">
        <v>221</v>
      </c>
      <c r="B42" s="12">
        <v>18010100</v>
      </c>
      <c r="C42" s="28">
        <v>360000</v>
      </c>
      <c r="D42" s="28">
        <v>538607.68999999994</v>
      </c>
      <c r="E42" s="38">
        <f t="shared" si="5"/>
        <v>149.61324722222221</v>
      </c>
      <c r="F42" s="28"/>
      <c r="G42" s="28"/>
      <c r="H42" s="23" t="str">
        <f t="shared" si="1"/>
        <v/>
      </c>
      <c r="I42" s="41">
        <f t="shared" si="2"/>
        <v>360000</v>
      </c>
      <c r="J42" s="41">
        <f t="shared" si="3"/>
        <v>538607.68999999994</v>
      </c>
      <c r="K42" s="94">
        <f t="shared" si="4"/>
        <v>149.61324722222221</v>
      </c>
    </row>
    <row r="43" spans="1:11" ht="47.25" x14ac:dyDescent="0.2">
      <c r="A43" s="20" t="s">
        <v>222</v>
      </c>
      <c r="B43" s="12">
        <v>18010200</v>
      </c>
      <c r="C43" s="28">
        <v>1447800</v>
      </c>
      <c r="D43" s="28">
        <v>2016067.35</v>
      </c>
      <c r="E43" s="38">
        <f t="shared" si="5"/>
        <v>139.25040406133445</v>
      </c>
      <c r="F43" s="28">
        <v>0</v>
      </c>
      <c r="G43" s="28"/>
      <c r="H43" s="23" t="str">
        <f t="shared" si="1"/>
        <v/>
      </c>
      <c r="I43" s="41">
        <f t="shared" si="2"/>
        <v>1447800</v>
      </c>
      <c r="J43" s="41">
        <f t="shared" si="3"/>
        <v>2016067.35</v>
      </c>
      <c r="K43" s="94">
        <f t="shared" si="4"/>
        <v>139.25040406133445</v>
      </c>
    </row>
    <row r="44" spans="1:11" ht="47.25" x14ac:dyDescent="0.2">
      <c r="A44" s="20" t="s">
        <v>228</v>
      </c>
      <c r="B44" s="12">
        <v>18010300</v>
      </c>
      <c r="C44" s="28">
        <v>1102000</v>
      </c>
      <c r="D44" s="28">
        <v>1030587.39</v>
      </c>
      <c r="E44" s="38">
        <f t="shared" si="5"/>
        <v>93.519726860254082</v>
      </c>
      <c r="F44" s="28"/>
      <c r="G44" s="28"/>
      <c r="H44" s="23" t="str">
        <f t="shared" si="1"/>
        <v/>
      </c>
      <c r="I44" s="41">
        <f t="shared" si="2"/>
        <v>1102000</v>
      </c>
      <c r="J44" s="41">
        <f t="shared" si="3"/>
        <v>1030587.39</v>
      </c>
      <c r="K44" s="94">
        <f t="shared" si="4"/>
        <v>93.519726860254082</v>
      </c>
    </row>
    <row r="45" spans="1:11" ht="47.25" x14ac:dyDescent="0.2">
      <c r="A45" s="20" t="s">
        <v>229</v>
      </c>
      <c r="B45" s="12">
        <v>18010400</v>
      </c>
      <c r="C45" s="28">
        <v>7813000</v>
      </c>
      <c r="D45" s="28">
        <v>8178348.6799999997</v>
      </c>
      <c r="E45" s="38">
        <f t="shared" si="5"/>
        <v>104.67616382951491</v>
      </c>
      <c r="F45" s="28"/>
      <c r="G45" s="28"/>
      <c r="H45" s="23" t="str">
        <f t="shared" si="1"/>
        <v/>
      </c>
      <c r="I45" s="41">
        <f t="shared" si="2"/>
        <v>7813000</v>
      </c>
      <c r="J45" s="41">
        <f t="shared" si="3"/>
        <v>8178348.6799999997</v>
      </c>
      <c r="K45" s="94">
        <f t="shared" si="4"/>
        <v>104.67616382951491</v>
      </c>
    </row>
    <row r="46" spans="1:11" ht="15.75" x14ac:dyDescent="0.2">
      <c r="A46" s="20" t="s">
        <v>223</v>
      </c>
      <c r="B46" s="12">
        <v>18010500</v>
      </c>
      <c r="C46" s="28">
        <v>52035000</v>
      </c>
      <c r="D46" s="28">
        <v>57711800.280000001</v>
      </c>
      <c r="E46" s="38">
        <f t="shared" si="5"/>
        <v>110.90958062842317</v>
      </c>
      <c r="F46" s="28"/>
      <c r="G46" s="28"/>
      <c r="H46" s="23" t="str">
        <f t="shared" si="1"/>
        <v/>
      </c>
      <c r="I46" s="41">
        <f t="shared" si="2"/>
        <v>52035000</v>
      </c>
      <c r="J46" s="41">
        <f t="shared" si="3"/>
        <v>57711800.280000001</v>
      </c>
      <c r="K46" s="94">
        <f t="shared" si="4"/>
        <v>110.90958062842317</v>
      </c>
    </row>
    <row r="47" spans="1:11" ht="15.75" x14ac:dyDescent="0.2">
      <c r="A47" s="20" t="s">
        <v>224</v>
      </c>
      <c r="B47" s="12">
        <v>18010600</v>
      </c>
      <c r="C47" s="28">
        <v>68185000</v>
      </c>
      <c r="D47" s="28">
        <v>71715287.379999995</v>
      </c>
      <c r="E47" s="38">
        <f t="shared" si="5"/>
        <v>105.17751320671702</v>
      </c>
      <c r="F47" s="28"/>
      <c r="G47" s="28"/>
      <c r="H47" s="23" t="str">
        <f t="shared" si="1"/>
        <v/>
      </c>
      <c r="I47" s="41">
        <f t="shared" si="2"/>
        <v>68185000</v>
      </c>
      <c r="J47" s="41">
        <f t="shared" si="3"/>
        <v>71715287.379999995</v>
      </c>
      <c r="K47" s="94">
        <f t="shared" si="4"/>
        <v>105.17751320671702</v>
      </c>
    </row>
    <row r="48" spans="1:11" ht="15.75" x14ac:dyDescent="0.2">
      <c r="A48" s="66" t="s">
        <v>248</v>
      </c>
      <c r="B48" s="12">
        <v>18010700</v>
      </c>
      <c r="C48" s="28">
        <v>1320000</v>
      </c>
      <c r="D48" s="28">
        <v>1462310.23</v>
      </c>
      <c r="E48" s="38">
        <f t="shared" si="5"/>
        <v>110.78107803030304</v>
      </c>
      <c r="F48" s="28"/>
      <c r="G48" s="28"/>
      <c r="H48" s="23" t="str">
        <f t="shared" si="1"/>
        <v/>
      </c>
      <c r="I48" s="41">
        <f t="shared" si="2"/>
        <v>1320000</v>
      </c>
      <c r="J48" s="41">
        <f t="shared" si="3"/>
        <v>1462310.23</v>
      </c>
      <c r="K48" s="94">
        <f t="shared" si="4"/>
        <v>110.78107803030304</v>
      </c>
    </row>
    <row r="49" spans="1:11" ht="15.75" x14ac:dyDescent="0.2">
      <c r="A49" s="20" t="s">
        <v>225</v>
      </c>
      <c r="B49" s="12">
        <v>18010900</v>
      </c>
      <c r="C49" s="28">
        <v>22150000</v>
      </c>
      <c r="D49" s="28">
        <v>24927992.780000001</v>
      </c>
      <c r="E49" s="38">
        <f t="shared" si="5"/>
        <v>112.54172812641083</v>
      </c>
      <c r="F49" s="28"/>
      <c r="G49" s="28"/>
      <c r="H49" s="23" t="str">
        <f t="shared" si="1"/>
        <v/>
      </c>
      <c r="I49" s="41">
        <f t="shared" si="2"/>
        <v>22150000</v>
      </c>
      <c r="J49" s="41">
        <f t="shared" si="3"/>
        <v>24927992.780000001</v>
      </c>
      <c r="K49" s="94">
        <f t="shared" si="4"/>
        <v>112.54172812641083</v>
      </c>
    </row>
    <row r="50" spans="1:11" ht="15.75" x14ac:dyDescent="0.2">
      <c r="A50" s="20" t="s">
        <v>226</v>
      </c>
      <c r="B50" s="12">
        <v>18011000</v>
      </c>
      <c r="C50" s="28">
        <v>100000</v>
      </c>
      <c r="D50" s="28">
        <v>404805.73</v>
      </c>
      <c r="E50" s="38" t="str">
        <f t="shared" si="5"/>
        <v>зв.100</v>
      </c>
      <c r="F50" s="28"/>
      <c r="G50" s="28"/>
      <c r="H50" s="23" t="str">
        <f t="shared" si="1"/>
        <v/>
      </c>
      <c r="I50" s="41">
        <f t="shared" si="2"/>
        <v>100000</v>
      </c>
      <c r="J50" s="41">
        <f t="shared" si="3"/>
        <v>404805.73</v>
      </c>
      <c r="K50" s="94" t="str">
        <f t="shared" si="4"/>
        <v>зв.100</v>
      </c>
    </row>
    <row r="51" spans="1:11" ht="15.75" x14ac:dyDescent="0.2">
      <c r="A51" s="20" t="s">
        <v>227</v>
      </c>
      <c r="B51" s="12">
        <v>18011100</v>
      </c>
      <c r="C51" s="28">
        <v>274700</v>
      </c>
      <c r="D51" s="28">
        <v>394101.65</v>
      </c>
      <c r="E51" s="38">
        <f t="shared" si="5"/>
        <v>143.46619949035312</v>
      </c>
      <c r="F51" s="28"/>
      <c r="G51" s="28"/>
      <c r="H51" s="23" t="str">
        <f t="shared" si="1"/>
        <v/>
      </c>
      <c r="I51" s="41">
        <f t="shared" si="2"/>
        <v>274700</v>
      </c>
      <c r="J51" s="41">
        <f t="shared" si="3"/>
        <v>394101.65</v>
      </c>
      <c r="K51" s="94">
        <f t="shared" si="4"/>
        <v>143.46619949035312</v>
      </c>
    </row>
    <row r="52" spans="1:11" ht="31.5" x14ac:dyDescent="0.2">
      <c r="A52" s="19" t="s">
        <v>399</v>
      </c>
      <c r="B52" s="18">
        <v>18020000</v>
      </c>
      <c r="C52" s="22">
        <f>SUM(C53:C54)</f>
        <v>948700</v>
      </c>
      <c r="D52" s="22">
        <f>SUM(D53:D54)</f>
        <v>931528.55999999994</v>
      </c>
      <c r="E52" s="24">
        <f t="shared" si="5"/>
        <v>98.190003162221984</v>
      </c>
      <c r="F52" s="22">
        <f>SUM(F53:F54)</f>
        <v>0</v>
      </c>
      <c r="G52" s="22">
        <f>SUM(G53:G54)</f>
        <v>0</v>
      </c>
      <c r="H52" s="23" t="str">
        <f t="shared" si="1"/>
        <v/>
      </c>
      <c r="I52" s="22">
        <f t="shared" si="2"/>
        <v>948700</v>
      </c>
      <c r="J52" s="22">
        <f t="shared" si="3"/>
        <v>931528.55999999994</v>
      </c>
      <c r="K52" s="24">
        <f t="shared" si="4"/>
        <v>98.190003162221984</v>
      </c>
    </row>
    <row r="53" spans="1:11" s="74" customFormat="1" ht="31.5" hidden="1" x14ac:dyDescent="0.2">
      <c r="A53" s="20" t="s">
        <v>127</v>
      </c>
      <c r="B53" s="12">
        <v>18020100</v>
      </c>
      <c r="C53" s="28">
        <v>563400</v>
      </c>
      <c r="D53" s="28">
        <v>552476.71</v>
      </c>
      <c r="E53" s="38">
        <f t="shared" si="5"/>
        <v>98.06118388356407</v>
      </c>
      <c r="F53" s="28">
        <v>0</v>
      </c>
      <c r="G53" s="28">
        <v>0</v>
      </c>
      <c r="H53" s="23" t="str">
        <f t="shared" si="1"/>
        <v/>
      </c>
      <c r="I53" s="41">
        <f t="shared" si="2"/>
        <v>563400</v>
      </c>
      <c r="J53" s="41">
        <f t="shared" si="3"/>
        <v>552476.71</v>
      </c>
      <c r="K53" s="94">
        <f t="shared" si="4"/>
        <v>98.06118388356407</v>
      </c>
    </row>
    <row r="54" spans="1:11" ht="31.5" hidden="1" x14ac:dyDescent="0.2">
      <c r="A54" s="20" t="s">
        <v>128</v>
      </c>
      <c r="B54" s="12">
        <v>18020200</v>
      </c>
      <c r="C54" s="28">
        <v>385300</v>
      </c>
      <c r="D54" s="28">
        <v>379051.85</v>
      </c>
      <c r="E54" s="38">
        <f t="shared" si="5"/>
        <v>98.378367505839606</v>
      </c>
      <c r="F54" s="28">
        <v>0</v>
      </c>
      <c r="G54" s="28">
        <v>0</v>
      </c>
      <c r="H54" s="23" t="str">
        <f t="shared" si="1"/>
        <v/>
      </c>
      <c r="I54" s="41">
        <f t="shared" si="2"/>
        <v>385300</v>
      </c>
      <c r="J54" s="41">
        <f t="shared" si="3"/>
        <v>379051.85</v>
      </c>
      <c r="K54" s="94">
        <f t="shared" si="4"/>
        <v>98.378367505839606</v>
      </c>
    </row>
    <row r="55" spans="1:11" ht="15.75" x14ac:dyDescent="0.2">
      <c r="A55" s="19" t="s">
        <v>129</v>
      </c>
      <c r="B55" s="18">
        <v>18030000</v>
      </c>
      <c r="C55" s="22">
        <f>SUM(C56:C57)</f>
        <v>170000</v>
      </c>
      <c r="D55" s="22">
        <f>SUM(D56:D57)</f>
        <v>258153.49</v>
      </c>
      <c r="E55" s="24" t="str">
        <f t="shared" si="5"/>
        <v>зв.100</v>
      </c>
      <c r="F55" s="22">
        <f>SUM(F56:F57)</f>
        <v>0</v>
      </c>
      <c r="G55" s="22">
        <f>SUM(G56:G57)</f>
        <v>0</v>
      </c>
      <c r="H55" s="23" t="str">
        <f t="shared" si="1"/>
        <v/>
      </c>
      <c r="I55" s="22">
        <f t="shared" si="2"/>
        <v>170000</v>
      </c>
      <c r="J55" s="22">
        <f t="shared" si="3"/>
        <v>258153.49</v>
      </c>
      <c r="K55" s="24" t="str">
        <f t="shared" si="4"/>
        <v>зв.100</v>
      </c>
    </row>
    <row r="56" spans="1:11" ht="18.75" hidden="1" customHeight="1" x14ac:dyDescent="0.2">
      <c r="A56" s="20" t="s">
        <v>130</v>
      </c>
      <c r="B56" s="12">
        <v>18030100</v>
      </c>
      <c r="C56" s="28">
        <v>100000</v>
      </c>
      <c r="D56" s="28">
        <v>141490.01999999999</v>
      </c>
      <c r="E56" s="38">
        <f t="shared" ref="E56:E82" si="6">IF(C56=0,"",IF(D56/C56&gt;1.5, "зв.100",D56/C56*100))</f>
        <v>141.49001999999999</v>
      </c>
      <c r="F56" s="28">
        <v>0</v>
      </c>
      <c r="G56" s="28">
        <v>0</v>
      </c>
      <c r="H56" s="23" t="str">
        <f t="shared" si="1"/>
        <v/>
      </c>
      <c r="I56" s="41">
        <f t="shared" si="2"/>
        <v>100000</v>
      </c>
      <c r="J56" s="41">
        <f t="shared" si="3"/>
        <v>141490.01999999999</v>
      </c>
      <c r="K56" s="94">
        <f t="shared" si="4"/>
        <v>141.49001999999999</v>
      </c>
    </row>
    <row r="57" spans="1:11" ht="15.75" hidden="1" x14ac:dyDescent="0.2">
      <c r="A57" s="20" t="s">
        <v>131</v>
      </c>
      <c r="B57" s="12">
        <v>18030200</v>
      </c>
      <c r="C57" s="28">
        <v>70000</v>
      </c>
      <c r="D57" s="28">
        <v>116663.47</v>
      </c>
      <c r="E57" s="38" t="str">
        <f t="shared" si="6"/>
        <v>зв.100</v>
      </c>
      <c r="F57" s="28">
        <v>0</v>
      </c>
      <c r="G57" s="28">
        <v>0</v>
      </c>
      <c r="H57" s="23" t="str">
        <f t="shared" si="1"/>
        <v/>
      </c>
      <c r="I57" s="41">
        <f t="shared" si="2"/>
        <v>70000</v>
      </c>
      <c r="J57" s="41">
        <f t="shared" si="3"/>
        <v>116663.47</v>
      </c>
      <c r="K57" s="94" t="str">
        <f t="shared" si="4"/>
        <v>зв.100</v>
      </c>
    </row>
    <row r="58" spans="1:11" s="74" customFormat="1" ht="34.5" customHeight="1" x14ac:dyDescent="0.2">
      <c r="A58" s="19" t="s">
        <v>278</v>
      </c>
      <c r="B58" s="18">
        <v>18040000</v>
      </c>
      <c r="C58" s="22">
        <f>SUM(C59:C65)</f>
        <v>0</v>
      </c>
      <c r="D58" s="22">
        <f>SUM(D59:D65)</f>
        <v>-83627.210000000006</v>
      </c>
      <c r="E58" s="24" t="str">
        <f t="shared" si="6"/>
        <v/>
      </c>
      <c r="F58" s="22">
        <f>SUM(F59:F65)</f>
        <v>0</v>
      </c>
      <c r="G58" s="22">
        <f>SUM(G59:G65)</f>
        <v>-13104.21</v>
      </c>
      <c r="H58" s="23" t="str">
        <f t="shared" si="1"/>
        <v/>
      </c>
      <c r="I58" s="22">
        <f t="shared" si="2"/>
        <v>0</v>
      </c>
      <c r="J58" s="22">
        <f t="shared" si="3"/>
        <v>-96731.420000000013</v>
      </c>
      <c r="K58" s="24" t="str">
        <f t="shared" si="4"/>
        <v/>
      </c>
    </row>
    <row r="59" spans="1:11" s="74" customFormat="1" ht="47.25" hidden="1" x14ac:dyDescent="0.2">
      <c r="A59" s="20" t="s">
        <v>279</v>
      </c>
      <c r="B59" s="12">
        <v>18040100</v>
      </c>
      <c r="C59" s="28">
        <v>0</v>
      </c>
      <c r="D59" s="28">
        <v>-31538.78</v>
      </c>
      <c r="E59" s="24" t="str">
        <f t="shared" si="6"/>
        <v/>
      </c>
      <c r="F59" s="28">
        <v>0</v>
      </c>
      <c r="G59" s="28">
        <v>0</v>
      </c>
      <c r="H59" s="23" t="str">
        <f t="shared" si="1"/>
        <v/>
      </c>
      <c r="I59" s="41">
        <f t="shared" si="2"/>
        <v>0</v>
      </c>
      <c r="J59" s="41">
        <f t="shared" si="3"/>
        <v>-31538.78</v>
      </c>
      <c r="K59" s="94" t="str">
        <f t="shared" si="4"/>
        <v/>
      </c>
    </row>
    <row r="60" spans="1:11" ht="47.25" hidden="1" x14ac:dyDescent="0.2">
      <c r="A60" s="20" t="s">
        <v>280</v>
      </c>
      <c r="B60" s="12">
        <v>18040200</v>
      </c>
      <c r="C60" s="28">
        <v>0</v>
      </c>
      <c r="D60" s="28">
        <v>-33415.79</v>
      </c>
      <c r="E60" s="24" t="str">
        <f t="shared" si="6"/>
        <v/>
      </c>
      <c r="F60" s="28">
        <v>0</v>
      </c>
      <c r="G60" s="28">
        <v>0</v>
      </c>
      <c r="H60" s="23" t="str">
        <f t="shared" si="1"/>
        <v/>
      </c>
      <c r="I60" s="41">
        <f t="shared" si="2"/>
        <v>0</v>
      </c>
      <c r="J60" s="41">
        <f t="shared" si="3"/>
        <v>-33415.79</v>
      </c>
      <c r="K60" s="94" t="str">
        <f t="shared" si="4"/>
        <v/>
      </c>
    </row>
    <row r="61" spans="1:11" ht="47.25" hidden="1" x14ac:dyDescent="0.2">
      <c r="A61" s="20" t="s">
        <v>281</v>
      </c>
      <c r="B61" s="12">
        <v>18040500</v>
      </c>
      <c r="C61" s="28">
        <v>0</v>
      </c>
      <c r="D61" s="28">
        <v>-1168.54</v>
      </c>
      <c r="E61" s="24" t="str">
        <f t="shared" si="6"/>
        <v/>
      </c>
      <c r="F61" s="28">
        <v>0</v>
      </c>
      <c r="G61" s="28">
        <v>0</v>
      </c>
      <c r="H61" s="23" t="str">
        <f t="shared" si="1"/>
        <v/>
      </c>
      <c r="I61" s="41">
        <f t="shared" si="2"/>
        <v>0</v>
      </c>
      <c r="J61" s="41">
        <f t="shared" si="3"/>
        <v>-1168.54</v>
      </c>
      <c r="K61" s="94" t="str">
        <f t="shared" si="4"/>
        <v/>
      </c>
    </row>
    <row r="62" spans="1:11" ht="47.25" hidden="1" x14ac:dyDescent="0.2">
      <c r="A62" s="20" t="s">
        <v>282</v>
      </c>
      <c r="B62" s="12">
        <v>18040600</v>
      </c>
      <c r="C62" s="28">
        <v>0</v>
      </c>
      <c r="D62" s="28">
        <v>-5859.36</v>
      </c>
      <c r="E62" s="24" t="str">
        <f t="shared" si="6"/>
        <v/>
      </c>
      <c r="F62" s="28">
        <v>0</v>
      </c>
      <c r="G62" s="28">
        <v>0</v>
      </c>
      <c r="H62" s="23" t="str">
        <f t="shared" si="1"/>
        <v/>
      </c>
      <c r="I62" s="41">
        <f t="shared" si="2"/>
        <v>0</v>
      </c>
      <c r="J62" s="41">
        <f t="shared" si="3"/>
        <v>-5859.36</v>
      </c>
      <c r="K62" s="94" t="str">
        <f t="shared" si="4"/>
        <v/>
      </c>
    </row>
    <row r="63" spans="1:11" ht="47.25" hidden="1" x14ac:dyDescent="0.2">
      <c r="A63" s="20" t="s">
        <v>283</v>
      </c>
      <c r="B63" s="12">
        <v>18040700</v>
      </c>
      <c r="C63" s="28">
        <v>0</v>
      </c>
      <c r="D63" s="28">
        <v>-10540.32</v>
      </c>
      <c r="E63" s="24" t="str">
        <f t="shared" si="6"/>
        <v/>
      </c>
      <c r="F63" s="28">
        <v>0</v>
      </c>
      <c r="G63" s="28">
        <v>0</v>
      </c>
      <c r="H63" s="23" t="str">
        <f t="shared" si="1"/>
        <v/>
      </c>
      <c r="I63" s="41">
        <f t="shared" si="2"/>
        <v>0</v>
      </c>
      <c r="J63" s="41">
        <f t="shared" si="3"/>
        <v>-10540.32</v>
      </c>
      <c r="K63" s="94" t="str">
        <f t="shared" si="4"/>
        <v/>
      </c>
    </row>
    <row r="64" spans="1:11" s="74" customFormat="1" ht="47.25" hidden="1" x14ac:dyDescent="0.2">
      <c r="A64" s="20" t="s">
        <v>284</v>
      </c>
      <c r="B64" s="12">
        <v>18041400</v>
      </c>
      <c r="C64" s="28">
        <v>0</v>
      </c>
      <c r="D64" s="28">
        <v>-1104.42</v>
      </c>
      <c r="E64" s="24" t="str">
        <f t="shared" si="6"/>
        <v/>
      </c>
      <c r="F64" s="28">
        <v>0</v>
      </c>
      <c r="G64" s="28">
        <v>0</v>
      </c>
      <c r="H64" s="23" t="str">
        <f t="shared" si="1"/>
        <v/>
      </c>
      <c r="I64" s="35">
        <f t="shared" si="2"/>
        <v>0</v>
      </c>
      <c r="J64" s="35">
        <f t="shared" si="3"/>
        <v>-1104.42</v>
      </c>
      <c r="K64" s="97" t="str">
        <f t="shared" si="4"/>
        <v/>
      </c>
    </row>
    <row r="65" spans="1:11" s="74" customFormat="1" ht="78.75" hidden="1" x14ac:dyDescent="0.2">
      <c r="A65" s="20" t="s">
        <v>285</v>
      </c>
      <c r="B65" s="12">
        <v>18041500</v>
      </c>
      <c r="C65" s="28"/>
      <c r="D65" s="30">
        <v>0</v>
      </c>
      <c r="E65" s="24" t="str">
        <f t="shared" si="6"/>
        <v/>
      </c>
      <c r="F65" s="35">
        <v>0</v>
      </c>
      <c r="G65" s="35">
        <v>-13104.21</v>
      </c>
      <c r="H65" s="23" t="str">
        <f t="shared" si="1"/>
        <v/>
      </c>
      <c r="I65" s="30">
        <f t="shared" si="2"/>
        <v>0</v>
      </c>
      <c r="J65" s="30">
        <f t="shared" si="3"/>
        <v>-13104.21</v>
      </c>
      <c r="K65" s="95" t="str">
        <f t="shared" si="4"/>
        <v/>
      </c>
    </row>
    <row r="66" spans="1:11" s="74" customFormat="1" ht="15.75" x14ac:dyDescent="0.2">
      <c r="A66" s="19" t="s">
        <v>286</v>
      </c>
      <c r="B66" s="18">
        <v>18050000</v>
      </c>
      <c r="C66" s="22">
        <f>SUM(C67:C70)</f>
        <v>145566400</v>
      </c>
      <c r="D66" s="22">
        <f>SUM(D67:D70)</f>
        <v>152922280.34</v>
      </c>
      <c r="E66" s="24">
        <f t="shared" si="6"/>
        <v>105.05328176007652</v>
      </c>
      <c r="F66" s="22">
        <f>SUM(F67:F70)</f>
        <v>0</v>
      </c>
      <c r="G66" s="22">
        <f>SUM(G67:G70)</f>
        <v>0</v>
      </c>
      <c r="H66" s="23" t="str">
        <f t="shared" si="1"/>
        <v/>
      </c>
      <c r="I66" s="22">
        <f t="shared" si="2"/>
        <v>145566400</v>
      </c>
      <c r="J66" s="22">
        <f t="shared" si="3"/>
        <v>152922280.34</v>
      </c>
      <c r="K66" s="24">
        <f t="shared" si="4"/>
        <v>105.05328176007652</v>
      </c>
    </row>
    <row r="67" spans="1:11" ht="31.5" x14ac:dyDescent="0.2">
      <c r="A67" s="20" t="s">
        <v>199</v>
      </c>
      <c r="B67" s="12">
        <v>18050200</v>
      </c>
      <c r="C67" s="28">
        <v>0</v>
      </c>
      <c r="D67" s="28">
        <v>453.56</v>
      </c>
      <c r="E67" s="24" t="str">
        <f t="shared" si="6"/>
        <v/>
      </c>
      <c r="F67" s="28"/>
      <c r="G67" s="28"/>
      <c r="H67" s="23" t="str">
        <f t="shared" si="1"/>
        <v/>
      </c>
      <c r="I67" s="41">
        <f t="shared" si="2"/>
        <v>0</v>
      </c>
      <c r="J67" s="41">
        <f t="shared" si="3"/>
        <v>453.56</v>
      </c>
      <c r="K67" s="94" t="str">
        <f t="shared" si="4"/>
        <v/>
      </c>
    </row>
    <row r="68" spans="1:11" ht="15.75" x14ac:dyDescent="0.2">
      <c r="A68" s="20" t="s">
        <v>200</v>
      </c>
      <c r="B68" s="12">
        <v>18050300</v>
      </c>
      <c r="C68" s="28">
        <v>34127400</v>
      </c>
      <c r="D68" s="28">
        <v>32920590.280000001</v>
      </c>
      <c r="E68" s="38">
        <f t="shared" si="6"/>
        <v>96.463809959153053</v>
      </c>
      <c r="F68" s="28"/>
      <c r="G68" s="28"/>
      <c r="H68" s="23" t="str">
        <f t="shared" si="1"/>
        <v/>
      </c>
      <c r="I68" s="41">
        <f t="shared" si="2"/>
        <v>34127400</v>
      </c>
      <c r="J68" s="41">
        <f t="shared" si="3"/>
        <v>32920590.280000001</v>
      </c>
      <c r="K68" s="94">
        <f t="shared" si="4"/>
        <v>96.463809959153053</v>
      </c>
    </row>
    <row r="69" spans="1:11" ht="15.75" x14ac:dyDescent="0.2">
      <c r="A69" s="20" t="s">
        <v>201</v>
      </c>
      <c r="B69" s="12">
        <v>18050400</v>
      </c>
      <c r="C69" s="28">
        <v>111400000</v>
      </c>
      <c r="D69" s="28">
        <v>119962190.5</v>
      </c>
      <c r="E69" s="38">
        <f t="shared" si="6"/>
        <v>107.68598788150807</v>
      </c>
      <c r="F69" s="28"/>
      <c r="G69" s="28"/>
      <c r="H69" s="23" t="str">
        <f t="shared" ref="H69:H132" si="7">IF(F69=0,"",IF(G69/F69&gt;1.5, "зв.100",G69/F69*100))</f>
        <v/>
      </c>
      <c r="I69" s="41">
        <f t="shared" si="2"/>
        <v>111400000</v>
      </c>
      <c r="J69" s="41">
        <f t="shared" si="3"/>
        <v>119962190.5</v>
      </c>
      <c r="K69" s="94">
        <f t="shared" si="4"/>
        <v>107.68598788150807</v>
      </c>
    </row>
    <row r="70" spans="1:11" ht="63" x14ac:dyDescent="0.2">
      <c r="A70" s="20" t="s">
        <v>400</v>
      </c>
      <c r="B70" s="12">
        <v>18050500</v>
      </c>
      <c r="C70" s="28">
        <v>39000</v>
      </c>
      <c r="D70" s="28">
        <v>39046</v>
      </c>
      <c r="E70" s="38">
        <f t="shared" si="6"/>
        <v>100.11794871794872</v>
      </c>
      <c r="F70" s="28"/>
      <c r="G70" s="28"/>
      <c r="H70" s="23" t="str">
        <f t="shared" si="7"/>
        <v/>
      </c>
      <c r="I70" s="41">
        <f t="shared" ref="I70:I130" si="8">C70+F70</f>
        <v>39000</v>
      </c>
      <c r="J70" s="41">
        <f t="shared" ref="J70:J133" si="9">D70+G70</f>
        <v>39046</v>
      </c>
      <c r="K70" s="94">
        <f t="shared" ref="K70:K133" si="10">IF(I70=0,"",IF(J70/I70&gt;1.5, "зв.100",J70/I70*100))</f>
        <v>100.11794871794872</v>
      </c>
    </row>
    <row r="71" spans="1:11" s="75" customFormat="1" ht="15.75" x14ac:dyDescent="0.2">
      <c r="A71" s="19" t="s">
        <v>214</v>
      </c>
      <c r="B71" s="18">
        <v>19000000</v>
      </c>
      <c r="C71" s="22">
        <f>C72+C76+C78</f>
        <v>0</v>
      </c>
      <c r="D71" s="22">
        <f>D72+D76+D78</f>
        <v>2260578.36</v>
      </c>
      <c r="E71" s="24" t="str">
        <f t="shared" si="6"/>
        <v/>
      </c>
      <c r="F71" s="22">
        <f>F72+F76+F78</f>
        <v>391300</v>
      </c>
      <c r="G71" s="22">
        <f>G72+G76+G78</f>
        <v>402444.11999999994</v>
      </c>
      <c r="H71" s="23">
        <f t="shared" si="7"/>
        <v>102.84797342192688</v>
      </c>
      <c r="I71" s="22">
        <f t="shared" si="8"/>
        <v>391300</v>
      </c>
      <c r="J71" s="22">
        <f t="shared" si="9"/>
        <v>2663022.48</v>
      </c>
      <c r="K71" s="24" t="str">
        <f t="shared" si="10"/>
        <v>зв.100</v>
      </c>
    </row>
    <row r="72" spans="1:11" s="74" customFormat="1" ht="15.75" x14ac:dyDescent="0.2">
      <c r="A72" s="19" t="s">
        <v>132</v>
      </c>
      <c r="B72" s="18">
        <v>19010000</v>
      </c>
      <c r="C72" s="22">
        <f>SUM(C73:C75)</f>
        <v>0</v>
      </c>
      <c r="D72" s="22">
        <f>SUM(D73:D75)</f>
        <v>0</v>
      </c>
      <c r="E72" s="24" t="str">
        <f t="shared" si="6"/>
        <v/>
      </c>
      <c r="F72" s="22">
        <f>SUM(F73:F75)</f>
        <v>391300</v>
      </c>
      <c r="G72" s="22">
        <f>SUM(G73:G75)</f>
        <v>401861.11999999994</v>
      </c>
      <c r="H72" s="23">
        <f t="shared" si="7"/>
        <v>102.69898287758753</v>
      </c>
      <c r="I72" s="22">
        <f t="shared" si="8"/>
        <v>391300</v>
      </c>
      <c r="J72" s="22">
        <f t="shared" si="9"/>
        <v>401861.11999999994</v>
      </c>
      <c r="K72" s="24">
        <f t="shared" si="10"/>
        <v>102.69898287758753</v>
      </c>
    </row>
    <row r="73" spans="1:11" s="74" customFormat="1" ht="47.25" hidden="1" x14ac:dyDescent="0.2">
      <c r="A73" s="20" t="s">
        <v>133</v>
      </c>
      <c r="B73" s="12">
        <v>19010100</v>
      </c>
      <c r="C73" s="29"/>
      <c r="D73" s="30"/>
      <c r="E73" s="24" t="str">
        <f t="shared" si="6"/>
        <v/>
      </c>
      <c r="F73" s="28">
        <v>360000</v>
      </c>
      <c r="G73" s="28">
        <v>373823.92</v>
      </c>
      <c r="H73" s="27">
        <f t="shared" si="7"/>
        <v>103.83997777777778</v>
      </c>
      <c r="I73" s="30">
        <f t="shared" si="8"/>
        <v>360000</v>
      </c>
      <c r="J73" s="30">
        <f t="shared" si="9"/>
        <v>373823.92</v>
      </c>
      <c r="K73" s="95">
        <f t="shared" si="10"/>
        <v>103.83997777777778</v>
      </c>
    </row>
    <row r="74" spans="1:11" s="76" customFormat="1" ht="31.5" hidden="1" x14ac:dyDescent="0.2">
      <c r="A74" s="20" t="s">
        <v>202</v>
      </c>
      <c r="B74" s="12">
        <v>19010200</v>
      </c>
      <c r="C74" s="29"/>
      <c r="D74" s="30"/>
      <c r="E74" s="24" t="str">
        <f t="shared" si="6"/>
        <v/>
      </c>
      <c r="F74" s="28">
        <v>11700</v>
      </c>
      <c r="G74" s="28">
        <v>16275.22</v>
      </c>
      <c r="H74" s="27">
        <f t="shared" si="7"/>
        <v>139.10444444444443</v>
      </c>
      <c r="I74" s="30">
        <f t="shared" si="8"/>
        <v>11700</v>
      </c>
      <c r="J74" s="30">
        <f t="shared" si="9"/>
        <v>16275.22</v>
      </c>
      <c r="K74" s="95">
        <f t="shared" si="10"/>
        <v>139.10444444444443</v>
      </c>
    </row>
    <row r="75" spans="1:11" s="76" customFormat="1" ht="63" hidden="1" x14ac:dyDescent="0.2">
      <c r="A75" s="20" t="s">
        <v>203</v>
      </c>
      <c r="B75" s="12">
        <v>19010300</v>
      </c>
      <c r="C75" s="29"/>
      <c r="D75" s="30"/>
      <c r="E75" s="24" t="str">
        <f t="shared" si="6"/>
        <v/>
      </c>
      <c r="F75" s="28">
        <v>19600</v>
      </c>
      <c r="G75" s="28">
        <v>11761.98</v>
      </c>
      <c r="H75" s="27">
        <f t="shared" si="7"/>
        <v>60.010102040816328</v>
      </c>
      <c r="I75" s="30">
        <f t="shared" si="8"/>
        <v>19600</v>
      </c>
      <c r="J75" s="30">
        <f t="shared" si="9"/>
        <v>11761.98</v>
      </c>
      <c r="K75" s="95">
        <f t="shared" si="10"/>
        <v>60.010102040816328</v>
      </c>
    </row>
    <row r="76" spans="1:11" s="76" customFormat="1" ht="31.5" x14ac:dyDescent="0.2">
      <c r="A76" s="19" t="s">
        <v>259</v>
      </c>
      <c r="B76" s="18">
        <v>19050000</v>
      </c>
      <c r="C76" s="22">
        <f>SUM(C77:C77)</f>
        <v>0</v>
      </c>
      <c r="D76" s="22">
        <f>SUM(D77:D77)</f>
        <v>0</v>
      </c>
      <c r="E76" s="24" t="str">
        <f t="shared" si="6"/>
        <v/>
      </c>
      <c r="F76" s="22">
        <f>F77</f>
        <v>0</v>
      </c>
      <c r="G76" s="22">
        <f>G77</f>
        <v>583</v>
      </c>
      <c r="H76" s="23" t="str">
        <f t="shared" si="7"/>
        <v/>
      </c>
      <c r="I76" s="22">
        <f t="shared" si="8"/>
        <v>0</v>
      </c>
      <c r="J76" s="22">
        <f t="shared" si="9"/>
        <v>583</v>
      </c>
      <c r="K76" s="24" t="str">
        <f t="shared" si="10"/>
        <v/>
      </c>
    </row>
    <row r="77" spans="1:11" s="76" customFormat="1" ht="47.25" hidden="1" x14ac:dyDescent="0.25">
      <c r="A77" s="20" t="s">
        <v>410</v>
      </c>
      <c r="B77" s="90" t="s">
        <v>409</v>
      </c>
      <c r="C77" s="22"/>
      <c r="D77" s="22"/>
      <c r="E77" s="24" t="str">
        <f t="shared" si="6"/>
        <v/>
      </c>
      <c r="F77" s="22"/>
      <c r="G77" s="28">
        <v>583</v>
      </c>
      <c r="H77" s="23" t="str">
        <f t="shared" si="7"/>
        <v/>
      </c>
      <c r="I77" s="28">
        <f t="shared" si="8"/>
        <v>0</v>
      </c>
      <c r="J77" s="28">
        <f>D77+G77</f>
        <v>583</v>
      </c>
      <c r="K77" s="38" t="str">
        <f>IF(I77=0,"",IF(J77/I77&gt;1.5, "зв.100",J77/I77*100))</f>
        <v/>
      </c>
    </row>
    <row r="78" spans="1:11" s="76" customFormat="1" ht="18.75" customHeight="1" x14ac:dyDescent="0.25">
      <c r="A78" s="19" t="s">
        <v>411</v>
      </c>
      <c r="B78" s="91" t="s">
        <v>406</v>
      </c>
      <c r="C78" s="92">
        <f>C79</f>
        <v>0</v>
      </c>
      <c r="D78" s="92">
        <f>D79</f>
        <v>2260578.36</v>
      </c>
      <c r="E78" s="24" t="str">
        <f t="shared" si="6"/>
        <v/>
      </c>
      <c r="F78" s="92">
        <f>F79</f>
        <v>0</v>
      </c>
      <c r="G78" s="92">
        <f>G79</f>
        <v>0</v>
      </c>
      <c r="H78" s="23" t="str">
        <f t="shared" si="7"/>
        <v/>
      </c>
      <c r="I78" s="22">
        <f t="shared" si="8"/>
        <v>0</v>
      </c>
      <c r="J78" s="22">
        <f>D78+G78</f>
        <v>2260578.36</v>
      </c>
      <c r="K78" s="24" t="str">
        <f>IF(I78=0,"",IF(J78/I78&gt;1.5, "зв.100",J78/I78*100))</f>
        <v/>
      </c>
    </row>
    <row r="79" spans="1:11" s="76" customFormat="1" ht="156.75" customHeight="1" x14ac:dyDescent="0.25">
      <c r="A79" s="20" t="s">
        <v>412</v>
      </c>
      <c r="B79" s="90" t="s">
        <v>407</v>
      </c>
      <c r="C79" s="29"/>
      <c r="D79" s="28">
        <v>2260578.36</v>
      </c>
      <c r="E79" s="24" t="str">
        <f t="shared" si="6"/>
        <v/>
      </c>
      <c r="F79" s="35"/>
      <c r="G79" s="35"/>
      <c r="H79" s="23" t="str">
        <f t="shared" si="7"/>
        <v/>
      </c>
      <c r="I79" s="30">
        <f t="shared" si="8"/>
        <v>0</v>
      </c>
      <c r="J79" s="30">
        <f>D79+G79</f>
        <v>2260578.36</v>
      </c>
      <c r="K79" s="95" t="str">
        <f>IF(I79=0,"",IF(J79/I79&gt;1.5, "зв.100",J79/I79*100))</f>
        <v/>
      </c>
    </row>
    <row r="80" spans="1:11" s="74" customFormat="1" ht="15.75" x14ac:dyDescent="0.2">
      <c r="A80" s="19" t="s">
        <v>134</v>
      </c>
      <c r="B80" s="18">
        <v>20000000</v>
      </c>
      <c r="C80" s="22">
        <f>C81+C91+C103+C113</f>
        <v>89376900</v>
      </c>
      <c r="D80" s="22">
        <f>D81+D91+D103+D113</f>
        <v>106819381.58999999</v>
      </c>
      <c r="E80" s="24">
        <f t="shared" si="6"/>
        <v>119.51564843936184</v>
      </c>
      <c r="F80" s="22">
        <f>F81+F91+F103+F113+F90</f>
        <v>72663288.049999997</v>
      </c>
      <c r="G80" s="22">
        <f>G81+G91+G103+G113+G90</f>
        <v>76075029.969999999</v>
      </c>
      <c r="H80" s="23">
        <f t="shared" si="7"/>
        <v>104.69527599363843</v>
      </c>
      <c r="I80" s="22">
        <f t="shared" si="8"/>
        <v>162040188.05000001</v>
      </c>
      <c r="J80" s="22">
        <f t="shared" si="9"/>
        <v>182894411.56</v>
      </c>
      <c r="K80" s="24">
        <f t="shared" si="10"/>
        <v>112.86978481138586</v>
      </c>
    </row>
    <row r="81" spans="1:11" ht="31.5" x14ac:dyDescent="0.2">
      <c r="A81" s="19" t="s">
        <v>401</v>
      </c>
      <c r="B81" s="18">
        <v>21000000</v>
      </c>
      <c r="C81" s="22">
        <f>C82+C85+C84</f>
        <v>40524800</v>
      </c>
      <c r="D81" s="22">
        <f>D82+D85+D84</f>
        <v>48816098.379999995</v>
      </c>
      <c r="E81" s="24">
        <f t="shared" si="6"/>
        <v>120.45981320080541</v>
      </c>
      <c r="F81" s="22">
        <f>F82+F85+F84</f>
        <v>0</v>
      </c>
      <c r="G81" s="22">
        <f>G82+G85+G84</f>
        <v>0</v>
      </c>
      <c r="H81" s="23" t="str">
        <f t="shared" si="7"/>
        <v/>
      </c>
      <c r="I81" s="22">
        <f t="shared" si="8"/>
        <v>40524800</v>
      </c>
      <c r="J81" s="22">
        <f t="shared" si="9"/>
        <v>48816098.379999995</v>
      </c>
      <c r="K81" s="24">
        <f t="shared" si="10"/>
        <v>120.45981320080541</v>
      </c>
    </row>
    <row r="82" spans="1:11" s="74" customFormat="1" ht="94.5" x14ac:dyDescent="0.2">
      <c r="A82" s="19" t="s">
        <v>287</v>
      </c>
      <c r="B82" s="18">
        <v>21010000</v>
      </c>
      <c r="C82" s="22">
        <f>C83</f>
        <v>2593700</v>
      </c>
      <c r="D82" s="22">
        <f>D83</f>
        <v>3311118.29</v>
      </c>
      <c r="E82" s="24">
        <f t="shared" si="6"/>
        <v>127.66003354281527</v>
      </c>
      <c r="F82" s="22">
        <f>F83</f>
        <v>0</v>
      </c>
      <c r="G82" s="22">
        <f>G83</f>
        <v>0</v>
      </c>
      <c r="H82" s="23" t="str">
        <f t="shared" si="7"/>
        <v/>
      </c>
      <c r="I82" s="22">
        <f t="shared" si="8"/>
        <v>2593700</v>
      </c>
      <c r="J82" s="22">
        <f t="shared" si="9"/>
        <v>3311118.29</v>
      </c>
      <c r="K82" s="24">
        <f t="shared" si="10"/>
        <v>127.66003354281527</v>
      </c>
    </row>
    <row r="83" spans="1:11" ht="47.25" hidden="1" x14ac:dyDescent="0.2">
      <c r="A83" s="20" t="s">
        <v>109</v>
      </c>
      <c r="B83" s="12">
        <v>21010300</v>
      </c>
      <c r="C83" s="28">
        <v>2593700</v>
      </c>
      <c r="D83" s="28">
        <v>3311118.29</v>
      </c>
      <c r="E83" s="38">
        <f t="shared" ref="E83:E112" si="11">IF(C83=0,"",IF(D83/C83&gt;1.5, "зв.100",D83/C83*100))</f>
        <v>127.66003354281527</v>
      </c>
      <c r="F83" s="28">
        <v>0</v>
      </c>
      <c r="G83" s="28">
        <v>0</v>
      </c>
      <c r="H83" s="23" t="str">
        <f t="shared" si="7"/>
        <v/>
      </c>
      <c r="I83" s="41">
        <f t="shared" si="8"/>
        <v>2593700</v>
      </c>
      <c r="J83" s="41">
        <f t="shared" si="9"/>
        <v>3311118.29</v>
      </c>
      <c r="K83" s="94">
        <f t="shared" si="10"/>
        <v>127.66003354281527</v>
      </c>
    </row>
    <row r="84" spans="1:11" ht="31.5" x14ac:dyDescent="0.2">
      <c r="A84" s="19" t="s">
        <v>246</v>
      </c>
      <c r="B84" s="18">
        <v>21050000</v>
      </c>
      <c r="C84" s="22">
        <v>36000000</v>
      </c>
      <c r="D84" s="22">
        <v>43401887.469999999</v>
      </c>
      <c r="E84" s="24">
        <f t="shared" si="11"/>
        <v>120.56079852777776</v>
      </c>
      <c r="F84" s="28"/>
      <c r="G84" s="28"/>
      <c r="H84" s="23" t="str">
        <f t="shared" si="7"/>
        <v/>
      </c>
      <c r="I84" s="55">
        <f t="shared" si="8"/>
        <v>36000000</v>
      </c>
      <c r="J84" s="55">
        <f t="shared" si="9"/>
        <v>43401887.469999999</v>
      </c>
      <c r="K84" s="96">
        <f t="shared" si="10"/>
        <v>120.56079852777776</v>
      </c>
    </row>
    <row r="85" spans="1:11" ht="15.75" x14ac:dyDescent="0.2">
      <c r="A85" s="19" t="s">
        <v>135</v>
      </c>
      <c r="B85" s="18">
        <v>21080000</v>
      </c>
      <c r="C85" s="22">
        <f>SUM(C86:C89)</f>
        <v>1931100</v>
      </c>
      <c r="D85" s="22">
        <f>SUM(D86:D89)</f>
        <v>2103092.62</v>
      </c>
      <c r="E85" s="24">
        <f t="shared" si="11"/>
        <v>108.9064584951582</v>
      </c>
      <c r="F85" s="22">
        <f>SUM(F86:F89)</f>
        <v>0</v>
      </c>
      <c r="G85" s="22">
        <f>SUM(G86:G89)</f>
        <v>0</v>
      </c>
      <c r="H85" s="23" t="str">
        <f t="shared" si="7"/>
        <v/>
      </c>
      <c r="I85" s="22">
        <f t="shared" si="8"/>
        <v>1931100</v>
      </c>
      <c r="J85" s="22">
        <f t="shared" si="9"/>
        <v>2103092.62</v>
      </c>
      <c r="K85" s="24">
        <f t="shared" si="10"/>
        <v>108.9064584951582</v>
      </c>
    </row>
    <row r="86" spans="1:11" ht="15.75" x14ac:dyDescent="0.2">
      <c r="A86" s="20" t="s">
        <v>136</v>
      </c>
      <c r="B86" s="12">
        <v>21080500</v>
      </c>
      <c r="C86" s="28">
        <v>267800</v>
      </c>
      <c r="D86" s="28">
        <v>268758.24</v>
      </c>
      <c r="E86" s="24">
        <f t="shared" si="11"/>
        <v>100.35781926811053</v>
      </c>
      <c r="F86" s="28">
        <v>0</v>
      </c>
      <c r="G86" s="28">
        <v>0</v>
      </c>
      <c r="H86" s="23" t="str">
        <f t="shared" si="7"/>
        <v/>
      </c>
      <c r="I86" s="41">
        <f t="shared" si="8"/>
        <v>267800</v>
      </c>
      <c r="J86" s="41">
        <f t="shared" si="9"/>
        <v>268758.24</v>
      </c>
      <c r="K86" s="94">
        <f t="shared" si="10"/>
        <v>100.35781926811053</v>
      </c>
    </row>
    <row r="87" spans="1:11" s="74" customFormat="1" ht="78.75" x14ac:dyDescent="0.2">
      <c r="A87" s="20" t="s">
        <v>110</v>
      </c>
      <c r="B87" s="12">
        <v>21080900</v>
      </c>
      <c r="C87" s="28">
        <v>0</v>
      </c>
      <c r="D87" s="28">
        <v>-874.12</v>
      </c>
      <c r="E87" s="38" t="str">
        <f t="shared" si="11"/>
        <v/>
      </c>
      <c r="F87" s="28">
        <v>0</v>
      </c>
      <c r="G87" s="28">
        <v>0</v>
      </c>
      <c r="H87" s="23" t="str">
        <f t="shared" si="7"/>
        <v/>
      </c>
      <c r="I87" s="41">
        <f t="shared" si="8"/>
        <v>0</v>
      </c>
      <c r="J87" s="41">
        <f t="shared" si="9"/>
        <v>-874.12</v>
      </c>
      <c r="K87" s="94" t="str">
        <f t="shared" si="10"/>
        <v/>
      </c>
    </row>
    <row r="88" spans="1:11" s="74" customFormat="1" ht="15.75" x14ac:dyDescent="0.2">
      <c r="A88" s="20" t="s">
        <v>178</v>
      </c>
      <c r="B88" s="12">
        <v>21081100</v>
      </c>
      <c r="C88" s="28">
        <v>983300</v>
      </c>
      <c r="D88" s="28">
        <v>1136808.44</v>
      </c>
      <c r="E88" s="38">
        <f t="shared" si="11"/>
        <v>115.61155700193227</v>
      </c>
      <c r="F88" s="28">
        <v>0</v>
      </c>
      <c r="G88" s="28">
        <v>0</v>
      </c>
      <c r="H88" s="23" t="str">
        <f t="shared" si="7"/>
        <v/>
      </c>
      <c r="I88" s="41">
        <f t="shared" si="8"/>
        <v>983300</v>
      </c>
      <c r="J88" s="41">
        <f t="shared" si="9"/>
        <v>1136808.44</v>
      </c>
      <c r="K88" s="94">
        <f t="shared" si="10"/>
        <v>115.61155700193227</v>
      </c>
    </row>
    <row r="89" spans="1:11" ht="47.25" x14ac:dyDescent="0.2">
      <c r="A89" s="20" t="s">
        <v>230</v>
      </c>
      <c r="B89" s="12">
        <v>21081500</v>
      </c>
      <c r="C89" s="28">
        <v>680000</v>
      </c>
      <c r="D89" s="28">
        <v>698400.06</v>
      </c>
      <c r="E89" s="38">
        <f t="shared" si="11"/>
        <v>102.7058911764706</v>
      </c>
      <c r="F89" s="28"/>
      <c r="G89" s="28"/>
      <c r="H89" s="23" t="str">
        <f t="shared" si="7"/>
        <v/>
      </c>
      <c r="I89" s="41">
        <f t="shared" si="8"/>
        <v>680000</v>
      </c>
      <c r="J89" s="41">
        <f t="shared" si="9"/>
        <v>698400.06</v>
      </c>
      <c r="K89" s="94">
        <f t="shared" si="10"/>
        <v>102.7058911764706</v>
      </c>
    </row>
    <row r="90" spans="1:11" s="75" customFormat="1" ht="47.25" hidden="1" x14ac:dyDescent="0.2">
      <c r="A90" s="19" t="s">
        <v>263</v>
      </c>
      <c r="B90" s="18">
        <v>21110000</v>
      </c>
      <c r="C90" s="28"/>
      <c r="D90" s="28"/>
      <c r="E90" s="24" t="str">
        <f t="shared" si="11"/>
        <v/>
      </c>
      <c r="F90" s="28"/>
      <c r="G90" s="22"/>
      <c r="H90" s="23" t="str">
        <f>IF(F90=0,"",IF(G90/F90&gt;1.5, "зв.100",G90/F90*100))</f>
        <v/>
      </c>
      <c r="I90" s="28">
        <f t="shared" si="8"/>
        <v>0</v>
      </c>
      <c r="J90" s="28">
        <f t="shared" si="9"/>
        <v>0</v>
      </c>
      <c r="K90" s="38" t="str">
        <f t="shared" si="10"/>
        <v/>
      </c>
    </row>
    <row r="91" spans="1:11" ht="31.5" x14ac:dyDescent="0.2">
      <c r="A91" s="19" t="s">
        <v>179</v>
      </c>
      <c r="B91" s="18">
        <v>22000000</v>
      </c>
      <c r="C91" s="22">
        <f>C97+C99+C92</f>
        <v>48366200</v>
      </c>
      <c r="D91" s="22">
        <f>D97+D99+D92</f>
        <v>57476422.739999995</v>
      </c>
      <c r="E91" s="24">
        <f t="shared" si="11"/>
        <v>118.83592827222316</v>
      </c>
      <c r="F91" s="22">
        <f>F97+F99+F92</f>
        <v>0</v>
      </c>
      <c r="G91" s="22">
        <f>G97+G99+G92</f>
        <v>0</v>
      </c>
      <c r="H91" s="23" t="str">
        <f t="shared" si="7"/>
        <v/>
      </c>
      <c r="I91" s="22">
        <f t="shared" si="8"/>
        <v>48366200</v>
      </c>
      <c r="J91" s="22">
        <f t="shared" si="9"/>
        <v>57476422.739999995</v>
      </c>
      <c r="K91" s="24">
        <f t="shared" si="10"/>
        <v>118.83592827222316</v>
      </c>
    </row>
    <row r="92" spans="1:11" ht="15.75" x14ac:dyDescent="0.2">
      <c r="A92" s="19" t="s">
        <v>231</v>
      </c>
      <c r="B92" s="18">
        <v>22010000</v>
      </c>
      <c r="C92" s="22">
        <f>SUM(C93:C96)</f>
        <v>22648200</v>
      </c>
      <c r="D92" s="22">
        <f>SUM(D93:D96)</f>
        <v>28595550.039999999</v>
      </c>
      <c r="E92" s="24">
        <f t="shared" si="11"/>
        <v>126.25970293444952</v>
      </c>
      <c r="F92" s="22">
        <f>SUM(F93:F96)</f>
        <v>0</v>
      </c>
      <c r="G92" s="22">
        <f>SUM(G93:G96)</f>
        <v>0</v>
      </c>
      <c r="H92" s="23" t="str">
        <f t="shared" si="7"/>
        <v/>
      </c>
      <c r="I92" s="22">
        <f t="shared" si="8"/>
        <v>22648200</v>
      </c>
      <c r="J92" s="22">
        <f t="shared" si="9"/>
        <v>28595550.039999999</v>
      </c>
      <c r="K92" s="24">
        <f t="shared" si="10"/>
        <v>126.25970293444952</v>
      </c>
    </row>
    <row r="93" spans="1:11" s="74" customFormat="1" ht="47.25" x14ac:dyDescent="0.2">
      <c r="A93" s="20" t="s">
        <v>249</v>
      </c>
      <c r="B93" s="12">
        <v>22010300</v>
      </c>
      <c r="C93" s="28">
        <v>516400</v>
      </c>
      <c r="D93" s="28">
        <v>795663.34</v>
      </c>
      <c r="E93" s="38" t="str">
        <f t="shared" si="11"/>
        <v>зв.100</v>
      </c>
      <c r="F93" s="28"/>
      <c r="G93" s="28"/>
      <c r="H93" s="23" t="str">
        <f t="shared" si="7"/>
        <v/>
      </c>
      <c r="I93" s="41">
        <f t="shared" si="8"/>
        <v>516400</v>
      </c>
      <c r="J93" s="41">
        <f t="shared" si="9"/>
        <v>795663.34</v>
      </c>
      <c r="K93" s="94" t="str">
        <f t="shared" si="10"/>
        <v>зв.100</v>
      </c>
    </row>
    <row r="94" spans="1:11" ht="15.75" x14ac:dyDescent="0.2">
      <c r="A94" s="20" t="s">
        <v>232</v>
      </c>
      <c r="B94" s="12">
        <v>22012500</v>
      </c>
      <c r="C94" s="28">
        <v>21036600</v>
      </c>
      <c r="D94" s="28">
        <v>25682109.899999999</v>
      </c>
      <c r="E94" s="38">
        <f t="shared" si="11"/>
        <v>122.08298822052993</v>
      </c>
      <c r="F94" s="28"/>
      <c r="G94" s="28"/>
      <c r="H94" s="23" t="str">
        <f t="shared" si="7"/>
        <v/>
      </c>
      <c r="I94" s="41">
        <f t="shared" si="8"/>
        <v>21036600</v>
      </c>
      <c r="J94" s="41">
        <f t="shared" si="9"/>
        <v>25682109.899999999</v>
      </c>
      <c r="K94" s="94">
        <f t="shared" si="10"/>
        <v>122.08298822052993</v>
      </c>
    </row>
    <row r="95" spans="1:11" s="74" customFormat="1" ht="31.5" x14ac:dyDescent="0.2">
      <c r="A95" s="20" t="s">
        <v>250</v>
      </c>
      <c r="B95" s="12">
        <v>22012600</v>
      </c>
      <c r="C95" s="28">
        <v>1037200</v>
      </c>
      <c r="D95" s="28">
        <v>1948073.8</v>
      </c>
      <c r="E95" s="38" t="str">
        <f t="shared" si="11"/>
        <v>зв.100</v>
      </c>
      <c r="F95" s="28"/>
      <c r="G95" s="28"/>
      <c r="H95" s="23" t="str">
        <f t="shared" si="7"/>
        <v/>
      </c>
      <c r="I95" s="41">
        <f t="shared" si="8"/>
        <v>1037200</v>
      </c>
      <c r="J95" s="41">
        <f t="shared" si="9"/>
        <v>1948073.8</v>
      </c>
      <c r="K95" s="94" t="str">
        <f t="shared" si="10"/>
        <v>зв.100</v>
      </c>
    </row>
    <row r="96" spans="1:11" s="74" customFormat="1" ht="81.75" customHeight="1" x14ac:dyDescent="0.2">
      <c r="A96" s="20" t="s">
        <v>260</v>
      </c>
      <c r="B96" s="12">
        <v>22012900</v>
      </c>
      <c r="C96" s="28">
        <v>58000</v>
      </c>
      <c r="D96" s="28">
        <v>169703</v>
      </c>
      <c r="E96" s="38" t="str">
        <f t="shared" si="11"/>
        <v>зв.100</v>
      </c>
      <c r="F96" s="28"/>
      <c r="G96" s="28"/>
      <c r="H96" s="23" t="str">
        <f t="shared" si="7"/>
        <v/>
      </c>
      <c r="I96" s="41">
        <f t="shared" si="8"/>
        <v>58000</v>
      </c>
      <c r="J96" s="41">
        <f t="shared" si="9"/>
        <v>169703</v>
      </c>
      <c r="K96" s="94" t="str">
        <f t="shared" si="10"/>
        <v>зв.100</v>
      </c>
    </row>
    <row r="97" spans="1:11" s="74" customFormat="1" ht="47.25" x14ac:dyDescent="0.2">
      <c r="A97" s="19" t="s">
        <v>180</v>
      </c>
      <c r="B97" s="18">
        <v>22080000</v>
      </c>
      <c r="C97" s="22">
        <f>C98</f>
        <v>25500000</v>
      </c>
      <c r="D97" s="22">
        <f>D98</f>
        <v>28597030.359999999</v>
      </c>
      <c r="E97" s="24">
        <f t="shared" si="11"/>
        <v>112.14521709803921</v>
      </c>
      <c r="F97" s="22">
        <f>F98</f>
        <v>0</v>
      </c>
      <c r="G97" s="22">
        <f>G98</f>
        <v>0</v>
      </c>
      <c r="H97" s="23" t="str">
        <f t="shared" si="7"/>
        <v/>
      </c>
      <c r="I97" s="22">
        <f t="shared" si="8"/>
        <v>25500000</v>
      </c>
      <c r="J97" s="22">
        <f t="shared" si="9"/>
        <v>28597030.359999999</v>
      </c>
      <c r="K97" s="24">
        <f t="shared" si="10"/>
        <v>112.14521709803921</v>
      </c>
    </row>
    <row r="98" spans="1:11" s="74" customFormat="1" ht="47.25" hidden="1" x14ac:dyDescent="0.2">
      <c r="A98" s="20" t="s">
        <v>204</v>
      </c>
      <c r="B98" s="12">
        <v>22080400</v>
      </c>
      <c r="C98" s="28">
        <v>25500000</v>
      </c>
      <c r="D98" s="28">
        <v>28597030.359999999</v>
      </c>
      <c r="E98" s="38">
        <f t="shared" si="11"/>
        <v>112.14521709803921</v>
      </c>
      <c r="F98" s="28">
        <v>0</v>
      </c>
      <c r="G98" s="28">
        <v>0</v>
      </c>
      <c r="H98" s="23" t="str">
        <f t="shared" si="7"/>
        <v/>
      </c>
      <c r="I98" s="41">
        <f t="shared" si="8"/>
        <v>25500000</v>
      </c>
      <c r="J98" s="41">
        <f t="shared" si="9"/>
        <v>28597030.359999999</v>
      </c>
      <c r="K98" s="94">
        <f t="shared" si="10"/>
        <v>112.14521709803921</v>
      </c>
    </row>
    <row r="99" spans="1:11" s="74" customFormat="1" ht="15.75" x14ac:dyDescent="0.2">
      <c r="A99" s="19" t="s">
        <v>137</v>
      </c>
      <c r="B99" s="18">
        <v>22090000</v>
      </c>
      <c r="C99" s="22">
        <f>SUM(C100:C102)</f>
        <v>218000</v>
      </c>
      <c r="D99" s="22">
        <f>SUM(D100:D102)</f>
        <v>283842.34000000003</v>
      </c>
      <c r="E99" s="24">
        <f t="shared" si="11"/>
        <v>130.20290825688073</v>
      </c>
      <c r="F99" s="22">
        <f>SUM(F100:F102)</f>
        <v>0</v>
      </c>
      <c r="G99" s="22">
        <f>SUM(G100:G102)</f>
        <v>0</v>
      </c>
      <c r="H99" s="23" t="str">
        <f t="shared" si="7"/>
        <v/>
      </c>
      <c r="I99" s="22">
        <f t="shared" si="8"/>
        <v>218000</v>
      </c>
      <c r="J99" s="22">
        <f t="shared" si="9"/>
        <v>283842.34000000003</v>
      </c>
      <c r="K99" s="24">
        <f t="shared" si="10"/>
        <v>130.20290825688073</v>
      </c>
    </row>
    <row r="100" spans="1:11" s="74" customFormat="1" ht="47.25" hidden="1" x14ac:dyDescent="0.2">
      <c r="A100" s="20" t="s">
        <v>107</v>
      </c>
      <c r="B100" s="12">
        <v>22090100</v>
      </c>
      <c r="C100" s="28">
        <v>143000</v>
      </c>
      <c r="D100" s="28">
        <v>161380.16</v>
      </c>
      <c r="E100" s="38">
        <f t="shared" si="11"/>
        <v>112.85325874125873</v>
      </c>
      <c r="F100" s="28">
        <v>0</v>
      </c>
      <c r="G100" s="28">
        <v>0</v>
      </c>
      <c r="H100" s="23" t="str">
        <f t="shared" si="7"/>
        <v/>
      </c>
      <c r="I100" s="41">
        <f t="shared" si="8"/>
        <v>143000</v>
      </c>
      <c r="J100" s="41">
        <f t="shared" si="9"/>
        <v>161380.16</v>
      </c>
      <c r="K100" s="94">
        <f t="shared" si="10"/>
        <v>112.85325874125873</v>
      </c>
    </row>
    <row r="101" spans="1:11" s="74" customFormat="1" ht="15.75" hidden="1" x14ac:dyDescent="0.2">
      <c r="A101" s="20" t="s">
        <v>233</v>
      </c>
      <c r="B101" s="12">
        <v>22090200</v>
      </c>
      <c r="C101" s="28">
        <v>0</v>
      </c>
      <c r="D101" s="28">
        <v>686.6</v>
      </c>
      <c r="E101" s="38" t="str">
        <f t="shared" si="11"/>
        <v/>
      </c>
      <c r="F101" s="28"/>
      <c r="G101" s="28"/>
      <c r="H101" s="23" t="str">
        <f t="shared" si="7"/>
        <v/>
      </c>
      <c r="I101" s="41">
        <f t="shared" si="8"/>
        <v>0</v>
      </c>
      <c r="J101" s="41">
        <f t="shared" si="9"/>
        <v>686.6</v>
      </c>
      <c r="K101" s="94" t="str">
        <f t="shared" si="10"/>
        <v/>
      </c>
    </row>
    <row r="102" spans="1:11" s="74" customFormat="1" ht="47.25" hidden="1" x14ac:dyDescent="0.2">
      <c r="A102" s="20" t="s">
        <v>181</v>
      </c>
      <c r="B102" s="12">
        <v>22090400</v>
      </c>
      <c r="C102" s="28">
        <v>75000</v>
      </c>
      <c r="D102" s="28">
        <v>121775.58</v>
      </c>
      <c r="E102" s="38" t="str">
        <f t="shared" si="11"/>
        <v>зв.100</v>
      </c>
      <c r="F102" s="28">
        <v>0</v>
      </c>
      <c r="G102" s="28">
        <v>0</v>
      </c>
      <c r="H102" s="23" t="str">
        <f t="shared" si="7"/>
        <v/>
      </c>
      <c r="I102" s="41">
        <f t="shared" si="8"/>
        <v>75000</v>
      </c>
      <c r="J102" s="41">
        <f t="shared" si="9"/>
        <v>121775.58</v>
      </c>
      <c r="K102" s="94" t="str">
        <f t="shared" si="10"/>
        <v>зв.100</v>
      </c>
    </row>
    <row r="103" spans="1:11" s="74" customFormat="1" ht="15.75" x14ac:dyDescent="0.2">
      <c r="A103" s="19" t="s">
        <v>371</v>
      </c>
      <c r="B103" s="18">
        <v>24000000</v>
      </c>
      <c r="C103" s="22">
        <f>C104+C109+C112</f>
        <v>485900</v>
      </c>
      <c r="D103" s="22">
        <f>D104+D109+D112</f>
        <v>526860.47</v>
      </c>
      <c r="E103" s="24">
        <f t="shared" si="11"/>
        <v>108.42981477670301</v>
      </c>
      <c r="F103" s="22">
        <f>F104+F109+F112</f>
        <v>9566200</v>
      </c>
      <c r="G103" s="22">
        <f>G104+G109+G112</f>
        <v>11421409.539999999</v>
      </c>
      <c r="H103" s="23">
        <f t="shared" si="7"/>
        <v>119.39338023457589</v>
      </c>
      <c r="I103" s="22">
        <f t="shared" si="8"/>
        <v>10052100</v>
      </c>
      <c r="J103" s="22">
        <f t="shared" si="9"/>
        <v>11948270.01</v>
      </c>
      <c r="K103" s="24">
        <f t="shared" si="10"/>
        <v>118.86342167308324</v>
      </c>
    </row>
    <row r="104" spans="1:11" s="74" customFormat="1" ht="15.75" x14ac:dyDescent="0.2">
      <c r="A104" s="19" t="s">
        <v>372</v>
      </c>
      <c r="B104" s="18">
        <v>24060000</v>
      </c>
      <c r="C104" s="22">
        <f>SUM(C105:C108)</f>
        <v>485900</v>
      </c>
      <c r="D104" s="22">
        <f>SUM(D105:D108)</f>
        <v>526860.47</v>
      </c>
      <c r="E104" s="24">
        <f t="shared" si="11"/>
        <v>108.42981477670301</v>
      </c>
      <c r="F104" s="22">
        <f>SUM(F105:F108)</f>
        <v>50000</v>
      </c>
      <c r="G104" s="22">
        <f>SUM(G105:G108)</f>
        <v>831744.66</v>
      </c>
      <c r="H104" s="23" t="str">
        <f t="shared" si="7"/>
        <v>зв.100</v>
      </c>
      <c r="I104" s="22">
        <f t="shared" si="8"/>
        <v>535900</v>
      </c>
      <c r="J104" s="22">
        <f t="shared" si="9"/>
        <v>1358605.13</v>
      </c>
      <c r="K104" s="24" t="str">
        <f t="shared" si="10"/>
        <v>зв.100</v>
      </c>
    </row>
    <row r="105" spans="1:11" s="74" customFormat="1" ht="15.75" x14ac:dyDescent="0.2">
      <c r="A105" s="20" t="s">
        <v>138</v>
      </c>
      <c r="B105" s="12">
        <v>24060300</v>
      </c>
      <c r="C105" s="28">
        <v>359100</v>
      </c>
      <c r="D105" s="28">
        <v>397225.15</v>
      </c>
      <c r="E105" s="24">
        <f t="shared" si="11"/>
        <v>110.61686159844055</v>
      </c>
      <c r="F105" s="28">
        <v>0</v>
      </c>
      <c r="G105" s="28">
        <v>0</v>
      </c>
      <c r="H105" s="23" t="str">
        <f t="shared" si="7"/>
        <v/>
      </c>
      <c r="I105" s="41">
        <f t="shared" si="8"/>
        <v>359100</v>
      </c>
      <c r="J105" s="41">
        <f t="shared" si="9"/>
        <v>397225.15</v>
      </c>
      <c r="K105" s="94">
        <f t="shared" si="10"/>
        <v>110.61686159844055</v>
      </c>
    </row>
    <row r="106" spans="1:11" ht="63" hidden="1" x14ac:dyDescent="0.2">
      <c r="A106" s="20" t="s">
        <v>182</v>
      </c>
      <c r="B106" s="12">
        <v>24062100</v>
      </c>
      <c r="C106" s="28">
        <v>0</v>
      </c>
      <c r="D106" s="28">
        <v>0</v>
      </c>
      <c r="E106" s="24" t="str">
        <f t="shared" si="11"/>
        <v/>
      </c>
      <c r="F106" s="28">
        <v>50000</v>
      </c>
      <c r="G106" s="28">
        <v>831744.66</v>
      </c>
      <c r="H106" s="27" t="str">
        <f t="shared" si="7"/>
        <v>зв.100</v>
      </c>
      <c r="I106" s="28">
        <f t="shared" si="8"/>
        <v>50000</v>
      </c>
      <c r="J106" s="28">
        <f t="shared" si="9"/>
        <v>831744.66</v>
      </c>
      <c r="K106" s="38" t="str">
        <f t="shared" si="10"/>
        <v>зв.100</v>
      </c>
    </row>
    <row r="107" spans="1:11" s="74" customFormat="1" ht="66.75" hidden="1" customHeight="1" x14ac:dyDescent="0.2">
      <c r="A107" s="20" t="s">
        <v>288</v>
      </c>
      <c r="B107" s="39" t="s">
        <v>289</v>
      </c>
      <c r="C107" s="28">
        <v>74400</v>
      </c>
      <c r="D107" s="28">
        <v>74400</v>
      </c>
      <c r="E107" s="38">
        <f t="shared" si="11"/>
        <v>100</v>
      </c>
      <c r="F107" s="40"/>
      <c r="G107" s="41"/>
      <c r="H107" s="23" t="str">
        <f t="shared" si="7"/>
        <v/>
      </c>
      <c r="I107" s="41">
        <f t="shared" si="8"/>
        <v>74400</v>
      </c>
      <c r="J107" s="41">
        <f t="shared" si="9"/>
        <v>74400</v>
      </c>
      <c r="K107" s="94">
        <f t="shared" si="10"/>
        <v>100</v>
      </c>
    </row>
    <row r="108" spans="1:11" ht="82.5" hidden="1" customHeight="1" x14ac:dyDescent="0.2">
      <c r="A108" s="20" t="s">
        <v>373</v>
      </c>
      <c r="B108" s="39" t="s">
        <v>374</v>
      </c>
      <c r="C108" s="28">
        <v>52400</v>
      </c>
      <c r="D108" s="28">
        <v>55235.32</v>
      </c>
      <c r="E108" s="38">
        <f t="shared" si="11"/>
        <v>105.41091603053434</v>
      </c>
      <c r="F108" s="40"/>
      <c r="G108" s="41"/>
      <c r="H108" s="23" t="str">
        <f>IF(F108=0,"",IF(G108/F108&gt;1.5, "зв.100",G108/F108*100))</f>
        <v/>
      </c>
      <c r="I108" s="41">
        <f t="shared" si="8"/>
        <v>52400</v>
      </c>
      <c r="J108" s="41">
        <f t="shared" si="9"/>
        <v>55235.32</v>
      </c>
      <c r="K108" s="94">
        <f t="shared" si="10"/>
        <v>105.41091603053434</v>
      </c>
    </row>
    <row r="109" spans="1:11" s="74" customFormat="1" ht="31.5" x14ac:dyDescent="0.2">
      <c r="A109" s="19" t="s">
        <v>139</v>
      </c>
      <c r="B109" s="18">
        <v>24110000</v>
      </c>
      <c r="C109" s="22">
        <f>C110+C111</f>
        <v>0</v>
      </c>
      <c r="D109" s="22">
        <f>D110+D111</f>
        <v>0</v>
      </c>
      <c r="E109" s="24" t="str">
        <f t="shared" si="11"/>
        <v/>
      </c>
      <c r="F109" s="22">
        <f>F111+F110</f>
        <v>16200</v>
      </c>
      <c r="G109" s="22">
        <f>G111+G110</f>
        <v>20624.62</v>
      </c>
      <c r="H109" s="23">
        <f t="shared" si="7"/>
        <v>127.31246913580246</v>
      </c>
      <c r="I109" s="22">
        <f t="shared" si="8"/>
        <v>16200</v>
      </c>
      <c r="J109" s="22">
        <f t="shared" si="9"/>
        <v>20624.62</v>
      </c>
      <c r="K109" s="24">
        <f t="shared" si="10"/>
        <v>127.31246913580246</v>
      </c>
    </row>
    <row r="110" spans="1:11" s="74" customFormat="1" ht="31.5" hidden="1" x14ac:dyDescent="0.2">
      <c r="A110" s="20" t="s">
        <v>375</v>
      </c>
      <c r="B110" s="12">
        <v>24110700</v>
      </c>
      <c r="C110" s="22"/>
      <c r="D110" s="22"/>
      <c r="E110" s="24" t="str">
        <f t="shared" si="11"/>
        <v/>
      </c>
      <c r="F110" s="28">
        <v>0</v>
      </c>
      <c r="G110" s="28">
        <v>7</v>
      </c>
      <c r="H110" s="27" t="str">
        <f>IF(F110=0,"",IF(G110/F110&gt;1.5, "зв.100",G110/F110*100))</f>
        <v/>
      </c>
      <c r="I110" s="22">
        <f t="shared" si="8"/>
        <v>0</v>
      </c>
      <c r="J110" s="28">
        <f t="shared" si="9"/>
        <v>7</v>
      </c>
      <c r="K110" s="24" t="str">
        <f t="shared" si="10"/>
        <v/>
      </c>
    </row>
    <row r="111" spans="1:11" s="74" customFormat="1" ht="66" hidden="1" customHeight="1" x14ac:dyDescent="0.2">
      <c r="A111" s="20" t="s">
        <v>205</v>
      </c>
      <c r="B111" s="12">
        <v>24110900</v>
      </c>
      <c r="C111" s="28">
        <v>0</v>
      </c>
      <c r="D111" s="28">
        <v>0</v>
      </c>
      <c r="E111" s="24" t="str">
        <f t="shared" si="11"/>
        <v/>
      </c>
      <c r="F111" s="28">
        <v>16200</v>
      </c>
      <c r="G111" s="28">
        <v>20617.62</v>
      </c>
      <c r="H111" s="27">
        <f t="shared" si="7"/>
        <v>127.26925925925924</v>
      </c>
      <c r="I111" s="28">
        <f t="shared" si="8"/>
        <v>16200</v>
      </c>
      <c r="J111" s="28">
        <f t="shared" si="9"/>
        <v>20617.62</v>
      </c>
      <c r="K111" s="38">
        <f t="shared" si="10"/>
        <v>127.26925925925924</v>
      </c>
    </row>
    <row r="112" spans="1:11" s="74" customFormat="1" ht="31.5" x14ac:dyDescent="0.2">
      <c r="A112" s="19" t="s">
        <v>177</v>
      </c>
      <c r="B112" s="18">
        <v>24170000</v>
      </c>
      <c r="C112" s="22">
        <v>0</v>
      </c>
      <c r="D112" s="22">
        <v>0</v>
      </c>
      <c r="E112" s="24" t="str">
        <f t="shared" si="11"/>
        <v/>
      </c>
      <c r="F112" s="22">
        <v>9500000</v>
      </c>
      <c r="G112" s="22">
        <v>10569040.26</v>
      </c>
      <c r="H112" s="23">
        <f t="shared" si="7"/>
        <v>111.25305536842104</v>
      </c>
      <c r="I112" s="22">
        <f t="shared" si="8"/>
        <v>9500000</v>
      </c>
      <c r="J112" s="22">
        <f t="shared" si="9"/>
        <v>10569040.26</v>
      </c>
      <c r="K112" s="24">
        <f t="shared" si="10"/>
        <v>111.25305536842104</v>
      </c>
    </row>
    <row r="113" spans="1:11" ht="15.75" x14ac:dyDescent="0.2">
      <c r="A113" s="19" t="s">
        <v>140</v>
      </c>
      <c r="B113" s="18">
        <v>25000000</v>
      </c>
      <c r="C113" s="22">
        <f>SUM(C114:C115)</f>
        <v>0</v>
      </c>
      <c r="D113" s="22">
        <f>SUM(D114:D115)</f>
        <v>0</v>
      </c>
      <c r="E113" s="24" t="str">
        <f t="shared" ref="E113:E143" si="12">IF(C113=0,"",IF(D113/C113&gt;1.5, "зв.100",D113/C113*100))</f>
        <v/>
      </c>
      <c r="F113" s="22">
        <f>SUM(F114:F115)</f>
        <v>63097088.049999997</v>
      </c>
      <c r="G113" s="22">
        <f>SUM(G114:G115)</f>
        <v>64653620.43</v>
      </c>
      <c r="H113" s="23">
        <f t="shared" si="7"/>
        <v>102.4668846504716</v>
      </c>
      <c r="I113" s="22">
        <f t="shared" si="8"/>
        <v>63097088.049999997</v>
      </c>
      <c r="J113" s="22">
        <f t="shared" si="9"/>
        <v>64653620.43</v>
      </c>
      <c r="K113" s="24">
        <f t="shared" si="10"/>
        <v>102.4668846504716</v>
      </c>
    </row>
    <row r="114" spans="1:11" ht="34.5" customHeight="1" x14ac:dyDescent="0.2">
      <c r="A114" s="19" t="s">
        <v>141</v>
      </c>
      <c r="B114" s="18">
        <v>25010000</v>
      </c>
      <c r="C114" s="22">
        <v>0</v>
      </c>
      <c r="D114" s="22">
        <v>0</v>
      </c>
      <c r="E114" s="24" t="str">
        <f t="shared" si="12"/>
        <v/>
      </c>
      <c r="F114" s="22">
        <v>39823365.18</v>
      </c>
      <c r="G114" s="22">
        <v>41031314.079999998</v>
      </c>
      <c r="H114" s="23">
        <f t="shared" si="7"/>
        <v>103.03326676321831</v>
      </c>
      <c r="I114" s="22">
        <f t="shared" si="8"/>
        <v>39823365.18</v>
      </c>
      <c r="J114" s="22">
        <f t="shared" si="9"/>
        <v>41031314.079999998</v>
      </c>
      <c r="K114" s="24">
        <f t="shared" si="10"/>
        <v>103.03326676321831</v>
      </c>
    </row>
    <row r="115" spans="1:11" ht="31.5" x14ac:dyDescent="0.2">
      <c r="A115" s="19" t="s">
        <v>290</v>
      </c>
      <c r="B115" s="18">
        <v>25020000</v>
      </c>
      <c r="C115" s="22">
        <v>0</v>
      </c>
      <c r="D115" s="22">
        <v>0</v>
      </c>
      <c r="E115" s="24" t="str">
        <f t="shared" si="12"/>
        <v/>
      </c>
      <c r="F115" s="88">
        <v>23273722.870000001</v>
      </c>
      <c r="G115" s="22">
        <v>23622306.350000001</v>
      </c>
      <c r="H115" s="23">
        <f t="shared" si="7"/>
        <v>101.4977555672854</v>
      </c>
      <c r="I115" s="22">
        <f t="shared" si="8"/>
        <v>23273722.870000001</v>
      </c>
      <c r="J115" s="22">
        <f t="shared" si="9"/>
        <v>23622306.350000001</v>
      </c>
      <c r="K115" s="24">
        <f t="shared" si="10"/>
        <v>101.4977555672854</v>
      </c>
    </row>
    <row r="116" spans="1:11" ht="15.75" x14ac:dyDescent="0.2">
      <c r="A116" s="19" t="s">
        <v>142</v>
      </c>
      <c r="B116" s="18">
        <v>30000000</v>
      </c>
      <c r="C116" s="22">
        <f>C117+C122</f>
        <v>15000</v>
      </c>
      <c r="D116" s="22">
        <f>D117+D122</f>
        <v>8859.4599999999991</v>
      </c>
      <c r="E116" s="24">
        <f t="shared" si="12"/>
        <v>59.063066666666664</v>
      </c>
      <c r="F116" s="22">
        <f>F117+F122</f>
        <v>49845910</v>
      </c>
      <c r="G116" s="22">
        <f>G117+G122</f>
        <v>50796407.080000006</v>
      </c>
      <c r="H116" s="23">
        <f t="shared" si="7"/>
        <v>101.90687075429059</v>
      </c>
      <c r="I116" s="22">
        <f t="shared" si="8"/>
        <v>49860910</v>
      </c>
      <c r="J116" s="22">
        <f t="shared" si="9"/>
        <v>50805266.540000007</v>
      </c>
      <c r="K116" s="24">
        <f t="shared" si="10"/>
        <v>101.89398175845568</v>
      </c>
    </row>
    <row r="117" spans="1:11" ht="15.75" x14ac:dyDescent="0.2">
      <c r="A117" s="19" t="s">
        <v>143</v>
      </c>
      <c r="B117" s="18">
        <v>31000000</v>
      </c>
      <c r="C117" s="22">
        <f>C118+C120+C121</f>
        <v>15000</v>
      </c>
      <c r="D117" s="22">
        <f>D118+D120+D121</f>
        <v>8859.4599999999991</v>
      </c>
      <c r="E117" s="24">
        <f t="shared" si="12"/>
        <v>59.063066666666664</v>
      </c>
      <c r="F117" s="22">
        <f>F118+F120+F121</f>
        <v>2500000</v>
      </c>
      <c r="G117" s="22">
        <f>G118+G120+G121</f>
        <v>4588.88</v>
      </c>
      <c r="H117" s="23">
        <f t="shared" si="7"/>
        <v>0.1835552</v>
      </c>
      <c r="I117" s="22">
        <f t="shared" si="8"/>
        <v>2515000</v>
      </c>
      <c r="J117" s="22">
        <f t="shared" si="9"/>
        <v>13448.34</v>
      </c>
      <c r="K117" s="24">
        <f t="shared" si="10"/>
        <v>0.53472524850894632</v>
      </c>
    </row>
    <row r="118" spans="1:11" ht="83.25" customHeight="1" x14ac:dyDescent="0.2">
      <c r="A118" s="19" t="s">
        <v>183</v>
      </c>
      <c r="B118" s="18">
        <v>31010000</v>
      </c>
      <c r="C118" s="22">
        <f>C119</f>
        <v>15000</v>
      </c>
      <c r="D118" s="22">
        <f>D119</f>
        <v>6163</v>
      </c>
      <c r="E118" s="24">
        <f t="shared" si="12"/>
        <v>41.086666666666666</v>
      </c>
      <c r="F118" s="22">
        <f>F119</f>
        <v>0</v>
      </c>
      <c r="G118" s="22">
        <f>G119</f>
        <v>0</v>
      </c>
      <c r="H118" s="23" t="str">
        <f t="shared" si="7"/>
        <v/>
      </c>
      <c r="I118" s="22">
        <f t="shared" si="8"/>
        <v>15000</v>
      </c>
      <c r="J118" s="22">
        <f t="shared" si="9"/>
        <v>6163</v>
      </c>
      <c r="K118" s="24">
        <f t="shared" si="10"/>
        <v>41.086666666666666</v>
      </c>
    </row>
    <row r="119" spans="1:11" ht="78.75" hidden="1" x14ac:dyDescent="0.2">
      <c r="A119" s="20" t="s">
        <v>184</v>
      </c>
      <c r="B119" s="12">
        <v>31010200</v>
      </c>
      <c r="C119" s="28">
        <v>15000</v>
      </c>
      <c r="D119" s="28">
        <v>6163</v>
      </c>
      <c r="E119" s="38">
        <f t="shared" si="12"/>
        <v>41.086666666666666</v>
      </c>
      <c r="F119" s="28">
        <v>0</v>
      </c>
      <c r="G119" s="28">
        <v>0</v>
      </c>
      <c r="H119" s="23" t="str">
        <f t="shared" si="7"/>
        <v/>
      </c>
      <c r="I119" s="41">
        <f t="shared" si="8"/>
        <v>15000</v>
      </c>
      <c r="J119" s="41">
        <f t="shared" si="9"/>
        <v>6163</v>
      </c>
      <c r="K119" s="94">
        <f t="shared" si="10"/>
        <v>41.086666666666666</v>
      </c>
    </row>
    <row r="120" spans="1:11" ht="31.5" x14ac:dyDescent="0.2">
      <c r="A120" s="19" t="s">
        <v>144</v>
      </c>
      <c r="B120" s="18">
        <v>31020000</v>
      </c>
      <c r="C120" s="56">
        <v>0</v>
      </c>
      <c r="D120" s="22">
        <v>2696.46</v>
      </c>
      <c r="E120" s="24" t="str">
        <f t="shared" si="12"/>
        <v/>
      </c>
      <c r="F120" s="22">
        <v>0</v>
      </c>
      <c r="G120" s="22">
        <v>0</v>
      </c>
      <c r="H120" s="23" t="str">
        <f t="shared" si="7"/>
        <v/>
      </c>
      <c r="I120" s="55">
        <f t="shared" si="8"/>
        <v>0</v>
      </c>
      <c r="J120" s="55">
        <f t="shared" si="9"/>
        <v>2696.46</v>
      </c>
      <c r="K120" s="96" t="str">
        <f t="shared" si="10"/>
        <v/>
      </c>
    </row>
    <row r="121" spans="1:11" ht="47.25" x14ac:dyDescent="0.2">
      <c r="A121" s="19" t="s">
        <v>145</v>
      </c>
      <c r="B121" s="18">
        <v>31030000</v>
      </c>
      <c r="C121" s="22">
        <v>0</v>
      </c>
      <c r="D121" s="22">
        <v>0</v>
      </c>
      <c r="E121" s="24" t="str">
        <f t="shared" si="12"/>
        <v/>
      </c>
      <c r="F121" s="88">
        <v>2500000</v>
      </c>
      <c r="G121" s="22">
        <v>4588.88</v>
      </c>
      <c r="H121" s="23">
        <f t="shared" si="7"/>
        <v>0.1835552</v>
      </c>
      <c r="I121" s="22">
        <f t="shared" si="8"/>
        <v>2500000</v>
      </c>
      <c r="J121" s="22">
        <f t="shared" si="9"/>
        <v>4588.88</v>
      </c>
      <c r="K121" s="24">
        <f t="shared" si="10"/>
        <v>0.1835552</v>
      </c>
    </row>
    <row r="122" spans="1:11" ht="31.5" x14ac:dyDescent="0.2">
      <c r="A122" s="19" t="s">
        <v>146</v>
      </c>
      <c r="B122" s="18">
        <v>33000000</v>
      </c>
      <c r="C122" s="22">
        <f>C123</f>
        <v>0</v>
      </c>
      <c r="D122" s="22">
        <f>D123</f>
        <v>0</v>
      </c>
      <c r="E122" s="24" t="str">
        <f t="shared" si="12"/>
        <v/>
      </c>
      <c r="F122" s="22">
        <f>F123</f>
        <v>47345910</v>
      </c>
      <c r="G122" s="22">
        <f>G123</f>
        <v>50791818.200000003</v>
      </c>
      <c r="H122" s="23">
        <f t="shared" si="7"/>
        <v>107.27815391023216</v>
      </c>
      <c r="I122" s="22">
        <f t="shared" si="8"/>
        <v>47345910</v>
      </c>
      <c r="J122" s="22">
        <f t="shared" si="9"/>
        <v>50791818.200000003</v>
      </c>
      <c r="K122" s="24">
        <f t="shared" si="10"/>
        <v>107.27815391023216</v>
      </c>
    </row>
    <row r="123" spans="1:11" s="74" customFormat="1" ht="15.75" x14ac:dyDescent="0.2">
      <c r="A123" s="19" t="s">
        <v>147</v>
      </c>
      <c r="B123" s="18">
        <v>33010000</v>
      </c>
      <c r="C123" s="22">
        <f>SUM(C124:C125)</f>
        <v>0</v>
      </c>
      <c r="D123" s="22">
        <f>SUM(D124:D125)</f>
        <v>0</v>
      </c>
      <c r="E123" s="24" t="str">
        <f t="shared" si="12"/>
        <v/>
      </c>
      <c r="F123" s="22">
        <f>SUM(F124:F125)</f>
        <v>47345910</v>
      </c>
      <c r="G123" s="22">
        <f>SUM(G124:G125)</f>
        <v>50791818.200000003</v>
      </c>
      <c r="H123" s="23">
        <f t="shared" si="7"/>
        <v>107.27815391023216</v>
      </c>
      <c r="I123" s="22">
        <f t="shared" si="8"/>
        <v>47345910</v>
      </c>
      <c r="J123" s="22">
        <f t="shared" si="9"/>
        <v>50791818.200000003</v>
      </c>
      <c r="K123" s="24">
        <f t="shared" si="10"/>
        <v>107.27815391023216</v>
      </c>
    </row>
    <row r="124" spans="1:11" ht="78.75" x14ac:dyDescent="0.2">
      <c r="A124" s="20" t="s">
        <v>185</v>
      </c>
      <c r="B124" s="12">
        <v>33010100</v>
      </c>
      <c r="C124" s="28">
        <v>0</v>
      </c>
      <c r="D124" s="28">
        <v>0</v>
      </c>
      <c r="E124" s="24" t="str">
        <f t="shared" si="12"/>
        <v/>
      </c>
      <c r="F124" s="28">
        <v>46164410</v>
      </c>
      <c r="G124" s="28">
        <v>50791818.200000003</v>
      </c>
      <c r="H124" s="27">
        <f t="shared" si="7"/>
        <v>110.02375682912444</v>
      </c>
      <c r="I124" s="28">
        <f t="shared" si="8"/>
        <v>46164410</v>
      </c>
      <c r="J124" s="28">
        <f t="shared" si="9"/>
        <v>50791818.200000003</v>
      </c>
      <c r="K124" s="38">
        <f t="shared" si="10"/>
        <v>110.02375682912444</v>
      </c>
    </row>
    <row r="125" spans="1:11" s="75" customFormat="1" ht="63" x14ac:dyDescent="0.2">
      <c r="A125" s="20" t="s">
        <v>186</v>
      </c>
      <c r="B125" s="12">
        <v>33010400</v>
      </c>
      <c r="C125" s="28">
        <v>0</v>
      </c>
      <c r="D125" s="28">
        <v>0</v>
      </c>
      <c r="E125" s="24" t="str">
        <f t="shared" si="12"/>
        <v/>
      </c>
      <c r="F125" s="28">
        <v>1181500</v>
      </c>
      <c r="G125" s="28">
        <v>0</v>
      </c>
      <c r="H125" s="27">
        <f t="shared" si="7"/>
        <v>0</v>
      </c>
      <c r="I125" s="28">
        <f t="shared" si="8"/>
        <v>1181500</v>
      </c>
      <c r="J125" s="28">
        <f t="shared" si="9"/>
        <v>0</v>
      </c>
      <c r="K125" s="38">
        <f t="shared" si="10"/>
        <v>0</v>
      </c>
    </row>
    <row r="126" spans="1:11" s="77" customFormat="1" ht="16.5" x14ac:dyDescent="0.2">
      <c r="A126" s="19" t="s">
        <v>148</v>
      </c>
      <c r="B126" s="18">
        <v>50000000</v>
      </c>
      <c r="C126" s="22">
        <f>C127</f>
        <v>0</v>
      </c>
      <c r="D126" s="22">
        <f>D127</f>
        <v>0</v>
      </c>
      <c r="E126" s="24" t="str">
        <f t="shared" si="12"/>
        <v/>
      </c>
      <c r="F126" s="22">
        <f>F127</f>
        <v>7310000</v>
      </c>
      <c r="G126" s="22">
        <f>G127</f>
        <v>9519613.4000000004</v>
      </c>
      <c r="H126" s="23">
        <f t="shared" si="7"/>
        <v>130.22726949384403</v>
      </c>
      <c r="I126" s="22">
        <f t="shared" si="8"/>
        <v>7310000</v>
      </c>
      <c r="J126" s="22">
        <f t="shared" si="9"/>
        <v>9519613.4000000004</v>
      </c>
      <c r="K126" s="24">
        <f t="shared" si="10"/>
        <v>130.22726949384403</v>
      </c>
    </row>
    <row r="127" spans="1:11" s="74" customFormat="1" ht="51" customHeight="1" x14ac:dyDescent="0.2">
      <c r="A127" s="20" t="s">
        <v>187</v>
      </c>
      <c r="B127" s="12">
        <v>50110000</v>
      </c>
      <c r="C127" s="28">
        <v>0</v>
      </c>
      <c r="D127" s="28">
        <v>0</v>
      </c>
      <c r="E127" s="24" t="str">
        <f t="shared" si="12"/>
        <v/>
      </c>
      <c r="F127" s="28">
        <v>7310000</v>
      </c>
      <c r="G127" s="28">
        <v>9519613.4000000004</v>
      </c>
      <c r="H127" s="27">
        <f t="shared" si="7"/>
        <v>130.22726949384403</v>
      </c>
      <c r="I127" s="28">
        <f t="shared" si="8"/>
        <v>7310000</v>
      </c>
      <c r="J127" s="28">
        <f t="shared" si="9"/>
        <v>9519613.4000000004</v>
      </c>
      <c r="K127" s="38">
        <f t="shared" si="10"/>
        <v>130.22726949384403</v>
      </c>
    </row>
    <row r="128" spans="1:11" ht="15.75" x14ac:dyDescent="0.2">
      <c r="A128" s="19" t="s">
        <v>149</v>
      </c>
      <c r="B128" s="18">
        <v>90010100</v>
      </c>
      <c r="C128" s="22">
        <f>C13+C80+C116+C126</f>
        <v>1143648053</v>
      </c>
      <c r="D128" s="22">
        <f>D13+D80+D116+D126</f>
        <v>1196734962.1699998</v>
      </c>
      <c r="E128" s="24">
        <f t="shared" si="12"/>
        <v>104.641892147741</v>
      </c>
      <c r="F128" s="22">
        <f>F13+F80+F116+F126</f>
        <v>130210498.05</v>
      </c>
      <c r="G128" s="22">
        <f>G13+G80+G116+G126</f>
        <v>136810937.34</v>
      </c>
      <c r="H128" s="23">
        <f t="shared" si="7"/>
        <v>105.06905310159054</v>
      </c>
      <c r="I128" s="22">
        <f t="shared" si="8"/>
        <v>1273858551.05</v>
      </c>
      <c r="J128" s="22">
        <f t="shared" si="9"/>
        <v>1333545899.5099998</v>
      </c>
      <c r="K128" s="24">
        <f t="shared" si="10"/>
        <v>104.68555542613436</v>
      </c>
    </row>
    <row r="129" spans="1:11" s="74" customFormat="1" ht="15.75" x14ac:dyDescent="0.2">
      <c r="A129" s="19" t="s">
        <v>150</v>
      </c>
      <c r="B129" s="18">
        <v>40000000</v>
      </c>
      <c r="C129" s="22">
        <f>C130</f>
        <v>1172796142.6800001</v>
      </c>
      <c r="D129" s="22">
        <f>D130</f>
        <v>1166881397.46</v>
      </c>
      <c r="E129" s="24">
        <f t="shared" si="12"/>
        <v>99.49567149782024</v>
      </c>
      <c r="F129" s="22">
        <f>F130</f>
        <v>19864950.100000001</v>
      </c>
      <c r="G129" s="22">
        <f>G130</f>
        <v>19126148.5</v>
      </c>
      <c r="H129" s="23">
        <f t="shared" si="7"/>
        <v>96.280878651691154</v>
      </c>
      <c r="I129" s="22">
        <f t="shared" si="8"/>
        <v>1192661092.78</v>
      </c>
      <c r="J129" s="22">
        <f t="shared" si="9"/>
        <v>1186007545.96</v>
      </c>
      <c r="K129" s="24">
        <f t="shared" si="10"/>
        <v>99.442125943381697</v>
      </c>
    </row>
    <row r="130" spans="1:11" ht="15.75" x14ac:dyDescent="0.2">
      <c r="A130" s="19" t="s">
        <v>151</v>
      </c>
      <c r="B130" s="18">
        <v>41000000</v>
      </c>
      <c r="C130" s="22">
        <f>C131</f>
        <v>1172796142.6800001</v>
      </c>
      <c r="D130" s="22">
        <f>D131</f>
        <v>1166881397.46</v>
      </c>
      <c r="E130" s="24">
        <f t="shared" si="12"/>
        <v>99.49567149782024</v>
      </c>
      <c r="F130" s="22">
        <f>F131</f>
        <v>19864950.100000001</v>
      </c>
      <c r="G130" s="22">
        <f>G131</f>
        <v>19126148.5</v>
      </c>
      <c r="H130" s="23">
        <f t="shared" si="7"/>
        <v>96.280878651691154</v>
      </c>
      <c r="I130" s="22">
        <f t="shared" si="8"/>
        <v>1192661092.78</v>
      </c>
      <c r="J130" s="22">
        <f t="shared" si="9"/>
        <v>1186007545.96</v>
      </c>
      <c r="K130" s="24">
        <f t="shared" si="10"/>
        <v>99.442125943381697</v>
      </c>
    </row>
    <row r="131" spans="1:11" ht="15.75" x14ac:dyDescent="0.2">
      <c r="A131" s="19" t="s">
        <v>188</v>
      </c>
      <c r="B131" s="18">
        <v>41030000</v>
      </c>
      <c r="C131" s="22">
        <f>SUM(C132:C143)</f>
        <v>1172796142.6800001</v>
      </c>
      <c r="D131" s="22">
        <f>SUM(D132:D143)</f>
        <v>1166881397.46</v>
      </c>
      <c r="E131" s="24">
        <f t="shared" si="12"/>
        <v>99.49567149782024</v>
      </c>
      <c r="F131" s="22">
        <f>SUM(F132:F143)</f>
        <v>19864950.100000001</v>
      </c>
      <c r="G131" s="22">
        <f>SUM(G132:G143)</f>
        <v>19126148.5</v>
      </c>
      <c r="H131" s="23">
        <f t="shared" si="7"/>
        <v>96.280878651691154</v>
      </c>
      <c r="I131" s="22">
        <f t="shared" ref="I131:I192" si="13">C131+F131</f>
        <v>1192661092.78</v>
      </c>
      <c r="J131" s="22">
        <f t="shared" si="9"/>
        <v>1186007545.96</v>
      </c>
      <c r="K131" s="24">
        <f t="shared" si="10"/>
        <v>99.442125943381697</v>
      </c>
    </row>
    <row r="132" spans="1:11" s="75" customFormat="1" ht="94.5" x14ac:dyDescent="0.2">
      <c r="A132" s="20" t="s">
        <v>236</v>
      </c>
      <c r="B132" s="12">
        <v>41030600</v>
      </c>
      <c r="C132" s="28">
        <v>255205600</v>
      </c>
      <c r="D132" s="28">
        <v>253378792.18000001</v>
      </c>
      <c r="E132" s="38">
        <f t="shared" si="12"/>
        <v>99.284181922340267</v>
      </c>
      <c r="F132" s="28">
        <v>0</v>
      </c>
      <c r="G132" s="28">
        <v>0</v>
      </c>
      <c r="H132" s="23" t="str">
        <f t="shared" si="7"/>
        <v/>
      </c>
      <c r="I132" s="41">
        <f t="shared" si="13"/>
        <v>255205600</v>
      </c>
      <c r="J132" s="41">
        <f t="shared" si="9"/>
        <v>253378792.18000001</v>
      </c>
      <c r="K132" s="94">
        <f t="shared" si="10"/>
        <v>99.284181922340267</v>
      </c>
    </row>
    <row r="133" spans="1:11" ht="94.5" x14ac:dyDescent="0.2">
      <c r="A133" s="20" t="s">
        <v>212</v>
      </c>
      <c r="B133" s="12">
        <v>41030800</v>
      </c>
      <c r="C133" s="28">
        <v>412075847.68000001</v>
      </c>
      <c r="D133" s="28">
        <v>408235237.57999998</v>
      </c>
      <c r="E133" s="38">
        <f t="shared" si="12"/>
        <v>99.067984663109286</v>
      </c>
      <c r="F133" s="28">
        <v>0</v>
      </c>
      <c r="G133" s="28">
        <v>0</v>
      </c>
      <c r="H133" s="23" t="str">
        <f t="shared" ref="H133:H195" si="14">IF(F133=0,"",IF(G133/F133&gt;1.5, "зв.100",G133/F133*100))</f>
        <v/>
      </c>
      <c r="I133" s="41">
        <f t="shared" si="13"/>
        <v>412075847.68000001</v>
      </c>
      <c r="J133" s="41">
        <f t="shared" si="9"/>
        <v>408235237.57999998</v>
      </c>
      <c r="K133" s="94">
        <f t="shared" si="10"/>
        <v>99.067984663109286</v>
      </c>
    </row>
    <row r="134" spans="1:11" s="75" customFormat="1" ht="63" x14ac:dyDescent="0.2">
      <c r="A134" s="20" t="s">
        <v>152</v>
      </c>
      <c r="B134" s="12">
        <v>41031000</v>
      </c>
      <c r="C134" s="28">
        <v>473750</v>
      </c>
      <c r="D134" s="28">
        <v>473750</v>
      </c>
      <c r="E134" s="38">
        <f t="shared" si="12"/>
        <v>100</v>
      </c>
      <c r="F134" s="28">
        <v>0</v>
      </c>
      <c r="G134" s="28">
        <v>0</v>
      </c>
      <c r="H134" s="23" t="str">
        <f t="shared" si="14"/>
        <v/>
      </c>
      <c r="I134" s="41">
        <f t="shared" si="13"/>
        <v>473750</v>
      </c>
      <c r="J134" s="41">
        <f t="shared" ref="J134:J196" si="15">D134+G134</f>
        <v>473750</v>
      </c>
      <c r="K134" s="94">
        <f t="shared" ref="K134:K196" si="16">IF(I134=0,"",IF(J134/I134&gt;1.5, "зв.100",J134/I134*100))</f>
        <v>100</v>
      </c>
    </row>
    <row r="135" spans="1:11" s="75" customFormat="1" ht="47.25" x14ac:dyDescent="0.25">
      <c r="A135" s="20" t="s">
        <v>376</v>
      </c>
      <c r="B135" s="57">
        <v>41033600</v>
      </c>
      <c r="C135" s="28">
        <v>3592800</v>
      </c>
      <c r="D135" s="28">
        <v>3591206.94</v>
      </c>
      <c r="E135" s="38">
        <f t="shared" si="12"/>
        <v>99.955659652638602</v>
      </c>
      <c r="F135" s="28"/>
      <c r="G135" s="28"/>
      <c r="H135" s="23" t="str">
        <f>IF(F135=0,"",IF(G135/F135&gt;1.5, "зв.100",G135/F135*100))</f>
        <v/>
      </c>
      <c r="I135" s="41">
        <f t="shared" si="13"/>
        <v>3592800</v>
      </c>
      <c r="J135" s="41">
        <f t="shared" si="15"/>
        <v>3591206.94</v>
      </c>
      <c r="K135" s="94">
        <f t="shared" si="16"/>
        <v>99.955659652638602</v>
      </c>
    </row>
    <row r="136" spans="1:11" ht="48.75" customHeight="1" x14ac:dyDescent="0.25">
      <c r="A136" s="20" t="s">
        <v>377</v>
      </c>
      <c r="B136" s="57">
        <v>41033800</v>
      </c>
      <c r="C136" s="28">
        <v>599000</v>
      </c>
      <c r="D136" s="28">
        <v>599000</v>
      </c>
      <c r="E136" s="38">
        <f t="shared" si="12"/>
        <v>100</v>
      </c>
      <c r="F136" s="28"/>
      <c r="G136" s="28"/>
      <c r="H136" s="23" t="str">
        <f>IF(F136=0,"",IF(G136/F136&gt;1.5, "зв.100",G136/F136*100))</f>
        <v/>
      </c>
      <c r="I136" s="41">
        <f t="shared" si="13"/>
        <v>599000</v>
      </c>
      <c r="J136" s="41">
        <f t="shared" si="15"/>
        <v>599000</v>
      </c>
      <c r="K136" s="94">
        <f t="shared" si="16"/>
        <v>100</v>
      </c>
    </row>
    <row r="137" spans="1:11" ht="31.5" x14ac:dyDescent="0.2">
      <c r="A137" s="20" t="s">
        <v>234</v>
      </c>
      <c r="B137" s="12">
        <v>41033900</v>
      </c>
      <c r="C137" s="28">
        <v>240276400</v>
      </c>
      <c r="D137" s="28">
        <v>240276400</v>
      </c>
      <c r="E137" s="38">
        <f t="shared" si="12"/>
        <v>100</v>
      </c>
      <c r="F137" s="28"/>
      <c r="G137" s="28"/>
      <c r="H137" s="23" t="str">
        <f t="shared" si="14"/>
        <v/>
      </c>
      <c r="I137" s="41">
        <f t="shared" si="13"/>
        <v>240276400</v>
      </c>
      <c r="J137" s="41">
        <f t="shared" si="15"/>
        <v>240276400</v>
      </c>
      <c r="K137" s="94">
        <f t="shared" si="16"/>
        <v>100</v>
      </c>
    </row>
    <row r="138" spans="1:11" ht="31.5" x14ac:dyDescent="0.2">
      <c r="A138" s="20" t="s">
        <v>235</v>
      </c>
      <c r="B138" s="12">
        <v>41034200</v>
      </c>
      <c r="C138" s="28">
        <v>222427045</v>
      </c>
      <c r="D138" s="28">
        <v>222426628.16999999</v>
      </c>
      <c r="E138" s="38">
        <f t="shared" si="12"/>
        <v>99.999812599227752</v>
      </c>
      <c r="F138" s="28"/>
      <c r="G138" s="28"/>
      <c r="H138" s="23" t="str">
        <f t="shared" si="14"/>
        <v/>
      </c>
      <c r="I138" s="41">
        <f t="shared" si="13"/>
        <v>222427045</v>
      </c>
      <c r="J138" s="41">
        <f t="shared" si="15"/>
        <v>222426628.16999999</v>
      </c>
      <c r="K138" s="94">
        <f t="shared" si="16"/>
        <v>99.999812599227752</v>
      </c>
    </row>
    <row r="139" spans="1:11" ht="47.25" x14ac:dyDescent="0.2">
      <c r="A139" s="20" t="s">
        <v>247</v>
      </c>
      <c r="B139" s="12">
        <v>41034500</v>
      </c>
      <c r="C139" s="28">
        <v>23500000</v>
      </c>
      <c r="D139" s="28">
        <v>23500000</v>
      </c>
      <c r="E139" s="38">
        <f t="shared" si="12"/>
        <v>100</v>
      </c>
      <c r="F139" s="28">
        <v>14931992</v>
      </c>
      <c r="G139" s="28">
        <v>14193190.4</v>
      </c>
      <c r="H139" s="27">
        <f>IF(F139=0,"",IF(G139/F139&gt;1.5, "зв.100",G139/F139*100))</f>
        <v>95.052223440784061</v>
      </c>
      <c r="I139" s="41">
        <f t="shared" si="13"/>
        <v>38431992</v>
      </c>
      <c r="J139" s="41">
        <f t="shared" si="15"/>
        <v>37693190.399999999</v>
      </c>
      <c r="K139" s="94">
        <f t="shared" si="16"/>
        <v>98.077639066952344</v>
      </c>
    </row>
    <row r="140" spans="1:11" ht="47.25" x14ac:dyDescent="0.25">
      <c r="A140" s="20" t="s">
        <v>378</v>
      </c>
      <c r="B140" s="57">
        <v>41035400</v>
      </c>
      <c r="C140" s="28">
        <v>896000</v>
      </c>
      <c r="D140" s="28">
        <v>678937.55</v>
      </c>
      <c r="E140" s="38">
        <f t="shared" si="12"/>
        <v>75.774280133928571</v>
      </c>
      <c r="F140" s="28"/>
      <c r="G140" s="28"/>
      <c r="H140" s="23" t="str">
        <f>IF(F140=0,"",IF(G140/F140&gt;1.5, "зв.100",G140/F140*100))</f>
        <v/>
      </c>
      <c r="I140" s="41">
        <f t="shared" si="13"/>
        <v>896000</v>
      </c>
      <c r="J140" s="41">
        <f t="shared" si="15"/>
        <v>678937.55</v>
      </c>
      <c r="K140" s="94">
        <f t="shared" si="16"/>
        <v>75.774280133928571</v>
      </c>
    </row>
    <row r="141" spans="1:11" s="74" customFormat="1" ht="98.25" customHeight="1" x14ac:dyDescent="0.2">
      <c r="A141" s="20" t="s">
        <v>211</v>
      </c>
      <c r="B141" s="12">
        <v>41035800</v>
      </c>
      <c r="C141" s="28">
        <v>638065</v>
      </c>
      <c r="D141" s="28">
        <v>638059.49</v>
      </c>
      <c r="E141" s="38">
        <f t="shared" si="12"/>
        <v>99.999136451615428</v>
      </c>
      <c r="F141" s="28">
        <v>0</v>
      </c>
      <c r="G141" s="28">
        <v>0</v>
      </c>
      <c r="H141" s="23" t="str">
        <f t="shared" si="14"/>
        <v/>
      </c>
      <c r="I141" s="41">
        <f t="shared" si="13"/>
        <v>638065</v>
      </c>
      <c r="J141" s="41">
        <f t="shared" si="15"/>
        <v>638059.49</v>
      </c>
      <c r="K141" s="94">
        <f t="shared" si="16"/>
        <v>99.999136451615428</v>
      </c>
    </row>
    <row r="142" spans="1:11" s="76" customFormat="1" ht="192.75" customHeight="1" x14ac:dyDescent="0.2">
      <c r="A142" s="20" t="s">
        <v>395</v>
      </c>
      <c r="B142" s="12">
        <v>41036100</v>
      </c>
      <c r="C142" s="28">
        <v>13111635</v>
      </c>
      <c r="D142" s="28">
        <v>13083385.550000001</v>
      </c>
      <c r="E142" s="38">
        <f t="shared" si="12"/>
        <v>99.784546702222883</v>
      </c>
      <c r="F142" s="28"/>
      <c r="G142" s="28"/>
      <c r="H142" s="23" t="str">
        <f t="shared" si="14"/>
        <v/>
      </c>
      <c r="I142" s="41">
        <f t="shared" si="13"/>
        <v>13111635</v>
      </c>
      <c r="J142" s="41">
        <f>D142+G142</f>
        <v>13083385.550000001</v>
      </c>
      <c r="K142" s="94">
        <f>IF(I142=0,"",IF(J142/I142&gt;1.5, "зв.100",J142/I142*100))</f>
        <v>99.784546702222883</v>
      </c>
    </row>
    <row r="143" spans="1:11" ht="129" customHeight="1" x14ac:dyDescent="0.2">
      <c r="A143" s="20" t="s">
        <v>213</v>
      </c>
      <c r="B143" s="12">
        <v>41036600</v>
      </c>
      <c r="C143" s="28">
        <v>0</v>
      </c>
      <c r="D143" s="28">
        <v>0</v>
      </c>
      <c r="E143" s="38" t="str">
        <f t="shared" si="12"/>
        <v/>
      </c>
      <c r="F143" s="28">
        <v>4932958.0999999996</v>
      </c>
      <c r="G143" s="28">
        <v>4932958.0999999996</v>
      </c>
      <c r="H143" s="27">
        <f>IF(F143=0,"",IF(G143/F143&gt;1.5, "зв.100",G143/F143*100))</f>
        <v>100</v>
      </c>
      <c r="I143" s="28">
        <f t="shared" si="13"/>
        <v>4932958.0999999996</v>
      </c>
      <c r="J143" s="28">
        <f t="shared" si="15"/>
        <v>4932958.0999999996</v>
      </c>
      <c r="K143" s="38">
        <f t="shared" si="16"/>
        <v>100</v>
      </c>
    </row>
    <row r="144" spans="1:11" ht="31.5" x14ac:dyDescent="0.2">
      <c r="A144" s="19" t="s">
        <v>153</v>
      </c>
      <c r="B144" s="18">
        <v>90010200</v>
      </c>
      <c r="C144" s="22">
        <f>C128+C129</f>
        <v>2316444195.6800003</v>
      </c>
      <c r="D144" s="22">
        <f>D128+D129</f>
        <v>2363616359.6300001</v>
      </c>
      <c r="E144" s="24">
        <f t="shared" ref="E144:E169" si="17">IF(C144=0,"",IF(D144/C144&gt;1.5, "зв.100",D144/C144*100))</f>
        <v>102.03640407301728</v>
      </c>
      <c r="F144" s="22">
        <f>F128+F129</f>
        <v>150075448.15000001</v>
      </c>
      <c r="G144" s="22">
        <f>G128+G129</f>
        <v>155937085.84</v>
      </c>
      <c r="H144" s="23">
        <f t="shared" si="14"/>
        <v>103.90579389384284</v>
      </c>
      <c r="I144" s="22">
        <f t="shared" si="13"/>
        <v>2466519643.8300004</v>
      </c>
      <c r="J144" s="22">
        <f t="shared" si="15"/>
        <v>2519553445.4700003</v>
      </c>
      <c r="K144" s="24">
        <f t="shared" si="16"/>
        <v>102.15014714245896</v>
      </c>
    </row>
    <row r="145" spans="1:11" ht="15.75" x14ac:dyDescent="0.2">
      <c r="A145" s="20" t="s">
        <v>189</v>
      </c>
      <c r="B145" s="12">
        <v>41035000</v>
      </c>
      <c r="C145" s="87">
        <v>7000</v>
      </c>
      <c r="D145" s="28">
        <v>7000</v>
      </c>
      <c r="E145" s="38">
        <f t="shared" si="17"/>
        <v>100</v>
      </c>
      <c r="F145" s="28">
        <v>0</v>
      </c>
      <c r="G145" s="28">
        <v>0</v>
      </c>
      <c r="H145" s="23" t="str">
        <f t="shared" si="14"/>
        <v/>
      </c>
      <c r="I145" s="28">
        <f t="shared" si="13"/>
        <v>7000</v>
      </c>
      <c r="J145" s="28">
        <f t="shared" si="15"/>
        <v>7000</v>
      </c>
      <c r="K145" s="38">
        <f t="shared" si="16"/>
        <v>100</v>
      </c>
    </row>
    <row r="146" spans="1:11" ht="48.75" customHeight="1" x14ac:dyDescent="0.2">
      <c r="A146" s="20" t="s">
        <v>264</v>
      </c>
      <c r="B146" s="12">
        <v>41035200</v>
      </c>
      <c r="C146" s="87">
        <v>210000</v>
      </c>
      <c r="D146" s="28">
        <v>180618</v>
      </c>
      <c r="E146" s="38">
        <f t="shared" si="17"/>
        <v>86.008571428571429</v>
      </c>
      <c r="F146" s="28"/>
      <c r="G146" s="28"/>
      <c r="H146" s="23" t="str">
        <f>IF(F146=0,"",IF(G146/F146&gt;1.5, "зв.100",G146/F146*100))</f>
        <v/>
      </c>
      <c r="I146" s="28">
        <f t="shared" si="13"/>
        <v>210000</v>
      </c>
      <c r="J146" s="28">
        <f t="shared" si="15"/>
        <v>180618</v>
      </c>
      <c r="K146" s="38">
        <f t="shared" si="16"/>
        <v>86.008571428571429</v>
      </c>
    </row>
    <row r="147" spans="1:11" ht="16.5" x14ac:dyDescent="0.2">
      <c r="A147" s="26" t="s">
        <v>111</v>
      </c>
      <c r="B147" s="18">
        <v>90010300</v>
      </c>
      <c r="C147" s="42">
        <f>C144+C145+C146</f>
        <v>2316661195.6800003</v>
      </c>
      <c r="D147" s="42">
        <f>D144+D145+D146</f>
        <v>2363803977.6300001</v>
      </c>
      <c r="E147" s="93">
        <f t="shared" si="17"/>
        <v>102.03494503373689</v>
      </c>
      <c r="F147" s="42">
        <f>F144+F145</f>
        <v>150075448.15000001</v>
      </c>
      <c r="G147" s="42">
        <f>G144+G145</f>
        <v>155937085.84</v>
      </c>
      <c r="H147" s="104">
        <f t="shared" si="14"/>
        <v>103.90579389384284</v>
      </c>
      <c r="I147" s="42">
        <f t="shared" si="13"/>
        <v>2466736643.8300004</v>
      </c>
      <c r="J147" s="42">
        <f t="shared" si="15"/>
        <v>2519741063.4700003</v>
      </c>
      <c r="K147" s="93">
        <f t="shared" si="16"/>
        <v>102.14876686461763</v>
      </c>
    </row>
    <row r="148" spans="1:11" ht="15.75" x14ac:dyDescent="0.25">
      <c r="A148" s="19" t="s">
        <v>154</v>
      </c>
      <c r="B148" s="43" t="s">
        <v>291</v>
      </c>
      <c r="C148" s="22">
        <f>C149</f>
        <v>102056000</v>
      </c>
      <c r="D148" s="22">
        <f>D149</f>
        <v>99904894.989999995</v>
      </c>
      <c r="E148" s="24">
        <f t="shared" si="17"/>
        <v>97.892230726267925</v>
      </c>
      <c r="F148" s="22">
        <f>F149</f>
        <v>2517048.89</v>
      </c>
      <c r="G148" s="22">
        <f>G149</f>
        <v>1985445.57</v>
      </c>
      <c r="H148" s="23">
        <f t="shared" si="14"/>
        <v>78.879896925641361</v>
      </c>
      <c r="I148" s="22">
        <f t="shared" si="13"/>
        <v>104573048.89</v>
      </c>
      <c r="J148" s="22">
        <f t="shared" si="15"/>
        <v>101890340.55999999</v>
      </c>
      <c r="K148" s="24">
        <f t="shared" si="16"/>
        <v>97.434608287244316</v>
      </c>
    </row>
    <row r="149" spans="1:11" ht="31.5" x14ac:dyDescent="0.25">
      <c r="A149" s="20" t="s">
        <v>292</v>
      </c>
      <c r="B149" s="44" t="s">
        <v>293</v>
      </c>
      <c r="C149" s="28">
        <v>102056000</v>
      </c>
      <c r="D149" s="28">
        <v>99904894.989999995</v>
      </c>
      <c r="E149" s="38">
        <f t="shared" si="17"/>
        <v>97.892230726267925</v>
      </c>
      <c r="F149" s="28">
        <v>2517048.89</v>
      </c>
      <c r="G149" s="28">
        <v>1985445.57</v>
      </c>
      <c r="H149" s="27">
        <f t="shared" si="14"/>
        <v>78.879896925641361</v>
      </c>
      <c r="I149" s="45">
        <f t="shared" si="13"/>
        <v>104573048.89</v>
      </c>
      <c r="J149" s="45">
        <f t="shared" si="15"/>
        <v>101890340.55999999</v>
      </c>
      <c r="K149" s="98">
        <f t="shared" si="16"/>
        <v>97.434608287244316</v>
      </c>
    </row>
    <row r="150" spans="1:11" s="74" customFormat="1" ht="15.75" x14ac:dyDescent="0.25">
      <c r="A150" s="19" t="s">
        <v>155</v>
      </c>
      <c r="B150" s="43" t="s">
        <v>294</v>
      </c>
      <c r="C150" s="22">
        <f>SUM(C151:C161)</f>
        <v>703863368</v>
      </c>
      <c r="D150" s="22">
        <f>SUM(D151:D161)</f>
        <v>680407559.01999998</v>
      </c>
      <c r="E150" s="24">
        <f t="shared" si="17"/>
        <v>96.667562193689832</v>
      </c>
      <c r="F150" s="22">
        <f>SUM(F151:F161)</f>
        <v>147983221.47000003</v>
      </c>
      <c r="G150" s="22">
        <f>SUM(G151:G161)</f>
        <v>48475774.040000007</v>
      </c>
      <c r="H150" s="23">
        <f t="shared" si="14"/>
        <v>32.757615058290426</v>
      </c>
      <c r="I150" s="22">
        <f t="shared" si="13"/>
        <v>851846589.47000003</v>
      </c>
      <c r="J150" s="22">
        <f t="shared" si="15"/>
        <v>728883333.05999994</v>
      </c>
      <c r="K150" s="24">
        <f t="shared" si="16"/>
        <v>85.565093770404715</v>
      </c>
    </row>
    <row r="151" spans="1:11" s="76" customFormat="1" ht="15.75" x14ac:dyDescent="0.25">
      <c r="A151" s="20" t="s">
        <v>295</v>
      </c>
      <c r="B151" s="44" t="s">
        <v>296</v>
      </c>
      <c r="C151" s="28">
        <v>213795512</v>
      </c>
      <c r="D151" s="28">
        <v>209587665.87</v>
      </c>
      <c r="E151" s="24">
        <f t="shared" si="17"/>
        <v>98.031836079889274</v>
      </c>
      <c r="F151" s="28">
        <v>80873345.390000001</v>
      </c>
      <c r="G151" s="28">
        <v>22148821.789999999</v>
      </c>
      <c r="H151" s="23">
        <f t="shared" si="14"/>
        <v>27.387047837814194</v>
      </c>
      <c r="I151" s="45">
        <f t="shared" si="13"/>
        <v>294668857.38999999</v>
      </c>
      <c r="J151" s="45">
        <f t="shared" si="15"/>
        <v>231736487.66</v>
      </c>
      <c r="K151" s="98">
        <f t="shared" si="16"/>
        <v>78.643019731566753</v>
      </c>
    </row>
    <row r="152" spans="1:11" s="76" customFormat="1" ht="66" customHeight="1" x14ac:dyDescent="0.25">
      <c r="A152" s="20" t="s">
        <v>297</v>
      </c>
      <c r="B152" s="44" t="s">
        <v>298</v>
      </c>
      <c r="C152" s="28">
        <v>331378866</v>
      </c>
      <c r="D152" s="28">
        <v>322409371.43000001</v>
      </c>
      <c r="E152" s="38">
        <f t="shared" si="17"/>
        <v>97.293281047681546</v>
      </c>
      <c r="F152" s="28">
        <v>56494809.539999999</v>
      </c>
      <c r="G152" s="28">
        <v>17034135.379999999</v>
      </c>
      <c r="H152" s="27">
        <f t="shared" si="14"/>
        <v>30.151682107963079</v>
      </c>
      <c r="I152" s="45">
        <f t="shared" si="13"/>
        <v>387873675.54000002</v>
      </c>
      <c r="J152" s="45">
        <f t="shared" si="15"/>
        <v>339443506.81</v>
      </c>
      <c r="K152" s="98">
        <f t="shared" si="16"/>
        <v>87.513932554825942</v>
      </c>
    </row>
    <row r="153" spans="1:11" s="76" customFormat="1" ht="69" customHeight="1" x14ac:dyDescent="0.25">
      <c r="A153" s="20" t="s">
        <v>299</v>
      </c>
      <c r="B153" s="44" t="s">
        <v>300</v>
      </c>
      <c r="C153" s="28">
        <v>638065</v>
      </c>
      <c r="D153" s="28">
        <v>638059.49</v>
      </c>
      <c r="E153" s="38">
        <f t="shared" si="17"/>
        <v>99.999136451615428</v>
      </c>
      <c r="F153" s="28">
        <v>0</v>
      </c>
      <c r="G153" s="28">
        <v>0</v>
      </c>
      <c r="H153" s="27" t="str">
        <f t="shared" si="14"/>
        <v/>
      </c>
      <c r="I153" s="45">
        <f t="shared" si="13"/>
        <v>638065</v>
      </c>
      <c r="J153" s="45">
        <f t="shared" si="15"/>
        <v>638059.49</v>
      </c>
      <c r="K153" s="98">
        <f t="shared" si="16"/>
        <v>99.999136451615428</v>
      </c>
    </row>
    <row r="154" spans="1:11" s="76" customFormat="1" ht="97.5" customHeight="1" x14ac:dyDescent="0.25">
      <c r="A154" s="20" t="s">
        <v>301</v>
      </c>
      <c r="B154" s="44" t="s">
        <v>302</v>
      </c>
      <c r="C154" s="28">
        <v>9050000</v>
      </c>
      <c r="D154" s="28">
        <v>8747839.1400000006</v>
      </c>
      <c r="E154" s="38">
        <f t="shared" si="17"/>
        <v>96.661205966850844</v>
      </c>
      <c r="F154" s="28">
        <v>129017.21</v>
      </c>
      <c r="G154" s="28">
        <v>86017.1</v>
      </c>
      <c r="H154" s="27">
        <f t="shared" si="14"/>
        <v>66.671027841944493</v>
      </c>
      <c r="I154" s="45">
        <f t="shared" si="13"/>
        <v>9179017.2100000009</v>
      </c>
      <c r="J154" s="45">
        <f t="shared" si="15"/>
        <v>8833856.2400000002</v>
      </c>
      <c r="K154" s="98">
        <f t="shared" si="16"/>
        <v>96.23967400754006</v>
      </c>
    </row>
    <row r="155" spans="1:11" s="76" customFormat="1" ht="34.5" customHeight="1" x14ac:dyDescent="0.25">
      <c r="A155" s="20" t="s">
        <v>303</v>
      </c>
      <c r="B155" s="44" t="s">
        <v>304</v>
      </c>
      <c r="C155" s="28">
        <v>16025300</v>
      </c>
      <c r="D155" s="28">
        <v>15401012.720000001</v>
      </c>
      <c r="E155" s="38">
        <f t="shared" si="17"/>
        <v>96.104364473676014</v>
      </c>
      <c r="F155" s="28">
        <v>29783.86</v>
      </c>
      <c r="G155" s="28">
        <v>11374.97</v>
      </c>
      <c r="H155" s="27">
        <f t="shared" si="14"/>
        <v>38.191725317000547</v>
      </c>
      <c r="I155" s="45">
        <f t="shared" si="13"/>
        <v>16055083.859999999</v>
      </c>
      <c r="J155" s="45">
        <f t="shared" si="15"/>
        <v>15412387.690000001</v>
      </c>
      <c r="K155" s="98">
        <f t="shared" si="16"/>
        <v>95.996930470097226</v>
      </c>
    </row>
    <row r="156" spans="1:11" s="76" customFormat="1" ht="31.5" x14ac:dyDescent="0.25">
      <c r="A156" s="20" t="s">
        <v>305</v>
      </c>
      <c r="B156" s="44" t="s">
        <v>306</v>
      </c>
      <c r="C156" s="28">
        <v>123110625</v>
      </c>
      <c r="D156" s="28">
        <v>113941862.95999999</v>
      </c>
      <c r="E156" s="38">
        <f t="shared" si="17"/>
        <v>92.552420199312607</v>
      </c>
      <c r="F156" s="28">
        <v>10444518.91</v>
      </c>
      <c r="G156" s="28">
        <v>9183809.75</v>
      </c>
      <c r="H156" s="27">
        <f t="shared" si="14"/>
        <v>87.929466442030687</v>
      </c>
      <c r="I156" s="45">
        <f t="shared" si="13"/>
        <v>133555143.91</v>
      </c>
      <c r="J156" s="45">
        <f t="shared" si="15"/>
        <v>123125672.70999999</v>
      </c>
      <c r="K156" s="98">
        <f t="shared" si="16"/>
        <v>92.190887677805804</v>
      </c>
    </row>
    <row r="157" spans="1:11" s="76" customFormat="1" ht="31.5" x14ac:dyDescent="0.25">
      <c r="A157" s="20" t="s">
        <v>307</v>
      </c>
      <c r="B157" s="44" t="s">
        <v>308</v>
      </c>
      <c r="C157" s="28">
        <v>2113300</v>
      </c>
      <c r="D157" s="28">
        <v>2085956.31</v>
      </c>
      <c r="E157" s="38">
        <f t="shared" si="17"/>
        <v>98.706114134292349</v>
      </c>
      <c r="F157" s="28">
        <v>486</v>
      </c>
      <c r="G157" s="28">
        <v>354.49</v>
      </c>
      <c r="H157" s="27">
        <f t="shared" si="14"/>
        <v>72.940329218106996</v>
      </c>
      <c r="I157" s="45">
        <f t="shared" si="13"/>
        <v>2113786</v>
      </c>
      <c r="J157" s="45">
        <f t="shared" si="15"/>
        <v>2086310.8</v>
      </c>
      <c r="K157" s="98">
        <f t="shared" si="16"/>
        <v>98.700190085467497</v>
      </c>
    </row>
    <row r="158" spans="1:11" s="76" customFormat="1" ht="15.75" x14ac:dyDescent="0.25">
      <c r="A158" s="20" t="s">
        <v>309</v>
      </c>
      <c r="B158" s="44" t="s">
        <v>310</v>
      </c>
      <c r="C158" s="28">
        <v>5111100</v>
      </c>
      <c r="D158" s="28">
        <v>4997963.42</v>
      </c>
      <c r="E158" s="38">
        <f t="shared" si="17"/>
        <v>97.786453405333489</v>
      </c>
      <c r="F158" s="28">
        <v>0</v>
      </c>
      <c r="G158" s="28">
        <v>0</v>
      </c>
      <c r="H158" s="27" t="str">
        <f t="shared" si="14"/>
        <v/>
      </c>
      <c r="I158" s="45">
        <f t="shared" si="13"/>
        <v>5111100</v>
      </c>
      <c r="J158" s="45">
        <f t="shared" si="15"/>
        <v>4997963.42</v>
      </c>
      <c r="K158" s="98">
        <f t="shared" si="16"/>
        <v>97.786453405333489</v>
      </c>
    </row>
    <row r="159" spans="1:11" s="76" customFormat="1" ht="31.5" x14ac:dyDescent="0.25">
      <c r="A159" s="20" t="s">
        <v>311</v>
      </c>
      <c r="B159" s="44" t="s">
        <v>312</v>
      </c>
      <c r="C159" s="28">
        <v>857900</v>
      </c>
      <c r="D159" s="28">
        <v>829174.64</v>
      </c>
      <c r="E159" s="38">
        <f t="shared" si="17"/>
        <v>96.651665695302484</v>
      </c>
      <c r="F159" s="28">
        <v>0</v>
      </c>
      <c r="G159" s="28">
        <v>0</v>
      </c>
      <c r="H159" s="27" t="str">
        <f t="shared" si="14"/>
        <v/>
      </c>
      <c r="I159" s="45">
        <f t="shared" si="13"/>
        <v>857900</v>
      </c>
      <c r="J159" s="45">
        <f t="shared" si="15"/>
        <v>829174.64</v>
      </c>
      <c r="K159" s="98">
        <f t="shared" si="16"/>
        <v>96.651665695302484</v>
      </c>
    </row>
    <row r="160" spans="1:11" s="76" customFormat="1" ht="15.75" x14ac:dyDescent="0.25">
      <c r="A160" s="20" t="s">
        <v>313</v>
      </c>
      <c r="B160" s="44" t="s">
        <v>314</v>
      </c>
      <c r="C160" s="28">
        <v>1733800</v>
      </c>
      <c r="D160" s="28">
        <v>1728833.04</v>
      </c>
      <c r="E160" s="38">
        <f t="shared" si="17"/>
        <v>99.713521744145808</v>
      </c>
      <c r="F160" s="28">
        <v>11260.56</v>
      </c>
      <c r="G160" s="28">
        <v>11260.56</v>
      </c>
      <c r="H160" s="27">
        <f t="shared" si="14"/>
        <v>100</v>
      </c>
      <c r="I160" s="45">
        <f t="shared" si="13"/>
        <v>1745060.56</v>
      </c>
      <c r="J160" s="45">
        <f t="shared" si="15"/>
        <v>1740093.6</v>
      </c>
      <c r="K160" s="98">
        <f t="shared" si="16"/>
        <v>99.71537033648849</v>
      </c>
    </row>
    <row r="161" spans="1:11" s="76" customFormat="1" ht="36" customHeight="1" x14ac:dyDescent="0.25">
      <c r="A161" s="20" t="s">
        <v>315</v>
      </c>
      <c r="B161" s="44" t="s">
        <v>316</v>
      </c>
      <c r="C161" s="28">
        <v>48900</v>
      </c>
      <c r="D161" s="28">
        <v>39820</v>
      </c>
      <c r="E161" s="38">
        <f t="shared" si="17"/>
        <v>81.431492842535789</v>
      </c>
      <c r="F161" s="28">
        <v>0</v>
      </c>
      <c r="G161" s="28">
        <v>0</v>
      </c>
      <c r="H161" s="27" t="str">
        <f t="shared" si="14"/>
        <v/>
      </c>
      <c r="I161" s="45">
        <f t="shared" si="13"/>
        <v>48900</v>
      </c>
      <c r="J161" s="45">
        <f t="shared" si="15"/>
        <v>39820</v>
      </c>
      <c r="K161" s="98">
        <f t="shared" si="16"/>
        <v>81.431492842535789</v>
      </c>
    </row>
    <row r="162" spans="1:11" s="76" customFormat="1" ht="15.75" x14ac:dyDescent="0.25">
      <c r="A162" s="19" t="s">
        <v>317</v>
      </c>
      <c r="B162" s="43" t="s">
        <v>318</v>
      </c>
      <c r="C162" s="22">
        <f>SUM(C163:C170)</f>
        <v>279083586</v>
      </c>
      <c r="D162" s="22">
        <f>SUM(D163:D170)</f>
        <v>278569293.72999996</v>
      </c>
      <c r="E162" s="24">
        <f t="shared" si="17"/>
        <v>99.81572106143139</v>
      </c>
      <c r="F162" s="22">
        <f>SUM(F163:F170)</f>
        <v>52371606.18</v>
      </c>
      <c r="G162" s="22">
        <f>SUM(G163:G170)</f>
        <v>43117198.980000012</v>
      </c>
      <c r="H162" s="23">
        <f t="shared" si="14"/>
        <v>82.329342414680198</v>
      </c>
      <c r="I162" s="22">
        <f t="shared" si="13"/>
        <v>331455192.18000001</v>
      </c>
      <c r="J162" s="22">
        <f t="shared" si="15"/>
        <v>321686492.70999998</v>
      </c>
      <c r="K162" s="24">
        <f t="shared" si="16"/>
        <v>97.052784297705301</v>
      </c>
    </row>
    <row r="163" spans="1:11" s="76" customFormat="1" ht="31.5" x14ac:dyDescent="0.25">
      <c r="A163" s="20" t="s">
        <v>319</v>
      </c>
      <c r="B163" s="44" t="s">
        <v>320</v>
      </c>
      <c r="C163" s="28">
        <v>81921907</v>
      </c>
      <c r="D163" s="28">
        <v>81908231.5</v>
      </c>
      <c r="E163" s="38">
        <f t="shared" si="17"/>
        <v>99.983306663015057</v>
      </c>
      <c r="F163" s="28">
        <v>22391365.18</v>
      </c>
      <c r="G163" s="28">
        <v>15452605.800000001</v>
      </c>
      <c r="H163" s="27">
        <f t="shared" si="14"/>
        <v>69.011450064698565</v>
      </c>
      <c r="I163" s="45">
        <f t="shared" si="13"/>
        <v>104313272.18000001</v>
      </c>
      <c r="J163" s="45">
        <f t="shared" si="15"/>
        <v>97360837.299999997</v>
      </c>
      <c r="K163" s="98">
        <f t="shared" si="16"/>
        <v>93.335042862040524</v>
      </c>
    </row>
    <row r="164" spans="1:11" s="76" customFormat="1" ht="31.5" x14ac:dyDescent="0.25">
      <c r="A164" s="20" t="s">
        <v>321</v>
      </c>
      <c r="B164" s="44" t="s">
        <v>322</v>
      </c>
      <c r="C164" s="28">
        <v>61897600</v>
      </c>
      <c r="D164" s="28">
        <v>61500771.539999999</v>
      </c>
      <c r="E164" s="38">
        <f t="shared" si="17"/>
        <v>99.35889523988007</v>
      </c>
      <c r="F164" s="28">
        <v>7588463</v>
      </c>
      <c r="G164" s="28">
        <v>7159684.4000000004</v>
      </c>
      <c r="H164" s="27">
        <f t="shared" si="14"/>
        <v>94.3495988581614</v>
      </c>
      <c r="I164" s="45">
        <f t="shared" si="13"/>
        <v>69486063</v>
      </c>
      <c r="J164" s="45">
        <f t="shared" si="15"/>
        <v>68660455.939999998</v>
      </c>
      <c r="K164" s="98">
        <f t="shared" si="16"/>
        <v>98.81183790769667</v>
      </c>
    </row>
    <row r="165" spans="1:11" s="76" customFormat="1" ht="15.75" x14ac:dyDescent="0.25">
      <c r="A165" s="20" t="s">
        <v>323</v>
      </c>
      <c r="B165" s="44" t="s">
        <v>324</v>
      </c>
      <c r="C165" s="28">
        <v>97249829</v>
      </c>
      <c r="D165" s="28">
        <v>97220579.459999993</v>
      </c>
      <c r="E165" s="38">
        <f t="shared" si="17"/>
        <v>99.96992329929958</v>
      </c>
      <c r="F165" s="28">
        <v>15326118</v>
      </c>
      <c r="G165" s="28">
        <v>14987672.58</v>
      </c>
      <c r="H165" s="27">
        <f t="shared" si="14"/>
        <v>97.791708115518887</v>
      </c>
      <c r="I165" s="45">
        <f t="shared" si="13"/>
        <v>112575947</v>
      </c>
      <c r="J165" s="45">
        <f t="shared" si="15"/>
        <v>112208252.03999999</v>
      </c>
      <c r="K165" s="98">
        <f t="shared" si="16"/>
        <v>99.673380531278127</v>
      </c>
    </row>
    <row r="166" spans="1:11" s="76" customFormat="1" ht="15.75" x14ac:dyDescent="0.25">
      <c r="A166" s="20" t="s">
        <v>325</v>
      </c>
      <c r="B166" s="44" t="s">
        <v>326</v>
      </c>
      <c r="C166" s="28">
        <v>12377560</v>
      </c>
      <c r="D166" s="28">
        <v>12376815.73</v>
      </c>
      <c r="E166" s="38">
        <f t="shared" si="17"/>
        <v>99.993986940883346</v>
      </c>
      <c r="F166" s="28">
        <v>6339167</v>
      </c>
      <c r="G166" s="28">
        <v>4832374.7300000004</v>
      </c>
      <c r="H166" s="27">
        <f t="shared" si="14"/>
        <v>76.230437374500468</v>
      </c>
      <c r="I166" s="45">
        <f t="shared" si="13"/>
        <v>18716727</v>
      </c>
      <c r="J166" s="45">
        <f t="shared" si="15"/>
        <v>17209190.460000001</v>
      </c>
      <c r="K166" s="98">
        <f t="shared" si="16"/>
        <v>91.945511947681879</v>
      </c>
    </row>
    <row r="167" spans="1:11" s="76" customFormat="1" ht="15.75" x14ac:dyDescent="0.25">
      <c r="A167" s="20" t="s">
        <v>327</v>
      </c>
      <c r="B167" s="44" t="s">
        <v>328</v>
      </c>
      <c r="C167" s="28">
        <v>13591484</v>
      </c>
      <c r="D167" s="28">
        <v>13519934.42</v>
      </c>
      <c r="E167" s="38">
        <f t="shared" si="17"/>
        <v>99.473570509298327</v>
      </c>
      <c r="F167" s="28">
        <v>694384</v>
      </c>
      <c r="G167" s="28">
        <v>652754.02</v>
      </c>
      <c r="H167" s="27">
        <f t="shared" si="14"/>
        <v>94.004761054402181</v>
      </c>
      <c r="I167" s="45">
        <f t="shared" si="13"/>
        <v>14285868</v>
      </c>
      <c r="J167" s="45">
        <f t="shared" si="15"/>
        <v>14172688.439999999</v>
      </c>
      <c r="K167" s="98">
        <f t="shared" si="16"/>
        <v>99.20775160459273</v>
      </c>
    </row>
    <row r="168" spans="1:11" s="76" customFormat="1" ht="53.25" customHeight="1" x14ac:dyDescent="0.25">
      <c r="A168" s="20" t="s">
        <v>190</v>
      </c>
      <c r="B168" s="44" t="s">
        <v>329</v>
      </c>
      <c r="C168" s="28">
        <v>558000</v>
      </c>
      <c r="D168" s="28">
        <v>557856.85</v>
      </c>
      <c r="E168" s="38">
        <f t="shared" si="17"/>
        <v>99.974345878136191</v>
      </c>
      <c r="F168" s="28"/>
      <c r="G168" s="28"/>
      <c r="H168" s="27" t="str">
        <f>IF(F168=0,"",IF(G168/F168&gt;1.5, "зв.100",G168/F168*100))</f>
        <v/>
      </c>
      <c r="I168" s="45">
        <f t="shared" si="13"/>
        <v>558000</v>
      </c>
      <c r="J168" s="45">
        <f t="shared" si="15"/>
        <v>557856.85</v>
      </c>
      <c r="K168" s="98">
        <f t="shared" si="16"/>
        <v>99.974345878136191</v>
      </c>
    </row>
    <row r="169" spans="1:11" s="76" customFormat="1" ht="31.5" x14ac:dyDescent="0.25">
      <c r="A169" s="20" t="s">
        <v>330</v>
      </c>
      <c r="B169" s="44" t="s">
        <v>331</v>
      </c>
      <c r="C169" s="28">
        <v>4994345</v>
      </c>
      <c r="D169" s="28">
        <v>4993928.17</v>
      </c>
      <c r="E169" s="38">
        <f t="shared" si="17"/>
        <v>99.991653960629463</v>
      </c>
      <c r="F169" s="28">
        <v>0</v>
      </c>
      <c r="G169" s="28">
        <v>0</v>
      </c>
      <c r="H169" s="27" t="str">
        <f t="shared" si="14"/>
        <v/>
      </c>
      <c r="I169" s="45">
        <f t="shared" si="13"/>
        <v>4994345</v>
      </c>
      <c r="J169" s="45">
        <f t="shared" si="15"/>
        <v>4993928.17</v>
      </c>
      <c r="K169" s="98">
        <f t="shared" si="16"/>
        <v>99.991653960629463</v>
      </c>
    </row>
    <row r="170" spans="1:11" s="76" customFormat="1" ht="15.75" x14ac:dyDescent="0.25">
      <c r="A170" s="20" t="s">
        <v>332</v>
      </c>
      <c r="B170" s="44" t="s">
        <v>333</v>
      </c>
      <c r="C170" s="28">
        <v>6492861</v>
      </c>
      <c r="D170" s="28">
        <v>6491176.0599999996</v>
      </c>
      <c r="E170" s="38"/>
      <c r="F170" s="40">
        <v>32109</v>
      </c>
      <c r="G170" s="40">
        <v>32107.45</v>
      </c>
      <c r="H170" s="27">
        <f t="shared" si="14"/>
        <v>99.995172693014425</v>
      </c>
      <c r="I170" s="45">
        <f t="shared" si="13"/>
        <v>6524970</v>
      </c>
      <c r="J170" s="45">
        <f t="shared" si="15"/>
        <v>6523283.5099999998</v>
      </c>
      <c r="K170" s="98">
        <f t="shared" si="16"/>
        <v>99.974153291126242</v>
      </c>
    </row>
    <row r="171" spans="1:11" s="76" customFormat="1" ht="31.5" x14ac:dyDescent="0.2">
      <c r="A171" s="19" t="s">
        <v>334</v>
      </c>
      <c r="B171" s="21">
        <v>3000</v>
      </c>
      <c r="C171" s="22">
        <f>SUM(C172:C206)</f>
        <v>758310912.68000007</v>
      </c>
      <c r="D171" s="22">
        <f>SUM(D172:D206)</f>
        <v>751090658.62999976</v>
      </c>
      <c r="E171" s="24">
        <f t="shared" ref="E171:E200" si="18">IF(C171=0,"",IF(D171/C171&gt;1.5, "зв.100",D171/C171*100))</f>
        <v>99.04785043584792</v>
      </c>
      <c r="F171" s="22">
        <f>SUM(F172:F206)</f>
        <v>54618075.07</v>
      </c>
      <c r="G171" s="22">
        <f>SUM(G172:G206)</f>
        <v>49565251.640000001</v>
      </c>
      <c r="H171" s="23">
        <f t="shared" si="14"/>
        <v>90.748807197023766</v>
      </c>
      <c r="I171" s="22">
        <f t="shared" si="13"/>
        <v>812928987.75000012</v>
      </c>
      <c r="J171" s="22">
        <f t="shared" si="15"/>
        <v>800655910.26999974</v>
      </c>
      <c r="K171" s="24">
        <f t="shared" si="16"/>
        <v>98.490264504656253</v>
      </c>
    </row>
    <row r="172" spans="1:11" s="75" customFormat="1" ht="31.5" x14ac:dyDescent="0.2">
      <c r="A172" s="58" t="s">
        <v>335</v>
      </c>
      <c r="B172" s="59" t="s">
        <v>336</v>
      </c>
      <c r="C172" s="28">
        <v>26665855.469999999</v>
      </c>
      <c r="D172" s="28">
        <v>26395716.91</v>
      </c>
      <c r="E172" s="38">
        <f t="shared" si="18"/>
        <v>98.986949583132954</v>
      </c>
      <c r="F172" s="22"/>
      <c r="G172" s="22"/>
      <c r="H172" s="27" t="str">
        <f t="shared" si="14"/>
        <v/>
      </c>
      <c r="I172" s="45">
        <f t="shared" si="13"/>
        <v>26665855.469999999</v>
      </c>
      <c r="J172" s="45">
        <f t="shared" si="15"/>
        <v>26395716.91</v>
      </c>
      <c r="K172" s="98">
        <f t="shared" si="16"/>
        <v>98.986949583132954</v>
      </c>
    </row>
    <row r="173" spans="1:11" s="75" customFormat="1" ht="31.5" x14ac:dyDescent="0.2">
      <c r="A173" s="58" t="s">
        <v>337</v>
      </c>
      <c r="B173" s="59" t="s">
        <v>338</v>
      </c>
      <c r="C173" s="28">
        <v>5399740.2400000002</v>
      </c>
      <c r="D173" s="28">
        <v>5357617.66</v>
      </c>
      <c r="E173" s="38">
        <f t="shared" si="18"/>
        <v>99.219914697229953</v>
      </c>
      <c r="F173" s="22"/>
      <c r="G173" s="22"/>
      <c r="H173" s="27" t="str">
        <f t="shared" si="14"/>
        <v/>
      </c>
      <c r="I173" s="45">
        <f t="shared" si="13"/>
        <v>5399740.2400000002</v>
      </c>
      <c r="J173" s="45">
        <f t="shared" si="15"/>
        <v>5357617.66</v>
      </c>
      <c r="K173" s="98">
        <f t="shared" si="16"/>
        <v>99.219914697229953</v>
      </c>
    </row>
    <row r="174" spans="1:11" s="75" customFormat="1" ht="47.25" x14ac:dyDescent="0.2">
      <c r="A174" s="58" t="s">
        <v>339</v>
      </c>
      <c r="B174" s="59" t="s">
        <v>340</v>
      </c>
      <c r="C174" s="28">
        <v>1918453.49</v>
      </c>
      <c r="D174" s="28">
        <v>1894481</v>
      </c>
      <c r="E174" s="38">
        <f t="shared" si="18"/>
        <v>98.750426313436463</v>
      </c>
      <c r="F174" s="22"/>
      <c r="G174" s="22"/>
      <c r="H174" s="27" t="str">
        <f t="shared" si="14"/>
        <v/>
      </c>
      <c r="I174" s="45">
        <f t="shared" si="13"/>
        <v>1918453.49</v>
      </c>
      <c r="J174" s="45">
        <f t="shared" si="15"/>
        <v>1894481</v>
      </c>
      <c r="K174" s="98">
        <f t="shared" si="16"/>
        <v>98.750426313436463</v>
      </c>
    </row>
    <row r="175" spans="1:11" s="75" customFormat="1" ht="31.5" x14ac:dyDescent="0.2">
      <c r="A175" s="58" t="s">
        <v>341</v>
      </c>
      <c r="B175" s="59" t="s">
        <v>342</v>
      </c>
      <c r="C175" s="28">
        <v>3416509.03</v>
      </c>
      <c r="D175" s="28">
        <v>3376520.26</v>
      </c>
      <c r="E175" s="38">
        <f t="shared" si="18"/>
        <v>98.829542973577333</v>
      </c>
      <c r="F175" s="22"/>
      <c r="G175" s="22"/>
      <c r="H175" s="27" t="str">
        <f t="shared" si="14"/>
        <v/>
      </c>
      <c r="I175" s="45">
        <f t="shared" si="13"/>
        <v>3416509.03</v>
      </c>
      <c r="J175" s="45">
        <f t="shared" si="15"/>
        <v>3376520.26</v>
      </c>
      <c r="K175" s="98">
        <f t="shared" si="16"/>
        <v>98.829542973577333</v>
      </c>
    </row>
    <row r="176" spans="1:11" s="75" customFormat="1" ht="31.5" x14ac:dyDescent="0.2">
      <c r="A176" s="60" t="s">
        <v>343</v>
      </c>
      <c r="B176" s="46">
        <v>3016</v>
      </c>
      <c r="C176" s="28">
        <v>374675289.44999999</v>
      </c>
      <c r="D176" s="28">
        <v>371210901.75</v>
      </c>
      <c r="E176" s="38">
        <f t="shared" si="18"/>
        <v>99.075362641319231</v>
      </c>
      <c r="F176" s="22"/>
      <c r="G176" s="22"/>
      <c r="H176" s="27" t="str">
        <f t="shared" si="14"/>
        <v/>
      </c>
      <c r="I176" s="45">
        <f t="shared" si="13"/>
        <v>374675289.44999999</v>
      </c>
      <c r="J176" s="45">
        <f t="shared" si="15"/>
        <v>371210901.75</v>
      </c>
      <c r="K176" s="98">
        <f t="shared" si="16"/>
        <v>99.075362641319231</v>
      </c>
    </row>
    <row r="177" spans="1:11" s="75" customFormat="1" ht="31.5" x14ac:dyDescent="0.25">
      <c r="A177" s="58" t="s">
        <v>344</v>
      </c>
      <c r="B177" s="61" t="s">
        <v>345</v>
      </c>
      <c r="C177" s="28">
        <v>27997.9</v>
      </c>
      <c r="D177" s="28">
        <v>27997.9</v>
      </c>
      <c r="E177" s="38">
        <f t="shared" si="18"/>
        <v>100</v>
      </c>
      <c r="F177" s="22"/>
      <c r="G177" s="22"/>
      <c r="H177" s="27" t="str">
        <f t="shared" si="14"/>
        <v/>
      </c>
      <c r="I177" s="45">
        <f t="shared" si="13"/>
        <v>27997.9</v>
      </c>
      <c r="J177" s="45">
        <f t="shared" si="15"/>
        <v>27997.9</v>
      </c>
      <c r="K177" s="98">
        <f t="shared" si="16"/>
        <v>100</v>
      </c>
    </row>
    <row r="178" spans="1:11" s="75" customFormat="1" ht="31.5" x14ac:dyDescent="0.2">
      <c r="A178" s="58" t="s">
        <v>346</v>
      </c>
      <c r="B178" s="59" t="s">
        <v>347</v>
      </c>
      <c r="C178" s="28">
        <v>2162</v>
      </c>
      <c r="D178" s="28">
        <v>2162</v>
      </c>
      <c r="E178" s="38">
        <f t="shared" si="18"/>
        <v>100</v>
      </c>
      <c r="F178" s="22"/>
      <c r="G178" s="22"/>
      <c r="H178" s="27" t="str">
        <f t="shared" si="14"/>
        <v/>
      </c>
      <c r="I178" s="45">
        <f t="shared" si="13"/>
        <v>2162</v>
      </c>
      <c r="J178" s="45">
        <f t="shared" si="15"/>
        <v>2162</v>
      </c>
      <c r="K178" s="98">
        <f t="shared" si="16"/>
        <v>100</v>
      </c>
    </row>
    <row r="179" spans="1:11" s="75" customFormat="1" ht="31.5" x14ac:dyDescent="0.2">
      <c r="A179" s="58" t="s">
        <v>348</v>
      </c>
      <c r="B179" s="59" t="s">
        <v>349</v>
      </c>
      <c r="C179" s="28">
        <v>13296.3</v>
      </c>
      <c r="D179" s="28">
        <v>13296.3</v>
      </c>
      <c r="E179" s="38">
        <f t="shared" si="18"/>
        <v>100</v>
      </c>
      <c r="F179" s="22"/>
      <c r="G179" s="22"/>
      <c r="H179" s="27" t="str">
        <f t="shared" si="14"/>
        <v/>
      </c>
      <c r="I179" s="45">
        <f t="shared" si="13"/>
        <v>13296.3</v>
      </c>
      <c r="J179" s="45">
        <f t="shared" si="15"/>
        <v>13296.3</v>
      </c>
      <c r="K179" s="98">
        <f t="shared" si="16"/>
        <v>100</v>
      </c>
    </row>
    <row r="180" spans="1:11" s="75" customFormat="1" ht="47.25" x14ac:dyDescent="0.2">
      <c r="A180" s="60" t="s">
        <v>350</v>
      </c>
      <c r="B180" s="46">
        <v>3026</v>
      </c>
      <c r="C180" s="28">
        <v>430293.8</v>
      </c>
      <c r="D180" s="28">
        <v>430293.8</v>
      </c>
      <c r="E180" s="38">
        <f t="shared" si="18"/>
        <v>100</v>
      </c>
      <c r="F180" s="22"/>
      <c r="G180" s="22"/>
      <c r="H180" s="27" t="str">
        <f t="shared" si="14"/>
        <v/>
      </c>
      <c r="I180" s="45">
        <f t="shared" si="13"/>
        <v>430293.8</v>
      </c>
      <c r="J180" s="45">
        <f t="shared" si="15"/>
        <v>430293.8</v>
      </c>
      <c r="K180" s="98">
        <f t="shared" si="16"/>
        <v>100</v>
      </c>
    </row>
    <row r="181" spans="1:11" s="75" customFormat="1" ht="79.5" customHeight="1" x14ac:dyDescent="0.2">
      <c r="A181" s="60" t="s">
        <v>379</v>
      </c>
      <c r="B181" s="62" t="s">
        <v>380</v>
      </c>
      <c r="C181" s="28">
        <v>180000</v>
      </c>
      <c r="D181" s="28">
        <v>157500</v>
      </c>
      <c r="E181" s="38">
        <f t="shared" si="18"/>
        <v>87.5</v>
      </c>
      <c r="F181" s="22"/>
      <c r="G181" s="22"/>
      <c r="H181" s="27" t="str">
        <f>IF(F181=0,"",IF(G181/F181&gt;1.5, "зв.100",G181/F181*100))</f>
        <v/>
      </c>
      <c r="I181" s="45">
        <f t="shared" si="13"/>
        <v>180000</v>
      </c>
      <c r="J181" s="45">
        <f t="shared" si="15"/>
        <v>157500</v>
      </c>
      <c r="K181" s="98">
        <f t="shared" si="16"/>
        <v>87.5</v>
      </c>
    </row>
    <row r="182" spans="1:11" s="75" customFormat="1" ht="78.75" x14ac:dyDescent="0.2">
      <c r="A182" s="60" t="s">
        <v>381</v>
      </c>
      <c r="B182" s="62" t="s">
        <v>382</v>
      </c>
      <c r="C182" s="28">
        <v>81700</v>
      </c>
      <c r="D182" s="28">
        <v>80971.649999999994</v>
      </c>
      <c r="E182" s="38">
        <f t="shared" si="18"/>
        <v>99.108506731946136</v>
      </c>
      <c r="F182" s="22"/>
      <c r="G182" s="22"/>
      <c r="H182" s="27" t="str">
        <f>IF(F182=0,"",IF(G182/F182&gt;1.5, "зв.100",G182/F182*100))</f>
        <v/>
      </c>
      <c r="I182" s="45">
        <f t="shared" si="13"/>
        <v>81700</v>
      </c>
      <c r="J182" s="45">
        <f t="shared" si="15"/>
        <v>80971.649999999994</v>
      </c>
      <c r="K182" s="98">
        <f t="shared" si="16"/>
        <v>99.108506731946136</v>
      </c>
    </row>
    <row r="183" spans="1:11" s="74" customFormat="1" ht="31.5" x14ac:dyDescent="0.2">
      <c r="A183" s="58" t="s">
        <v>351</v>
      </c>
      <c r="B183" s="59" t="s">
        <v>352</v>
      </c>
      <c r="C183" s="28">
        <v>1010920</v>
      </c>
      <c r="D183" s="28">
        <v>998606.95</v>
      </c>
      <c r="E183" s="38">
        <f t="shared" si="18"/>
        <v>98.781995607961065</v>
      </c>
      <c r="F183" s="22"/>
      <c r="G183" s="22"/>
      <c r="H183" s="27" t="str">
        <f t="shared" si="14"/>
        <v/>
      </c>
      <c r="I183" s="45">
        <f t="shared" si="13"/>
        <v>1010920</v>
      </c>
      <c r="J183" s="45">
        <f t="shared" si="15"/>
        <v>998606.95</v>
      </c>
      <c r="K183" s="98">
        <f t="shared" si="16"/>
        <v>98.781995607961065</v>
      </c>
    </row>
    <row r="184" spans="1:11" s="74" customFormat="1" ht="47.25" x14ac:dyDescent="0.25">
      <c r="A184" s="60" t="s">
        <v>192</v>
      </c>
      <c r="B184" s="63">
        <v>3035</v>
      </c>
      <c r="C184" s="28">
        <v>16039000</v>
      </c>
      <c r="D184" s="28">
        <v>16039000</v>
      </c>
      <c r="E184" s="38">
        <f t="shared" si="18"/>
        <v>100</v>
      </c>
      <c r="F184" s="22"/>
      <c r="G184" s="22"/>
      <c r="H184" s="27" t="str">
        <f t="shared" si="14"/>
        <v/>
      </c>
      <c r="I184" s="45">
        <f t="shared" si="13"/>
        <v>16039000</v>
      </c>
      <c r="J184" s="45">
        <f t="shared" si="15"/>
        <v>16039000</v>
      </c>
      <c r="K184" s="98">
        <f t="shared" si="16"/>
        <v>100</v>
      </c>
    </row>
    <row r="185" spans="1:11" s="74" customFormat="1" ht="31.5" x14ac:dyDescent="0.25">
      <c r="A185" s="64" t="s">
        <v>193</v>
      </c>
      <c r="B185" s="65" t="s">
        <v>353</v>
      </c>
      <c r="C185" s="28">
        <v>34260333</v>
      </c>
      <c r="D185" s="28">
        <v>34260332.75</v>
      </c>
      <c r="E185" s="38">
        <f t="shared" si="18"/>
        <v>99.999999270293145</v>
      </c>
      <c r="F185" s="22"/>
      <c r="G185" s="22"/>
      <c r="H185" s="27" t="str">
        <f t="shared" si="14"/>
        <v/>
      </c>
      <c r="I185" s="45">
        <f t="shared" si="13"/>
        <v>34260333</v>
      </c>
      <c r="J185" s="45">
        <f t="shared" si="15"/>
        <v>34260332.75</v>
      </c>
      <c r="K185" s="98">
        <f t="shared" si="16"/>
        <v>99.999999270293145</v>
      </c>
    </row>
    <row r="186" spans="1:11" ht="15.75" x14ac:dyDescent="0.2">
      <c r="A186" s="58" t="s">
        <v>354</v>
      </c>
      <c r="B186" s="59" t="s">
        <v>355</v>
      </c>
      <c r="C186" s="28">
        <v>2250000</v>
      </c>
      <c r="D186" s="28">
        <v>2012819.79</v>
      </c>
      <c r="E186" s="38">
        <f t="shared" si="18"/>
        <v>89.458657333333335</v>
      </c>
      <c r="F186" s="22"/>
      <c r="G186" s="22"/>
      <c r="H186" s="27" t="str">
        <f t="shared" si="14"/>
        <v/>
      </c>
      <c r="I186" s="45">
        <f t="shared" si="13"/>
        <v>2250000</v>
      </c>
      <c r="J186" s="45">
        <f t="shared" si="15"/>
        <v>2012819.79</v>
      </c>
      <c r="K186" s="98">
        <f t="shared" si="16"/>
        <v>89.458657333333335</v>
      </c>
    </row>
    <row r="187" spans="1:11" s="75" customFormat="1" ht="31.5" x14ac:dyDescent="0.2">
      <c r="A187" s="58" t="s">
        <v>356</v>
      </c>
      <c r="B187" s="59" t="s">
        <v>357</v>
      </c>
      <c r="C187" s="28">
        <v>700000</v>
      </c>
      <c r="D187" s="28">
        <v>238742.09</v>
      </c>
      <c r="E187" s="38">
        <f t="shared" si="18"/>
        <v>34.106012857142858</v>
      </c>
      <c r="F187" s="22"/>
      <c r="G187" s="22"/>
      <c r="H187" s="27" t="str">
        <f t="shared" si="14"/>
        <v/>
      </c>
      <c r="I187" s="45">
        <f t="shared" si="13"/>
        <v>700000</v>
      </c>
      <c r="J187" s="45">
        <f t="shared" si="15"/>
        <v>238742.09</v>
      </c>
      <c r="K187" s="98">
        <f t="shared" si="16"/>
        <v>34.106012857142858</v>
      </c>
    </row>
    <row r="188" spans="1:11" ht="15.75" x14ac:dyDescent="0.2">
      <c r="A188" s="58" t="s">
        <v>358</v>
      </c>
      <c r="B188" s="59" t="s">
        <v>359</v>
      </c>
      <c r="C188" s="28">
        <v>139550400</v>
      </c>
      <c r="D188" s="28">
        <v>138914118.03999999</v>
      </c>
      <c r="E188" s="38">
        <f t="shared" si="18"/>
        <v>99.54404863045896</v>
      </c>
      <c r="F188" s="22"/>
      <c r="G188" s="22"/>
      <c r="H188" s="27" t="str">
        <f t="shared" si="14"/>
        <v/>
      </c>
      <c r="I188" s="45">
        <f t="shared" si="13"/>
        <v>139550400</v>
      </c>
      <c r="J188" s="45">
        <f t="shared" si="15"/>
        <v>138914118.03999999</v>
      </c>
      <c r="K188" s="98">
        <f t="shared" si="16"/>
        <v>99.54404863045896</v>
      </c>
    </row>
    <row r="189" spans="1:11" ht="31.5" x14ac:dyDescent="0.2">
      <c r="A189" s="58" t="s">
        <v>360</v>
      </c>
      <c r="B189" s="59" t="s">
        <v>361</v>
      </c>
      <c r="C189" s="28">
        <v>5090000</v>
      </c>
      <c r="D189" s="28">
        <v>5088068.67</v>
      </c>
      <c r="E189" s="38">
        <f t="shared" si="18"/>
        <v>99.962056385068763</v>
      </c>
      <c r="F189" s="22"/>
      <c r="G189" s="22"/>
      <c r="H189" s="27" t="str">
        <f t="shared" si="14"/>
        <v/>
      </c>
      <c r="I189" s="45">
        <f t="shared" si="13"/>
        <v>5090000</v>
      </c>
      <c r="J189" s="45">
        <f t="shared" si="15"/>
        <v>5088068.67</v>
      </c>
      <c r="K189" s="98">
        <f t="shared" si="16"/>
        <v>99.962056385068763</v>
      </c>
    </row>
    <row r="190" spans="1:11" s="75" customFormat="1" ht="15.75" x14ac:dyDescent="0.2">
      <c r="A190" s="58" t="s">
        <v>362</v>
      </c>
      <c r="B190" s="59" t="s">
        <v>363</v>
      </c>
      <c r="C190" s="28">
        <v>18700000</v>
      </c>
      <c r="D190" s="28">
        <v>18685005.280000001</v>
      </c>
      <c r="E190" s="38">
        <f t="shared" si="18"/>
        <v>99.91981433155081</v>
      </c>
      <c r="F190" s="22"/>
      <c r="G190" s="22"/>
      <c r="H190" s="27" t="str">
        <f t="shared" si="14"/>
        <v/>
      </c>
      <c r="I190" s="45">
        <f t="shared" si="13"/>
        <v>18700000</v>
      </c>
      <c r="J190" s="45">
        <f t="shared" si="15"/>
        <v>18685005.280000001</v>
      </c>
      <c r="K190" s="98">
        <f t="shared" si="16"/>
        <v>99.91981433155081</v>
      </c>
    </row>
    <row r="191" spans="1:11" s="75" customFormat="1" ht="15.75" x14ac:dyDescent="0.2">
      <c r="A191" s="58" t="s">
        <v>364</v>
      </c>
      <c r="B191" s="59" t="s">
        <v>365</v>
      </c>
      <c r="C191" s="28">
        <v>720000</v>
      </c>
      <c r="D191" s="28">
        <v>713534.45</v>
      </c>
      <c r="E191" s="38">
        <f t="shared" si="18"/>
        <v>99.10200694444444</v>
      </c>
      <c r="F191" s="22"/>
      <c r="G191" s="22"/>
      <c r="H191" s="27" t="str">
        <f t="shared" si="14"/>
        <v/>
      </c>
      <c r="I191" s="45">
        <f t="shared" si="13"/>
        <v>720000</v>
      </c>
      <c r="J191" s="45">
        <f t="shared" si="15"/>
        <v>713534.45</v>
      </c>
      <c r="K191" s="98">
        <f t="shared" si="16"/>
        <v>99.10200694444444</v>
      </c>
    </row>
    <row r="192" spans="1:11" s="75" customFormat="1" ht="15.75" x14ac:dyDescent="0.2">
      <c r="A192" s="58" t="s">
        <v>366</v>
      </c>
      <c r="B192" s="59" t="s">
        <v>367</v>
      </c>
      <c r="C192" s="28">
        <v>278600</v>
      </c>
      <c r="D192" s="28">
        <v>218440</v>
      </c>
      <c r="E192" s="38">
        <f t="shared" si="18"/>
        <v>78.406317300789667</v>
      </c>
      <c r="F192" s="22"/>
      <c r="G192" s="22"/>
      <c r="H192" s="27" t="str">
        <f t="shared" si="14"/>
        <v/>
      </c>
      <c r="I192" s="45">
        <f t="shared" si="13"/>
        <v>278600</v>
      </c>
      <c r="J192" s="45">
        <f t="shared" si="15"/>
        <v>218440</v>
      </c>
      <c r="K192" s="98">
        <f t="shared" si="16"/>
        <v>78.406317300789667</v>
      </c>
    </row>
    <row r="193" spans="1:11" ht="31.5" x14ac:dyDescent="0.2">
      <c r="A193" s="60" t="s">
        <v>368</v>
      </c>
      <c r="B193" s="46">
        <v>3048</v>
      </c>
      <c r="C193" s="28">
        <v>30800000</v>
      </c>
      <c r="D193" s="28">
        <v>30410113.890000001</v>
      </c>
      <c r="E193" s="38">
        <f t="shared" si="18"/>
        <v>98.734136006493515</v>
      </c>
      <c r="F193" s="22"/>
      <c r="G193" s="22"/>
      <c r="H193" s="27" t="str">
        <f t="shared" si="14"/>
        <v/>
      </c>
      <c r="I193" s="45">
        <f t="shared" ref="I193:I254" si="19">C193+F193</f>
        <v>30800000</v>
      </c>
      <c r="J193" s="45">
        <f t="shared" si="15"/>
        <v>30410113.890000001</v>
      </c>
      <c r="K193" s="98">
        <f t="shared" si="16"/>
        <v>98.734136006493515</v>
      </c>
    </row>
    <row r="194" spans="1:11" ht="31.5" x14ac:dyDescent="0.25">
      <c r="A194" s="66" t="s">
        <v>369</v>
      </c>
      <c r="B194" s="63">
        <v>3049</v>
      </c>
      <c r="C194" s="28">
        <v>51691000</v>
      </c>
      <c r="D194" s="28">
        <v>51674183.43</v>
      </c>
      <c r="E194" s="38">
        <f t="shared" si="18"/>
        <v>99.96746712193611</v>
      </c>
      <c r="F194" s="28">
        <v>0</v>
      </c>
      <c r="G194" s="28">
        <v>0</v>
      </c>
      <c r="H194" s="27" t="str">
        <f t="shared" si="14"/>
        <v/>
      </c>
      <c r="I194" s="45">
        <f t="shared" si="19"/>
        <v>51691000</v>
      </c>
      <c r="J194" s="45">
        <f t="shared" si="15"/>
        <v>51674183.43</v>
      </c>
      <c r="K194" s="98">
        <f t="shared" si="16"/>
        <v>99.96746712193611</v>
      </c>
    </row>
    <row r="195" spans="1:11" ht="31.5" x14ac:dyDescent="0.2">
      <c r="A195" s="67" t="s">
        <v>370</v>
      </c>
      <c r="B195" s="46">
        <v>3080</v>
      </c>
      <c r="C195" s="28">
        <v>5425600</v>
      </c>
      <c r="D195" s="28">
        <v>5423766.54</v>
      </c>
      <c r="E195" s="38">
        <f t="shared" si="18"/>
        <v>99.966207239752293</v>
      </c>
      <c r="F195" s="28"/>
      <c r="G195" s="28"/>
      <c r="H195" s="27" t="str">
        <f t="shared" si="14"/>
        <v/>
      </c>
      <c r="I195" s="45">
        <f t="shared" si="19"/>
        <v>5425600</v>
      </c>
      <c r="J195" s="45">
        <f t="shared" si="15"/>
        <v>5423766.54</v>
      </c>
      <c r="K195" s="98">
        <f t="shared" si="16"/>
        <v>99.966207239752293</v>
      </c>
    </row>
    <row r="196" spans="1:11" ht="63" x14ac:dyDescent="0.25">
      <c r="A196" s="60" t="s">
        <v>0</v>
      </c>
      <c r="B196" s="63" t="s">
        <v>1</v>
      </c>
      <c r="C196" s="28">
        <v>11755600</v>
      </c>
      <c r="D196" s="28">
        <v>11746901.83</v>
      </c>
      <c r="E196" s="38">
        <f t="shared" si="18"/>
        <v>99.926008285412919</v>
      </c>
      <c r="F196" s="28">
        <v>1299895.73</v>
      </c>
      <c r="G196" s="28">
        <v>1004721.97</v>
      </c>
      <c r="H196" s="27">
        <f t="shared" ref="H196:H256" si="20">IF(F196=0,"",IF(G196/F196&gt;1.5, "зв.100",G196/F196*100))</f>
        <v>77.29250483806112</v>
      </c>
      <c r="I196" s="45">
        <f t="shared" si="19"/>
        <v>13055495.73</v>
      </c>
      <c r="J196" s="45">
        <f t="shared" si="15"/>
        <v>12751623.800000001</v>
      </c>
      <c r="K196" s="98">
        <f t="shared" si="16"/>
        <v>97.67245965772301</v>
      </c>
    </row>
    <row r="197" spans="1:11" s="74" customFormat="1" ht="15.75" x14ac:dyDescent="0.2">
      <c r="A197" s="60" t="s">
        <v>2</v>
      </c>
      <c r="B197" s="46" t="s">
        <v>3</v>
      </c>
      <c r="C197" s="28">
        <v>2144300</v>
      </c>
      <c r="D197" s="28">
        <v>1949606.52</v>
      </c>
      <c r="E197" s="38">
        <f t="shared" si="18"/>
        <v>90.920417851979664</v>
      </c>
      <c r="F197" s="31"/>
      <c r="G197" s="28">
        <v>0</v>
      </c>
      <c r="H197" s="27" t="str">
        <f t="shared" si="20"/>
        <v/>
      </c>
      <c r="I197" s="45">
        <f t="shared" si="19"/>
        <v>2144300</v>
      </c>
      <c r="J197" s="45">
        <f t="shared" ref="J197:J261" si="21">D197+G197</f>
        <v>1949606.52</v>
      </c>
      <c r="K197" s="98">
        <f t="shared" ref="K197:K261" si="22">IF(I197=0,"",IF(J197/I197&gt;1.5, "зв.100",J197/I197*100))</f>
        <v>90.920417851979664</v>
      </c>
    </row>
    <row r="198" spans="1:11" ht="31.5" x14ac:dyDescent="0.2">
      <c r="A198" s="67" t="s">
        <v>4</v>
      </c>
      <c r="B198" s="46" t="s">
        <v>5</v>
      </c>
      <c r="C198" s="28">
        <v>845700</v>
      </c>
      <c r="D198" s="28">
        <v>843648.71</v>
      </c>
      <c r="E198" s="38">
        <f t="shared" si="18"/>
        <v>99.757444720349994</v>
      </c>
      <c r="F198" s="28"/>
      <c r="G198" s="28"/>
      <c r="H198" s="27" t="str">
        <f t="shared" si="20"/>
        <v/>
      </c>
      <c r="I198" s="45">
        <f t="shared" si="19"/>
        <v>845700</v>
      </c>
      <c r="J198" s="45">
        <f t="shared" si="21"/>
        <v>843648.71</v>
      </c>
      <c r="K198" s="98">
        <f t="shared" si="22"/>
        <v>99.757444720349994</v>
      </c>
    </row>
    <row r="199" spans="1:11" ht="15.75" x14ac:dyDescent="0.2">
      <c r="A199" s="60" t="s">
        <v>6</v>
      </c>
      <c r="B199" s="46" t="s">
        <v>7</v>
      </c>
      <c r="C199" s="28">
        <v>190500</v>
      </c>
      <c r="D199" s="28">
        <v>190396.67</v>
      </c>
      <c r="E199" s="38">
        <f t="shared" si="18"/>
        <v>99.945758530183738</v>
      </c>
      <c r="F199" s="28">
        <v>50689.19</v>
      </c>
      <c r="G199" s="28">
        <v>50339.19</v>
      </c>
      <c r="H199" s="27">
        <f t="shared" si="20"/>
        <v>99.30951747305491</v>
      </c>
      <c r="I199" s="45">
        <f t="shared" si="19"/>
        <v>241189.19</v>
      </c>
      <c r="J199" s="45">
        <f t="shared" si="21"/>
        <v>240735.86000000002</v>
      </c>
      <c r="K199" s="98">
        <f t="shared" si="22"/>
        <v>99.812043815064854</v>
      </c>
    </row>
    <row r="200" spans="1:11" ht="63" x14ac:dyDescent="0.2">
      <c r="A200" s="60" t="s">
        <v>402</v>
      </c>
      <c r="B200" s="46" t="s">
        <v>8</v>
      </c>
      <c r="C200" s="28">
        <v>3053600</v>
      </c>
      <c r="D200" s="28">
        <v>3053576</v>
      </c>
      <c r="E200" s="38">
        <f t="shared" si="18"/>
        <v>99.999214042441707</v>
      </c>
      <c r="F200" s="28">
        <v>0</v>
      </c>
      <c r="G200" s="28">
        <v>0</v>
      </c>
      <c r="H200" s="27" t="str">
        <f t="shared" si="20"/>
        <v/>
      </c>
      <c r="I200" s="45">
        <f t="shared" si="19"/>
        <v>3053600</v>
      </c>
      <c r="J200" s="45">
        <f t="shared" si="21"/>
        <v>3053576</v>
      </c>
      <c r="K200" s="98">
        <f t="shared" si="22"/>
        <v>99.999214042441707</v>
      </c>
    </row>
    <row r="201" spans="1:11" s="74" customFormat="1" ht="63" x14ac:dyDescent="0.25">
      <c r="A201" s="60" t="s">
        <v>9</v>
      </c>
      <c r="B201" s="63" t="s">
        <v>10</v>
      </c>
      <c r="C201" s="28">
        <v>678200</v>
      </c>
      <c r="D201" s="28">
        <v>666968.65</v>
      </c>
      <c r="E201" s="38">
        <f t="shared" ref="E201:E232" si="23">IF(C201=0,"",IF(D201/C201&gt;1.5, "зв.100",D201/C201*100))</f>
        <v>98.34394721321145</v>
      </c>
      <c r="F201" s="28"/>
      <c r="G201" s="28"/>
      <c r="H201" s="27" t="str">
        <f t="shared" si="20"/>
        <v/>
      </c>
      <c r="I201" s="45">
        <f t="shared" si="19"/>
        <v>678200</v>
      </c>
      <c r="J201" s="45">
        <f t="shared" si="21"/>
        <v>666968.65</v>
      </c>
      <c r="K201" s="98">
        <f t="shared" si="22"/>
        <v>98.34394721321145</v>
      </c>
    </row>
    <row r="202" spans="1:11" ht="47.25" x14ac:dyDescent="0.25">
      <c r="A202" s="60" t="s">
        <v>11</v>
      </c>
      <c r="B202" s="63" t="s">
        <v>12</v>
      </c>
      <c r="C202" s="28">
        <v>7231300</v>
      </c>
      <c r="D202" s="28">
        <v>6204861.6600000001</v>
      </c>
      <c r="E202" s="38">
        <f t="shared" si="23"/>
        <v>85.805618076970944</v>
      </c>
      <c r="F202" s="31"/>
      <c r="G202" s="28"/>
      <c r="H202" s="27" t="str">
        <f t="shared" si="20"/>
        <v/>
      </c>
      <c r="I202" s="45">
        <f t="shared" si="19"/>
        <v>7231300</v>
      </c>
      <c r="J202" s="45">
        <f t="shared" si="21"/>
        <v>6204861.6600000001</v>
      </c>
      <c r="K202" s="98">
        <f t="shared" si="22"/>
        <v>85.805618076970944</v>
      </c>
    </row>
    <row r="203" spans="1:11" s="75" customFormat="1" ht="47.25" x14ac:dyDescent="0.25">
      <c r="A203" s="60" t="s">
        <v>13</v>
      </c>
      <c r="B203" s="63">
        <v>3202</v>
      </c>
      <c r="C203" s="28">
        <v>263200</v>
      </c>
      <c r="D203" s="28">
        <v>263132.03999999998</v>
      </c>
      <c r="E203" s="38">
        <f t="shared" si="23"/>
        <v>99.974179331306985</v>
      </c>
      <c r="F203" s="31"/>
      <c r="G203" s="28"/>
      <c r="H203" s="27" t="str">
        <f t="shared" si="20"/>
        <v/>
      </c>
      <c r="I203" s="45">
        <f t="shared" si="19"/>
        <v>263200</v>
      </c>
      <c r="J203" s="45">
        <f t="shared" si="21"/>
        <v>263132.03999999998</v>
      </c>
      <c r="K203" s="98">
        <f t="shared" si="22"/>
        <v>99.974179331306985</v>
      </c>
    </row>
    <row r="204" spans="1:11" s="74" customFormat="1" ht="15.75" x14ac:dyDescent="0.2">
      <c r="A204" s="58" t="s">
        <v>261</v>
      </c>
      <c r="B204" s="59" t="s">
        <v>14</v>
      </c>
      <c r="C204" s="28">
        <v>306893</v>
      </c>
      <c r="D204" s="28">
        <v>296892.84000000003</v>
      </c>
      <c r="E204" s="38">
        <f t="shared" si="23"/>
        <v>96.741483187951502</v>
      </c>
      <c r="F204" s="28">
        <v>155855.15</v>
      </c>
      <c r="G204" s="28">
        <v>135993.31</v>
      </c>
      <c r="H204" s="27">
        <f t="shared" si="20"/>
        <v>87.256218354029372</v>
      </c>
      <c r="I204" s="45">
        <f t="shared" si="19"/>
        <v>462748.15</v>
      </c>
      <c r="J204" s="45">
        <f t="shared" si="21"/>
        <v>432886.15</v>
      </c>
      <c r="K204" s="98">
        <f t="shared" si="22"/>
        <v>93.546813747391539</v>
      </c>
    </row>
    <row r="205" spans="1:11" s="76" customFormat="1" ht="96" customHeight="1" x14ac:dyDescent="0.2">
      <c r="A205" s="58" t="s">
        <v>396</v>
      </c>
      <c r="B205" s="59" t="s">
        <v>392</v>
      </c>
      <c r="C205" s="45"/>
      <c r="D205" s="45"/>
      <c r="E205" s="38" t="str">
        <f t="shared" si="23"/>
        <v/>
      </c>
      <c r="F205" s="28">
        <v>13111635</v>
      </c>
      <c r="G205" s="28">
        <v>13083385.550000001</v>
      </c>
      <c r="H205" s="27">
        <f t="shared" si="20"/>
        <v>99.784546702222883</v>
      </c>
      <c r="I205" s="45">
        <f t="shared" si="19"/>
        <v>13111635</v>
      </c>
      <c r="J205" s="45">
        <f>D205+G205</f>
        <v>13083385.550000001</v>
      </c>
      <c r="K205" s="98">
        <f>IF(I205=0,"",IF(J205/I205&gt;1.5, "зв.100",J205/I205*100))</f>
        <v>99.784546702222883</v>
      </c>
    </row>
    <row r="206" spans="1:11" ht="15.75" x14ac:dyDescent="0.2">
      <c r="A206" s="60" t="s">
        <v>15</v>
      </c>
      <c r="B206" s="46" t="s">
        <v>16</v>
      </c>
      <c r="C206" s="28">
        <v>12514469</v>
      </c>
      <c r="D206" s="28">
        <v>12250482.6</v>
      </c>
      <c r="E206" s="38">
        <f t="shared" si="23"/>
        <v>97.890550529950573</v>
      </c>
      <c r="F206" s="28">
        <v>40000000</v>
      </c>
      <c r="G206" s="28">
        <v>35290811.619999997</v>
      </c>
      <c r="H206" s="27">
        <f t="shared" si="20"/>
        <v>88.227029049999999</v>
      </c>
      <c r="I206" s="45">
        <f t="shared" si="19"/>
        <v>52514469</v>
      </c>
      <c r="J206" s="45">
        <f t="shared" si="21"/>
        <v>47541294.219999999</v>
      </c>
      <c r="K206" s="98">
        <f t="shared" si="22"/>
        <v>90.529896093969825</v>
      </c>
    </row>
    <row r="207" spans="1:11" ht="15.75" x14ac:dyDescent="0.25">
      <c r="A207" s="19" t="s">
        <v>157</v>
      </c>
      <c r="B207" s="43" t="s">
        <v>17</v>
      </c>
      <c r="C207" s="22">
        <f>SUM(C208:C211)</f>
        <v>46215335</v>
      </c>
      <c r="D207" s="22">
        <f>SUM(D208:D211)</f>
        <v>45494143.710000001</v>
      </c>
      <c r="E207" s="24">
        <f t="shared" si="23"/>
        <v>98.439497863642018</v>
      </c>
      <c r="F207" s="22">
        <f>SUM(F208:F211)</f>
        <v>5479927.9699999997</v>
      </c>
      <c r="G207" s="22">
        <f>SUM(G208:G211)</f>
        <v>5295533.7200000007</v>
      </c>
      <c r="H207" s="23">
        <f t="shared" si="20"/>
        <v>96.635097194534865</v>
      </c>
      <c r="I207" s="22">
        <f t="shared" si="19"/>
        <v>51695262.969999999</v>
      </c>
      <c r="J207" s="22">
        <f t="shared" si="21"/>
        <v>50789677.43</v>
      </c>
      <c r="K207" s="24">
        <f t="shared" si="22"/>
        <v>98.248223361344472</v>
      </c>
    </row>
    <row r="208" spans="1:11" ht="15.75" x14ac:dyDescent="0.25">
      <c r="A208" s="20" t="s">
        <v>158</v>
      </c>
      <c r="B208" s="44" t="s">
        <v>18</v>
      </c>
      <c r="C208" s="28">
        <v>6626553</v>
      </c>
      <c r="D208" s="28">
        <v>6573982.2999999998</v>
      </c>
      <c r="E208" s="38">
        <f t="shared" si="23"/>
        <v>99.206665969471601</v>
      </c>
      <c r="F208" s="28">
        <v>248117</v>
      </c>
      <c r="G208" s="28">
        <v>246528.21</v>
      </c>
      <c r="H208" s="27">
        <f t="shared" si="20"/>
        <v>99.359660966398906</v>
      </c>
      <c r="I208" s="45">
        <f t="shared" si="19"/>
        <v>6874670</v>
      </c>
      <c r="J208" s="45">
        <f t="shared" si="21"/>
        <v>6820510.5099999998</v>
      </c>
      <c r="K208" s="98">
        <f t="shared" si="22"/>
        <v>99.212187785013668</v>
      </c>
    </row>
    <row r="209" spans="1:11" ht="31.5" x14ac:dyDescent="0.25">
      <c r="A209" s="20" t="s">
        <v>159</v>
      </c>
      <c r="B209" s="44" t="s">
        <v>19</v>
      </c>
      <c r="C209" s="28">
        <v>8636243</v>
      </c>
      <c r="D209" s="28">
        <v>8253411.96</v>
      </c>
      <c r="E209" s="38">
        <f t="shared" si="23"/>
        <v>95.567157617033232</v>
      </c>
      <c r="F209" s="28">
        <v>3332731</v>
      </c>
      <c r="G209" s="28">
        <v>3204298.16</v>
      </c>
      <c r="H209" s="27">
        <f t="shared" si="20"/>
        <v>96.14631843974206</v>
      </c>
      <c r="I209" s="45">
        <f t="shared" si="19"/>
        <v>11968974</v>
      </c>
      <c r="J209" s="45">
        <f t="shared" si="21"/>
        <v>11457710.120000001</v>
      </c>
      <c r="K209" s="98">
        <f t="shared" si="22"/>
        <v>95.728423505640521</v>
      </c>
    </row>
    <row r="210" spans="1:11" ht="15.75" x14ac:dyDescent="0.25">
      <c r="A210" s="20" t="s">
        <v>160</v>
      </c>
      <c r="B210" s="44" t="s">
        <v>20</v>
      </c>
      <c r="C210" s="28">
        <v>26225881</v>
      </c>
      <c r="D210" s="28">
        <v>26142635.309999999</v>
      </c>
      <c r="E210" s="38">
        <f t="shared" si="23"/>
        <v>99.682581912119545</v>
      </c>
      <c r="F210" s="28">
        <v>1895738.55</v>
      </c>
      <c r="G210" s="28">
        <v>1841882.61</v>
      </c>
      <c r="H210" s="27">
        <f t="shared" si="20"/>
        <v>97.159105088621004</v>
      </c>
      <c r="I210" s="45">
        <f t="shared" si="19"/>
        <v>28121619.550000001</v>
      </c>
      <c r="J210" s="45">
        <f t="shared" si="21"/>
        <v>27984517.919999998</v>
      </c>
      <c r="K210" s="98">
        <f t="shared" si="22"/>
        <v>99.512468939577843</v>
      </c>
    </row>
    <row r="211" spans="1:11" s="74" customFormat="1" ht="15.75" x14ac:dyDescent="0.25">
      <c r="A211" s="20" t="s">
        <v>161</v>
      </c>
      <c r="B211" s="44" t="s">
        <v>21</v>
      </c>
      <c r="C211" s="28">
        <v>4726658</v>
      </c>
      <c r="D211" s="28">
        <v>4524114.1399999997</v>
      </c>
      <c r="E211" s="38">
        <f t="shared" si="23"/>
        <v>95.714861113285536</v>
      </c>
      <c r="F211" s="28">
        <v>3341.42</v>
      </c>
      <c r="G211" s="28">
        <v>2824.74</v>
      </c>
      <c r="H211" s="23">
        <f t="shared" si="20"/>
        <v>84.53711296394944</v>
      </c>
      <c r="I211" s="45">
        <f t="shared" si="19"/>
        <v>4729999.42</v>
      </c>
      <c r="J211" s="45">
        <f t="shared" si="21"/>
        <v>4526938.88</v>
      </c>
      <c r="K211" s="98">
        <f t="shared" si="22"/>
        <v>95.706964801276868</v>
      </c>
    </row>
    <row r="212" spans="1:11" ht="15.75" x14ac:dyDescent="0.25">
      <c r="A212" s="19" t="s">
        <v>162</v>
      </c>
      <c r="B212" s="43" t="s">
        <v>22</v>
      </c>
      <c r="C212" s="22">
        <f>SUM(C213:C218)</f>
        <v>13094809</v>
      </c>
      <c r="D212" s="22">
        <f>SUM(D213:D218)</f>
        <v>12698657.329999998</v>
      </c>
      <c r="E212" s="24">
        <f t="shared" si="23"/>
        <v>96.974742663295032</v>
      </c>
      <c r="F212" s="22">
        <f>SUM(F213:F218)</f>
        <v>1635927.9</v>
      </c>
      <c r="G212" s="22">
        <f>SUM(G213:G218)</f>
        <v>1121711.97</v>
      </c>
      <c r="H212" s="23">
        <f t="shared" si="20"/>
        <v>68.567323168704448</v>
      </c>
      <c r="I212" s="22">
        <f t="shared" si="19"/>
        <v>14730736.9</v>
      </c>
      <c r="J212" s="22">
        <f t="shared" si="21"/>
        <v>13820369.299999999</v>
      </c>
      <c r="K212" s="24">
        <f t="shared" si="22"/>
        <v>93.819945287326377</v>
      </c>
    </row>
    <row r="213" spans="1:11" ht="31.5" x14ac:dyDescent="0.25">
      <c r="A213" s="20" t="s">
        <v>23</v>
      </c>
      <c r="B213" s="44" t="s">
        <v>24</v>
      </c>
      <c r="C213" s="28">
        <v>850500</v>
      </c>
      <c r="D213" s="28">
        <v>844552.08</v>
      </c>
      <c r="E213" s="38">
        <f t="shared" si="23"/>
        <v>99.300656084656083</v>
      </c>
      <c r="F213" s="28"/>
      <c r="G213" s="28"/>
      <c r="H213" s="27" t="str">
        <f t="shared" si="20"/>
        <v/>
      </c>
      <c r="I213" s="45">
        <f t="shared" si="19"/>
        <v>850500</v>
      </c>
      <c r="J213" s="45">
        <f t="shared" si="21"/>
        <v>844552.08</v>
      </c>
      <c r="K213" s="98">
        <f t="shared" si="22"/>
        <v>99.300656084656083</v>
      </c>
    </row>
    <row r="214" spans="1:11" ht="31.5" x14ac:dyDescent="0.25">
      <c r="A214" s="20" t="s">
        <v>25</v>
      </c>
      <c r="B214" s="44" t="s">
        <v>26</v>
      </c>
      <c r="C214" s="28">
        <v>88000</v>
      </c>
      <c r="D214" s="28">
        <v>87673.7</v>
      </c>
      <c r="E214" s="38">
        <f t="shared" si="23"/>
        <v>99.629204545454542</v>
      </c>
      <c r="F214" s="28"/>
      <c r="G214" s="28"/>
      <c r="H214" s="27" t="str">
        <f t="shared" si="20"/>
        <v/>
      </c>
      <c r="I214" s="45">
        <f t="shared" si="19"/>
        <v>88000</v>
      </c>
      <c r="J214" s="45">
        <f t="shared" si="21"/>
        <v>87673.7</v>
      </c>
      <c r="K214" s="98">
        <f t="shared" si="22"/>
        <v>99.629204545454542</v>
      </c>
    </row>
    <row r="215" spans="1:11" ht="31.5" x14ac:dyDescent="0.25">
      <c r="A215" s="20" t="s">
        <v>27</v>
      </c>
      <c r="B215" s="44" t="s">
        <v>28</v>
      </c>
      <c r="C215" s="28">
        <v>10819600</v>
      </c>
      <c r="D215" s="28">
        <v>10447923.59</v>
      </c>
      <c r="E215" s="38">
        <f t="shared" si="23"/>
        <v>96.564786036452361</v>
      </c>
      <c r="F215" s="28">
        <v>1635927.9</v>
      </c>
      <c r="G215" s="28">
        <v>1121711.97</v>
      </c>
      <c r="H215" s="27">
        <f t="shared" si="20"/>
        <v>68.567323168704448</v>
      </c>
      <c r="I215" s="45">
        <f t="shared" si="19"/>
        <v>12455527.9</v>
      </c>
      <c r="J215" s="45">
        <f t="shared" si="21"/>
        <v>11569635.560000001</v>
      </c>
      <c r="K215" s="98">
        <f t="shared" si="22"/>
        <v>92.887556857385391</v>
      </c>
    </row>
    <row r="216" spans="1:11" ht="15.75" x14ac:dyDescent="0.25">
      <c r="A216" s="20" t="s">
        <v>29</v>
      </c>
      <c r="B216" s="44" t="s">
        <v>30</v>
      </c>
      <c r="C216" s="28">
        <v>960709</v>
      </c>
      <c r="D216" s="28">
        <v>942508.46</v>
      </c>
      <c r="E216" s="38">
        <f t="shared" si="23"/>
        <v>98.105509576781316</v>
      </c>
      <c r="F216" s="28"/>
      <c r="G216" s="28"/>
      <c r="H216" s="27" t="str">
        <f t="shared" si="20"/>
        <v/>
      </c>
      <c r="I216" s="45">
        <f t="shared" si="19"/>
        <v>960709</v>
      </c>
      <c r="J216" s="45">
        <f t="shared" si="21"/>
        <v>942508.46</v>
      </c>
      <c r="K216" s="98">
        <f t="shared" si="22"/>
        <v>98.105509576781316</v>
      </c>
    </row>
    <row r="217" spans="1:11" ht="63" x14ac:dyDescent="0.25">
      <c r="A217" s="20" t="s">
        <v>31</v>
      </c>
      <c r="B217" s="44" t="s">
        <v>32</v>
      </c>
      <c r="C217" s="28">
        <v>40000</v>
      </c>
      <c r="D217" s="28">
        <v>39999.5</v>
      </c>
      <c r="E217" s="38">
        <f t="shared" si="23"/>
        <v>99.998750000000001</v>
      </c>
      <c r="F217" s="28"/>
      <c r="G217" s="28"/>
      <c r="H217" s="27" t="str">
        <f t="shared" si="20"/>
        <v/>
      </c>
      <c r="I217" s="45">
        <f t="shared" si="19"/>
        <v>40000</v>
      </c>
      <c r="J217" s="45">
        <f t="shared" si="21"/>
        <v>39999.5</v>
      </c>
      <c r="K217" s="98">
        <f t="shared" si="22"/>
        <v>99.998750000000001</v>
      </c>
    </row>
    <row r="218" spans="1:11" ht="47.25" x14ac:dyDescent="0.25">
      <c r="A218" s="20" t="s">
        <v>383</v>
      </c>
      <c r="B218" s="44" t="s">
        <v>384</v>
      </c>
      <c r="C218" s="28">
        <v>336000</v>
      </c>
      <c r="D218" s="28">
        <v>336000</v>
      </c>
      <c r="E218" s="38">
        <f t="shared" si="23"/>
        <v>100</v>
      </c>
      <c r="F218" s="28"/>
      <c r="G218" s="28"/>
      <c r="H218" s="27" t="str">
        <f>IF(F218=0,"",IF(G218/F218&gt;1.5, "зв.100",G218/F218*100))</f>
        <v/>
      </c>
      <c r="I218" s="45">
        <f t="shared" si="19"/>
        <v>336000</v>
      </c>
      <c r="J218" s="45">
        <f t="shared" si="21"/>
        <v>336000</v>
      </c>
      <c r="K218" s="98">
        <f t="shared" si="22"/>
        <v>100</v>
      </c>
    </row>
    <row r="219" spans="1:11" s="74" customFormat="1" ht="15.75" x14ac:dyDescent="0.25">
      <c r="A219" s="20" t="s">
        <v>156</v>
      </c>
      <c r="B219" s="43" t="s">
        <v>33</v>
      </c>
      <c r="C219" s="22">
        <f>SUM(C220:C232)</f>
        <v>96993957</v>
      </c>
      <c r="D219" s="22">
        <f>SUM(D220:D232)</f>
        <v>93352125.359999985</v>
      </c>
      <c r="E219" s="24">
        <f t="shared" si="23"/>
        <v>96.245300477843159</v>
      </c>
      <c r="F219" s="22">
        <f>SUM(F220:F232)</f>
        <v>75492375.039999992</v>
      </c>
      <c r="G219" s="22">
        <f>SUM(G220:G232)</f>
        <v>59954945.800000004</v>
      </c>
      <c r="H219" s="23">
        <f t="shared" si="20"/>
        <v>79.418544943423214</v>
      </c>
      <c r="I219" s="22">
        <f t="shared" si="19"/>
        <v>172486332.03999999</v>
      </c>
      <c r="J219" s="22">
        <f t="shared" si="21"/>
        <v>153307071.16</v>
      </c>
      <c r="K219" s="24">
        <f t="shared" si="22"/>
        <v>88.880706863456126</v>
      </c>
    </row>
    <row r="220" spans="1:11" ht="47.25" x14ac:dyDescent="0.25">
      <c r="A220" s="20" t="s">
        <v>34</v>
      </c>
      <c r="B220" s="44" t="s">
        <v>35</v>
      </c>
      <c r="C220" s="28">
        <v>3289121</v>
      </c>
      <c r="D220" s="28">
        <v>3212426.16</v>
      </c>
      <c r="E220" s="38">
        <f t="shared" si="23"/>
        <v>97.668226860611099</v>
      </c>
      <c r="F220" s="28">
        <v>108741.94</v>
      </c>
      <c r="G220" s="28">
        <v>108741.94</v>
      </c>
      <c r="H220" s="27">
        <f t="shared" si="20"/>
        <v>100</v>
      </c>
      <c r="I220" s="45">
        <f t="shared" si="19"/>
        <v>3397862.94</v>
      </c>
      <c r="J220" s="45">
        <f t="shared" si="21"/>
        <v>3321168.1</v>
      </c>
      <c r="K220" s="98">
        <f t="shared" si="22"/>
        <v>97.742850687202832</v>
      </c>
    </row>
    <row r="221" spans="1:11" s="74" customFormat="1" ht="15.75" x14ac:dyDescent="0.25">
      <c r="A221" s="20" t="s">
        <v>36</v>
      </c>
      <c r="B221" s="44" t="s">
        <v>37</v>
      </c>
      <c r="C221" s="28">
        <v>65000</v>
      </c>
      <c r="D221" s="28">
        <v>59385.15</v>
      </c>
      <c r="E221" s="38">
        <f t="shared" si="23"/>
        <v>91.361769230769227</v>
      </c>
      <c r="F221" s="28">
        <v>22576174</v>
      </c>
      <c r="G221" s="28">
        <v>18947967.739999998</v>
      </c>
      <c r="H221" s="27">
        <f t="shared" si="20"/>
        <v>83.92904723360121</v>
      </c>
      <c r="I221" s="45">
        <f t="shared" si="19"/>
        <v>22641174</v>
      </c>
      <c r="J221" s="45">
        <f t="shared" si="21"/>
        <v>19007352.889999997</v>
      </c>
      <c r="K221" s="98">
        <f t="shared" si="22"/>
        <v>83.950385655796808</v>
      </c>
    </row>
    <row r="222" spans="1:11" ht="31.5" x14ac:dyDescent="0.25">
      <c r="A222" s="20" t="s">
        <v>38</v>
      </c>
      <c r="B222" s="44" t="s">
        <v>39</v>
      </c>
      <c r="C222" s="28">
        <v>0</v>
      </c>
      <c r="D222" s="28">
        <v>0</v>
      </c>
      <c r="E222" s="38" t="str">
        <f t="shared" si="23"/>
        <v/>
      </c>
      <c r="F222" s="28">
        <v>7017578</v>
      </c>
      <c r="G222" s="28">
        <v>6250940.8499999996</v>
      </c>
      <c r="H222" s="27">
        <f t="shared" si="20"/>
        <v>89.075473760320151</v>
      </c>
      <c r="I222" s="28">
        <f t="shared" si="19"/>
        <v>7017578</v>
      </c>
      <c r="J222" s="28">
        <f t="shared" si="21"/>
        <v>6250940.8499999996</v>
      </c>
      <c r="K222" s="38">
        <f t="shared" si="22"/>
        <v>89.075473760320151</v>
      </c>
    </row>
    <row r="223" spans="1:11" ht="31.5" x14ac:dyDescent="0.25">
      <c r="A223" s="20" t="s">
        <v>40</v>
      </c>
      <c r="B223" s="44" t="s">
        <v>41</v>
      </c>
      <c r="C223" s="28">
        <v>411000</v>
      </c>
      <c r="D223" s="28">
        <v>282653.23</v>
      </c>
      <c r="E223" s="38">
        <f t="shared" si="23"/>
        <v>68.772075425790746</v>
      </c>
      <c r="F223" s="28"/>
      <c r="G223" s="28"/>
      <c r="H223" s="27" t="str">
        <f t="shared" si="20"/>
        <v/>
      </c>
      <c r="I223" s="45">
        <f t="shared" si="19"/>
        <v>411000</v>
      </c>
      <c r="J223" s="45">
        <f t="shared" si="21"/>
        <v>282653.23</v>
      </c>
      <c r="K223" s="98">
        <f t="shared" si="22"/>
        <v>68.772075425790746</v>
      </c>
    </row>
    <row r="224" spans="1:11" ht="15.75" x14ac:dyDescent="0.25">
      <c r="A224" s="20" t="s">
        <v>42</v>
      </c>
      <c r="B224" s="44" t="s">
        <v>43</v>
      </c>
      <c r="C224" s="28">
        <v>7288600</v>
      </c>
      <c r="D224" s="28">
        <v>5316629</v>
      </c>
      <c r="E224" s="38">
        <f t="shared" si="23"/>
        <v>72.944447493345777</v>
      </c>
      <c r="F224" s="28">
        <v>6255786</v>
      </c>
      <c r="G224" s="28">
        <v>6172281.6200000001</v>
      </c>
      <c r="H224" s="27">
        <f t="shared" si="20"/>
        <v>98.665165656242081</v>
      </c>
      <c r="I224" s="45">
        <f t="shared" si="19"/>
        <v>13544386</v>
      </c>
      <c r="J224" s="45">
        <f t="shared" si="21"/>
        <v>11488910.620000001</v>
      </c>
      <c r="K224" s="98">
        <f t="shared" si="22"/>
        <v>84.824152383134987</v>
      </c>
    </row>
    <row r="225" spans="1:11" ht="31.5" x14ac:dyDescent="0.25">
      <c r="A225" s="20" t="s">
        <v>44</v>
      </c>
      <c r="B225" s="44" t="s">
        <v>45</v>
      </c>
      <c r="C225" s="28">
        <v>5164800</v>
      </c>
      <c r="D225" s="28">
        <v>5164799.9000000004</v>
      </c>
      <c r="E225" s="38">
        <f t="shared" si="23"/>
        <v>99.999998063816605</v>
      </c>
      <c r="F225" s="28">
        <v>4920551</v>
      </c>
      <c r="G225" s="28">
        <v>1902243.44</v>
      </c>
      <c r="H225" s="27">
        <f t="shared" si="20"/>
        <v>38.659155041782924</v>
      </c>
      <c r="I225" s="45">
        <f t="shared" si="19"/>
        <v>10085351</v>
      </c>
      <c r="J225" s="45">
        <f t="shared" si="21"/>
        <v>7067043.3399999999</v>
      </c>
      <c r="K225" s="98">
        <f t="shared" si="22"/>
        <v>70.072358810318065</v>
      </c>
    </row>
    <row r="226" spans="1:11" ht="31.5" x14ac:dyDescent="0.25">
      <c r="A226" s="20" t="s">
        <v>46</v>
      </c>
      <c r="B226" s="44" t="s">
        <v>47</v>
      </c>
      <c r="C226" s="28">
        <v>4817800</v>
      </c>
      <c r="D226" s="28">
        <v>4817800</v>
      </c>
      <c r="E226" s="38">
        <f t="shared" si="23"/>
        <v>100</v>
      </c>
      <c r="F226" s="28">
        <v>0</v>
      </c>
      <c r="G226" s="28">
        <v>0</v>
      </c>
      <c r="H226" s="27" t="str">
        <f t="shared" si="20"/>
        <v/>
      </c>
      <c r="I226" s="45">
        <f t="shared" si="19"/>
        <v>4817800</v>
      </c>
      <c r="J226" s="45">
        <f t="shared" si="21"/>
        <v>4817800</v>
      </c>
      <c r="K226" s="98">
        <f t="shared" si="22"/>
        <v>100</v>
      </c>
    </row>
    <row r="227" spans="1:11" ht="15.75" x14ac:dyDescent="0.25">
      <c r="A227" s="20" t="s">
        <v>48</v>
      </c>
      <c r="B227" s="44" t="s">
        <v>49</v>
      </c>
      <c r="C227" s="28">
        <v>46493319</v>
      </c>
      <c r="D227" s="28">
        <v>45604835.729999997</v>
      </c>
      <c r="E227" s="38">
        <f t="shared" si="23"/>
        <v>98.089008724027636</v>
      </c>
      <c r="F227" s="28">
        <v>25420081</v>
      </c>
      <c r="G227" s="28">
        <v>21527106.109999999</v>
      </c>
      <c r="H227" s="27">
        <f t="shared" si="20"/>
        <v>84.68543475530231</v>
      </c>
      <c r="I227" s="45">
        <f t="shared" si="19"/>
        <v>71913400</v>
      </c>
      <c r="J227" s="45">
        <f t="shared" si="21"/>
        <v>67131941.840000004</v>
      </c>
      <c r="K227" s="98">
        <f t="shared" si="22"/>
        <v>93.351088726162303</v>
      </c>
    </row>
    <row r="228" spans="1:11" ht="31.5" x14ac:dyDescent="0.25">
      <c r="A228" s="20" t="s">
        <v>50</v>
      </c>
      <c r="B228" s="44" t="s">
        <v>51</v>
      </c>
      <c r="C228" s="28">
        <v>1097500</v>
      </c>
      <c r="D228" s="28">
        <v>1086780</v>
      </c>
      <c r="E228" s="38">
        <f t="shared" si="23"/>
        <v>99.023234624145786</v>
      </c>
      <c r="F228" s="28"/>
      <c r="G228" s="28"/>
      <c r="H228" s="27" t="str">
        <f t="shared" si="20"/>
        <v/>
      </c>
      <c r="I228" s="45">
        <f t="shared" si="19"/>
        <v>1097500</v>
      </c>
      <c r="J228" s="45">
        <f t="shared" si="21"/>
        <v>1086780</v>
      </c>
      <c r="K228" s="98">
        <f t="shared" si="22"/>
        <v>99.023234624145786</v>
      </c>
    </row>
    <row r="229" spans="1:11" ht="15.75" x14ac:dyDescent="0.25">
      <c r="A229" s="20" t="s">
        <v>52</v>
      </c>
      <c r="B229" s="44" t="s">
        <v>53</v>
      </c>
      <c r="C229" s="28">
        <v>125700</v>
      </c>
      <c r="D229" s="28">
        <v>106728.41</v>
      </c>
      <c r="E229" s="38">
        <f t="shared" si="23"/>
        <v>84.907247414478931</v>
      </c>
      <c r="F229" s="28"/>
      <c r="G229" s="28"/>
      <c r="H229" s="27" t="str">
        <f t="shared" si="20"/>
        <v/>
      </c>
      <c r="I229" s="45">
        <f t="shared" si="19"/>
        <v>125700</v>
      </c>
      <c r="J229" s="45">
        <f t="shared" si="21"/>
        <v>106728.41</v>
      </c>
      <c r="K229" s="98">
        <f t="shared" si="22"/>
        <v>84.907247414478931</v>
      </c>
    </row>
    <row r="230" spans="1:11" s="74" customFormat="1" ht="47.25" x14ac:dyDescent="0.25">
      <c r="A230" s="20" t="s">
        <v>54</v>
      </c>
      <c r="B230" s="44" t="s">
        <v>55</v>
      </c>
      <c r="C230" s="28">
        <v>2218258</v>
      </c>
      <c r="D230" s="28">
        <v>2218227.5</v>
      </c>
      <c r="E230" s="38">
        <f t="shared" si="23"/>
        <v>99.998625047221736</v>
      </c>
      <c r="F230" s="28"/>
      <c r="G230" s="28"/>
      <c r="H230" s="27" t="str">
        <f t="shared" si="20"/>
        <v/>
      </c>
      <c r="I230" s="45">
        <f t="shared" si="19"/>
        <v>2218258</v>
      </c>
      <c r="J230" s="45">
        <f t="shared" si="21"/>
        <v>2218227.5</v>
      </c>
      <c r="K230" s="98">
        <f t="shared" si="22"/>
        <v>99.998625047221736</v>
      </c>
    </row>
    <row r="231" spans="1:11" s="75" customFormat="1" ht="63" x14ac:dyDescent="0.25">
      <c r="A231" s="20" t="s">
        <v>56</v>
      </c>
      <c r="B231" s="44" t="s">
        <v>57</v>
      </c>
      <c r="C231" s="28">
        <v>26022859</v>
      </c>
      <c r="D231" s="28">
        <v>25481860.280000001</v>
      </c>
      <c r="E231" s="38">
        <f t="shared" si="23"/>
        <v>97.921063477306632</v>
      </c>
      <c r="F231" s="28">
        <v>4260505</v>
      </c>
      <c r="G231" s="28">
        <v>112706</v>
      </c>
      <c r="H231" s="27">
        <f t="shared" si="20"/>
        <v>2.6453671571797241</v>
      </c>
      <c r="I231" s="45">
        <f t="shared" si="19"/>
        <v>30283364</v>
      </c>
      <c r="J231" s="45">
        <f t="shared" si="21"/>
        <v>25594566.280000001</v>
      </c>
      <c r="K231" s="98">
        <f t="shared" si="22"/>
        <v>84.516919190351516</v>
      </c>
    </row>
    <row r="232" spans="1:11" s="75" customFormat="1" ht="81.75" customHeight="1" x14ac:dyDescent="0.25">
      <c r="A232" s="20" t="s">
        <v>397</v>
      </c>
      <c r="B232" s="44" t="s">
        <v>393</v>
      </c>
      <c r="C232" s="45"/>
      <c r="D232" s="45"/>
      <c r="E232" s="38" t="str">
        <f t="shared" si="23"/>
        <v/>
      </c>
      <c r="F232" s="28">
        <v>4932958.0999999996</v>
      </c>
      <c r="G232" s="28">
        <v>4932958.0999999996</v>
      </c>
      <c r="H232" s="27">
        <f t="shared" si="20"/>
        <v>100</v>
      </c>
      <c r="I232" s="45">
        <f t="shared" si="19"/>
        <v>4932958.0999999996</v>
      </c>
      <c r="J232" s="45">
        <f>D232+G232</f>
        <v>4932958.0999999996</v>
      </c>
      <c r="K232" s="98">
        <f>IF(I232=0,"",IF(J232/I232&gt;1.5, "зв.100",J232/I232*100))</f>
        <v>100</v>
      </c>
    </row>
    <row r="233" spans="1:11" ht="15.75" x14ac:dyDescent="0.25">
      <c r="A233" s="19" t="s">
        <v>163</v>
      </c>
      <c r="B233" s="43" t="s">
        <v>58</v>
      </c>
      <c r="C233" s="22">
        <f>SUM(C234:C238)</f>
        <v>0</v>
      </c>
      <c r="D233" s="22">
        <f>SUM(D234:D238)</f>
        <v>0</v>
      </c>
      <c r="E233" s="24" t="str">
        <f t="shared" ref="E233:E263" si="24">IF(C233=0,"",IF(D233/C233&gt;1.5, "зв.100",D233/C233*100))</f>
        <v/>
      </c>
      <c r="F233" s="22">
        <f>SUM(F234:F238)</f>
        <v>210422591</v>
      </c>
      <c r="G233" s="22">
        <f>SUM(G234:G238)</f>
        <v>130270943.95</v>
      </c>
      <c r="H233" s="23">
        <f t="shared" si="20"/>
        <v>61.909200590539257</v>
      </c>
      <c r="I233" s="22">
        <f t="shared" si="19"/>
        <v>210422591</v>
      </c>
      <c r="J233" s="22">
        <f t="shared" si="21"/>
        <v>130270943.95</v>
      </c>
      <c r="K233" s="24">
        <f t="shared" si="22"/>
        <v>61.909200590539257</v>
      </c>
    </row>
    <row r="234" spans="1:11" ht="31.5" x14ac:dyDescent="0.25">
      <c r="A234" s="20" t="s">
        <v>59</v>
      </c>
      <c r="B234" s="44" t="s">
        <v>60</v>
      </c>
      <c r="C234" s="28">
        <v>0</v>
      </c>
      <c r="D234" s="28">
        <v>0</v>
      </c>
      <c r="E234" s="38" t="str">
        <f t="shared" si="24"/>
        <v/>
      </c>
      <c r="F234" s="28">
        <v>169141599</v>
      </c>
      <c r="G234" s="28">
        <v>100179696.73</v>
      </c>
      <c r="H234" s="27">
        <f t="shared" si="20"/>
        <v>59.228301802917215</v>
      </c>
      <c r="I234" s="28">
        <f t="shared" si="19"/>
        <v>169141599</v>
      </c>
      <c r="J234" s="28">
        <f t="shared" si="21"/>
        <v>100179696.73</v>
      </c>
      <c r="K234" s="38">
        <f t="shared" si="22"/>
        <v>59.228301802917215</v>
      </c>
    </row>
    <row r="235" spans="1:11" ht="47.25" x14ac:dyDescent="0.25">
      <c r="A235" s="20" t="s">
        <v>164</v>
      </c>
      <c r="B235" s="44" t="s">
        <v>61</v>
      </c>
      <c r="C235" s="28"/>
      <c r="D235" s="28"/>
      <c r="E235" s="38" t="str">
        <f t="shared" si="24"/>
        <v/>
      </c>
      <c r="F235" s="28">
        <v>2500000</v>
      </c>
      <c r="G235" s="28">
        <v>9672</v>
      </c>
      <c r="H235" s="27">
        <f t="shared" si="20"/>
        <v>0.38688</v>
      </c>
      <c r="I235" s="28">
        <f t="shared" si="19"/>
        <v>2500000</v>
      </c>
      <c r="J235" s="28">
        <f t="shared" si="21"/>
        <v>9672</v>
      </c>
      <c r="K235" s="38">
        <f t="shared" si="22"/>
        <v>0.38688</v>
      </c>
    </row>
    <row r="236" spans="1:11" s="76" customFormat="1" ht="15.75" x14ac:dyDescent="0.25">
      <c r="A236" s="20" t="s">
        <v>385</v>
      </c>
      <c r="B236" s="44" t="s">
        <v>386</v>
      </c>
      <c r="C236" s="28"/>
      <c r="D236" s="28"/>
      <c r="E236" s="38" t="str">
        <f t="shared" si="24"/>
        <v/>
      </c>
      <c r="F236" s="28">
        <v>38431992</v>
      </c>
      <c r="G236" s="28">
        <v>29736884.739999998</v>
      </c>
      <c r="H236" s="27">
        <f>IF(F236=0,"",IF(G236/F236&gt;1.5, "зв.100",G236/F236*100))</f>
        <v>77.375340679712878</v>
      </c>
      <c r="I236" s="28">
        <f t="shared" si="19"/>
        <v>38431992</v>
      </c>
      <c r="J236" s="28">
        <f t="shared" si="21"/>
        <v>29736884.739999998</v>
      </c>
      <c r="K236" s="38">
        <f t="shared" si="22"/>
        <v>77.375340679712878</v>
      </c>
    </row>
    <row r="237" spans="1:11" s="74" customFormat="1" ht="31.5" x14ac:dyDescent="0.25">
      <c r="A237" s="20" t="s">
        <v>62</v>
      </c>
      <c r="B237" s="44" t="s">
        <v>63</v>
      </c>
      <c r="C237" s="28">
        <v>0</v>
      </c>
      <c r="D237" s="28">
        <v>0</v>
      </c>
      <c r="E237" s="38" t="str">
        <f t="shared" si="24"/>
        <v/>
      </c>
      <c r="F237" s="28">
        <v>299000</v>
      </c>
      <c r="G237" s="28">
        <v>298077</v>
      </c>
      <c r="H237" s="27">
        <f t="shared" si="20"/>
        <v>99.691304347826076</v>
      </c>
      <c r="I237" s="28">
        <f t="shared" si="19"/>
        <v>299000</v>
      </c>
      <c r="J237" s="28">
        <f t="shared" si="21"/>
        <v>298077</v>
      </c>
      <c r="K237" s="38">
        <f t="shared" si="22"/>
        <v>99.691304347826076</v>
      </c>
    </row>
    <row r="238" spans="1:11" ht="31.5" x14ac:dyDescent="0.25">
      <c r="A238" s="20" t="s">
        <v>387</v>
      </c>
      <c r="B238" s="44" t="s">
        <v>388</v>
      </c>
      <c r="C238" s="28"/>
      <c r="D238" s="28"/>
      <c r="E238" s="38" t="str">
        <f t="shared" si="24"/>
        <v/>
      </c>
      <c r="F238" s="28">
        <v>50000</v>
      </c>
      <c r="G238" s="28">
        <v>46613.48</v>
      </c>
      <c r="H238" s="27">
        <f>IF(F238=0,"",IF(G238/F238&gt;1.5, "зв.100",G238/F238*100))</f>
        <v>93.226960000000005</v>
      </c>
      <c r="I238" s="28">
        <f t="shared" si="19"/>
        <v>50000</v>
      </c>
      <c r="J238" s="28">
        <f t="shared" si="21"/>
        <v>46613.48</v>
      </c>
      <c r="K238" s="38">
        <f t="shared" si="22"/>
        <v>93.226960000000005</v>
      </c>
    </row>
    <row r="239" spans="1:11" ht="31.5" x14ac:dyDescent="0.25">
      <c r="A239" s="19" t="s">
        <v>64</v>
      </c>
      <c r="B239" s="43" t="s">
        <v>65</v>
      </c>
      <c r="C239" s="22">
        <f>SUM(C240:C244)</f>
        <v>59184656</v>
      </c>
      <c r="D239" s="22">
        <f>SUM(D240:D244)</f>
        <v>58315467.079999998</v>
      </c>
      <c r="E239" s="24">
        <f t="shared" si="24"/>
        <v>98.531394826388791</v>
      </c>
      <c r="F239" s="22">
        <f>SUM(F240:F244)</f>
        <v>46554355</v>
      </c>
      <c r="G239" s="22">
        <f>SUM(G240:G244)</f>
        <v>21202062.350000001</v>
      </c>
      <c r="H239" s="23">
        <f t="shared" si="20"/>
        <v>45.542597142630378</v>
      </c>
      <c r="I239" s="22">
        <f t="shared" si="19"/>
        <v>105739011</v>
      </c>
      <c r="J239" s="22">
        <f t="shared" si="21"/>
        <v>79517529.430000007</v>
      </c>
      <c r="K239" s="24">
        <f t="shared" si="22"/>
        <v>75.201695833905617</v>
      </c>
    </row>
    <row r="240" spans="1:11" ht="31.5" x14ac:dyDescent="0.25">
      <c r="A240" s="20" t="s">
        <v>403</v>
      </c>
      <c r="B240" s="44" t="s">
        <v>66</v>
      </c>
      <c r="C240" s="28">
        <v>23356368</v>
      </c>
      <c r="D240" s="28">
        <v>23356367.02</v>
      </c>
      <c r="E240" s="38">
        <f t="shared" si="24"/>
        <v>99.999995804142145</v>
      </c>
      <c r="F240" s="28"/>
      <c r="G240" s="28"/>
      <c r="H240" s="27" t="str">
        <f t="shared" si="20"/>
        <v/>
      </c>
      <c r="I240" s="45">
        <f t="shared" si="19"/>
        <v>23356368</v>
      </c>
      <c r="J240" s="45">
        <f t="shared" si="21"/>
        <v>23356367.02</v>
      </c>
      <c r="K240" s="98">
        <f t="shared" si="22"/>
        <v>99.999995804142145</v>
      </c>
    </row>
    <row r="241" spans="1:11" ht="15.75" x14ac:dyDescent="0.25">
      <c r="A241" s="20" t="s">
        <v>67</v>
      </c>
      <c r="B241" s="44" t="s">
        <v>68</v>
      </c>
      <c r="C241" s="28">
        <v>3509700</v>
      </c>
      <c r="D241" s="28">
        <v>3502350</v>
      </c>
      <c r="E241" s="38">
        <f t="shared" si="24"/>
        <v>99.790580391486444</v>
      </c>
      <c r="F241" s="28"/>
      <c r="G241" s="28"/>
      <c r="H241" s="27" t="str">
        <f t="shared" si="20"/>
        <v/>
      </c>
      <c r="I241" s="45">
        <f t="shared" si="19"/>
        <v>3509700</v>
      </c>
      <c r="J241" s="45">
        <f t="shared" si="21"/>
        <v>3502350</v>
      </c>
      <c r="K241" s="98">
        <f t="shared" si="22"/>
        <v>99.790580391486444</v>
      </c>
    </row>
    <row r="242" spans="1:11" ht="15.75" x14ac:dyDescent="0.25">
      <c r="A242" s="20" t="s">
        <v>69</v>
      </c>
      <c r="B242" s="44" t="s">
        <v>70</v>
      </c>
      <c r="C242" s="28">
        <v>29366188</v>
      </c>
      <c r="D242" s="28">
        <v>28504351</v>
      </c>
      <c r="E242" s="38">
        <f t="shared" si="24"/>
        <v>97.065206420390695</v>
      </c>
      <c r="F242" s="28">
        <v>46054355</v>
      </c>
      <c r="G242" s="28">
        <v>21202062.350000001</v>
      </c>
      <c r="H242" s="27">
        <f t="shared" si="20"/>
        <v>46.037041122386803</v>
      </c>
      <c r="I242" s="45">
        <f t="shared" si="19"/>
        <v>75420543</v>
      </c>
      <c r="J242" s="45">
        <f t="shared" si="21"/>
        <v>49706413.350000001</v>
      </c>
      <c r="K242" s="98">
        <f t="shared" si="22"/>
        <v>65.905668897133239</v>
      </c>
    </row>
    <row r="243" spans="1:11" s="74" customFormat="1" ht="15.75" x14ac:dyDescent="0.25">
      <c r="A243" s="20" t="s">
        <v>71</v>
      </c>
      <c r="B243" s="44" t="s">
        <v>72</v>
      </c>
      <c r="C243" s="28">
        <v>2929000</v>
      </c>
      <c r="D243" s="28">
        <v>2929000</v>
      </c>
      <c r="E243" s="38">
        <f t="shared" si="24"/>
        <v>100</v>
      </c>
      <c r="F243" s="28">
        <v>500000</v>
      </c>
      <c r="G243" s="28"/>
      <c r="H243" s="27">
        <f t="shared" si="20"/>
        <v>0</v>
      </c>
      <c r="I243" s="45">
        <f t="shared" si="19"/>
        <v>3429000</v>
      </c>
      <c r="J243" s="45">
        <f t="shared" si="21"/>
        <v>2929000</v>
      </c>
      <c r="K243" s="98">
        <f t="shared" si="22"/>
        <v>85.418489355497229</v>
      </c>
    </row>
    <row r="244" spans="1:11" ht="15.75" x14ac:dyDescent="0.25">
      <c r="A244" s="20" t="s">
        <v>73</v>
      </c>
      <c r="B244" s="44" t="s">
        <v>74</v>
      </c>
      <c r="C244" s="28">
        <v>23400</v>
      </c>
      <c r="D244" s="28">
        <v>23399.06</v>
      </c>
      <c r="E244" s="38">
        <f t="shared" si="24"/>
        <v>99.995982905982913</v>
      </c>
      <c r="F244" s="28"/>
      <c r="G244" s="28"/>
      <c r="H244" s="27" t="str">
        <f t="shared" si="20"/>
        <v/>
      </c>
      <c r="I244" s="45">
        <f t="shared" si="19"/>
        <v>23400</v>
      </c>
      <c r="J244" s="45">
        <f t="shared" si="21"/>
        <v>23399.06</v>
      </c>
      <c r="K244" s="98">
        <f t="shared" si="22"/>
        <v>99.995982905982913</v>
      </c>
    </row>
    <row r="245" spans="1:11" ht="15.75" x14ac:dyDescent="0.2">
      <c r="A245" s="19" t="s">
        <v>191</v>
      </c>
      <c r="B245" s="21">
        <v>7200</v>
      </c>
      <c r="C245" s="22">
        <f>SUM(C246:C247)</f>
        <v>1156000</v>
      </c>
      <c r="D245" s="22">
        <f>SUM(D246:D247)</f>
        <v>1149699.94</v>
      </c>
      <c r="E245" s="24">
        <f t="shared" si="24"/>
        <v>99.455012110726642</v>
      </c>
      <c r="F245" s="22">
        <f>SUM(F246:F247)</f>
        <v>0</v>
      </c>
      <c r="G245" s="22">
        <f>SUM(G246:G247)</f>
        <v>0</v>
      </c>
      <c r="H245" s="23" t="str">
        <f t="shared" si="20"/>
        <v/>
      </c>
      <c r="I245" s="22">
        <f t="shared" si="19"/>
        <v>1156000</v>
      </c>
      <c r="J245" s="22">
        <f t="shared" si="21"/>
        <v>1149699.94</v>
      </c>
      <c r="K245" s="24">
        <f t="shared" si="22"/>
        <v>99.455012110726642</v>
      </c>
    </row>
    <row r="246" spans="1:11" s="75" customFormat="1" ht="15.75" x14ac:dyDescent="0.25">
      <c r="A246" s="20" t="s">
        <v>75</v>
      </c>
      <c r="B246" s="44" t="s">
        <v>76</v>
      </c>
      <c r="C246" s="28">
        <v>756000</v>
      </c>
      <c r="D246" s="28">
        <v>749699.94</v>
      </c>
      <c r="E246" s="38">
        <f t="shared" si="24"/>
        <v>99.166658730158716</v>
      </c>
      <c r="F246" s="28">
        <v>0</v>
      </c>
      <c r="G246" s="28">
        <v>0</v>
      </c>
      <c r="H246" s="23" t="str">
        <f t="shared" si="20"/>
        <v/>
      </c>
      <c r="I246" s="45">
        <f t="shared" si="19"/>
        <v>756000</v>
      </c>
      <c r="J246" s="45">
        <f t="shared" si="21"/>
        <v>749699.94</v>
      </c>
      <c r="K246" s="98">
        <f t="shared" si="22"/>
        <v>99.166658730158716</v>
      </c>
    </row>
    <row r="247" spans="1:11" ht="15.75" x14ac:dyDescent="0.25">
      <c r="A247" s="20" t="s">
        <v>77</v>
      </c>
      <c r="B247" s="44" t="s">
        <v>78</v>
      </c>
      <c r="C247" s="28">
        <v>400000</v>
      </c>
      <c r="D247" s="28">
        <v>400000</v>
      </c>
      <c r="E247" s="38">
        <f t="shared" si="24"/>
        <v>100</v>
      </c>
      <c r="F247" s="28"/>
      <c r="G247" s="28"/>
      <c r="H247" s="23" t="str">
        <f t="shared" si="20"/>
        <v/>
      </c>
      <c r="I247" s="45">
        <f t="shared" si="19"/>
        <v>400000</v>
      </c>
      <c r="J247" s="45">
        <f t="shared" si="21"/>
        <v>400000</v>
      </c>
      <c r="K247" s="98">
        <f t="shared" si="22"/>
        <v>100</v>
      </c>
    </row>
    <row r="248" spans="1:11" s="74" customFormat="1" ht="31.5" x14ac:dyDescent="0.25">
      <c r="A248" s="19" t="s">
        <v>165</v>
      </c>
      <c r="B248" s="43" t="s">
        <v>79</v>
      </c>
      <c r="C248" s="22">
        <f>C249</f>
        <v>0</v>
      </c>
      <c r="D248" s="22">
        <f>D249</f>
        <v>0</v>
      </c>
      <c r="E248" s="24" t="str">
        <f t="shared" si="24"/>
        <v/>
      </c>
      <c r="F248" s="22">
        <f>F249</f>
        <v>25000</v>
      </c>
      <c r="G248" s="22">
        <f>G249</f>
        <v>6619.6</v>
      </c>
      <c r="H248" s="23">
        <f t="shared" si="20"/>
        <v>26.478400000000001</v>
      </c>
      <c r="I248" s="22">
        <f t="shared" si="19"/>
        <v>25000</v>
      </c>
      <c r="J248" s="22">
        <f t="shared" si="21"/>
        <v>6619.6</v>
      </c>
      <c r="K248" s="24">
        <f t="shared" si="22"/>
        <v>26.478400000000001</v>
      </c>
    </row>
    <row r="249" spans="1:11" ht="15.75" x14ac:dyDescent="0.25">
      <c r="A249" s="20" t="s">
        <v>80</v>
      </c>
      <c r="B249" s="44" t="s">
        <v>81</v>
      </c>
      <c r="C249" s="40"/>
      <c r="D249" s="28"/>
      <c r="E249" s="38" t="str">
        <f t="shared" si="24"/>
        <v/>
      </c>
      <c r="F249" s="28">
        <v>25000</v>
      </c>
      <c r="G249" s="28">
        <v>6619.6</v>
      </c>
      <c r="H249" s="27">
        <f t="shared" si="20"/>
        <v>26.478400000000001</v>
      </c>
      <c r="I249" s="28">
        <f t="shared" si="19"/>
        <v>25000</v>
      </c>
      <c r="J249" s="28">
        <f t="shared" si="21"/>
        <v>6619.6</v>
      </c>
      <c r="K249" s="38">
        <f t="shared" si="22"/>
        <v>26.478400000000001</v>
      </c>
    </row>
    <row r="250" spans="1:11" s="74" customFormat="1" ht="15.75" x14ac:dyDescent="0.25">
      <c r="A250" s="19" t="s">
        <v>82</v>
      </c>
      <c r="B250" s="43" t="s">
        <v>83</v>
      </c>
      <c r="C250" s="22">
        <f>SUM(C251:C254)</f>
        <v>3454510</v>
      </c>
      <c r="D250" s="22">
        <f>D252+D253+D251+D254</f>
        <v>2891275.44</v>
      </c>
      <c r="E250" s="24">
        <f t="shared" si="24"/>
        <v>83.695674350342017</v>
      </c>
      <c r="F250" s="22">
        <f>SUM(F251:F254)</f>
        <v>110236600</v>
      </c>
      <c r="G250" s="22">
        <f>SUM(G251:G254)</f>
        <v>108236600</v>
      </c>
      <c r="H250" s="23">
        <f t="shared" si="20"/>
        <v>98.185720532019317</v>
      </c>
      <c r="I250" s="22">
        <f t="shared" si="19"/>
        <v>113691110</v>
      </c>
      <c r="J250" s="22">
        <f t="shared" si="21"/>
        <v>111127875.44</v>
      </c>
      <c r="K250" s="24">
        <f t="shared" si="22"/>
        <v>97.745439762176659</v>
      </c>
    </row>
    <row r="251" spans="1:11" ht="15.75" x14ac:dyDescent="0.25">
      <c r="A251" s="20" t="s">
        <v>84</v>
      </c>
      <c r="B251" s="44" t="s">
        <v>85</v>
      </c>
      <c r="C251" s="28">
        <v>1450000</v>
      </c>
      <c r="D251" s="28">
        <v>1148402.72</v>
      </c>
      <c r="E251" s="38">
        <f t="shared" si="24"/>
        <v>79.200187586206894</v>
      </c>
      <c r="F251" s="22"/>
      <c r="G251" s="22"/>
      <c r="H251" s="23" t="str">
        <f t="shared" si="20"/>
        <v/>
      </c>
      <c r="I251" s="45">
        <f t="shared" si="19"/>
        <v>1450000</v>
      </c>
      <c r="J251" s="45">
        <f t="shared" si="21"/>
        <v>1148402.72</v>
      </c>
      <c r="K251" s="98">
        <f t="shared" si="22"/>
        <v>79.200187586206894</v>
      </c>
    </row>
    <row r="252" spans="1:11" ht="31.5" x14ac:dyDescent="0.25">
      <c r="A252" s="20" t="s">
        <v>86</v>
      </c>
      <c r="B252" s="44" t="s">
        <v>87</v>
      </c>
      <c r="C252" s="28">
        <v>843710</v>
      </c>
      <c r="D252" s="28">
        <v>817903.03</v>
      </c>
      <c r="E252" s="38">
        <f t="shared" si="24"/>
        <v>96.941251140794833</v>
      </c>
      <c r="F252" s="28"/>
      <c r="G252" s="28"/>
      <c r="H252" s="23" t="str">
        <f t="shared" si="20"/>
        <v/>
      </c>
      <c r="I252" s="45">
        <f t="shared" si="19"/>
        <v>843710</v>
      </c>
      <c r="J252" s="45">
        <f t="shared" si="21"/>
        <v>817903.03</v>
      </c>
      <c r="K252" s="98">
        <f t="shared" si="22"/>
        <v>96.941251140794833</v>
      </c>
    </row>
    <row r="253" spans="1:11" s="75" customFormat="1" ht="31.5" x14ac:dyDescent="0.25">
      <c r="A253" s="20" t="s">
        <v>88</v>
      </c>
      <c r="B253" s="44" t="s">
        <v>89</v>
      </c>
      <c r="C253" s="28">
        <v>0</v>
      </c>
      <c r="D253" s="28">
        <v>0</v>
      </c>
      <c r="E253" s="38" t="str">
        <f t="shared" si="24"/>
        <v/>
      </c>
      <c r="F253" s="28">
        <v>110016600</v>
      </c>
      <c r="G253" s="28">
        <v>108216600</v>
      </c>
      <c r="H253" s="27">
        <f t="shared" si="20"/>
        <v>98.36388326852493</v>
      </c>
      <c r="I253" s="41">
        <f t="shared" si="19"/>
        <v>110016600</v>
      </c>
      <c r="J253" s="41">
        <f t="shared" si="21"/>
        <v>108216600</v>
      </c>
      <c r="K253" s="94">
        <f t="shared" si="22"/>
        <v>98.36388326852493</v>
      </c>
    </row>
    <row r="254" spans="1:11" s="75" customFormat="1" ht="15.75" x14ac:dyDescent="0.25">
      <c r="A254" s="20" t="s">
        <v>389</v>
      </c>
      <c r="B254" s="44" t="s">
        <v>408</v>
      </c>
      <c r="C254" s="28">
        <v>1160800</v>
      </c>
      <c r="D254" s="28">
        <v>924969.69</v>
      </c>
      <c r="E254" s="38">
        <f t="shared" si="24"/>
        <v>79.683812026188832</v>
      </c>
      <c r="F254" s="28">
        <v>220000</v>
      </c>
      <c r="G254" s="28">
        <v>20000</v>
      </c>
      <c r="H254" s="27">
        <f>IF(F254=0,"",IF(G254/F254&gt;1.5, "зв.100",G254/F254*100))</f>
        <v>9.0909090909090917</v>
      </c>
      <c r="I254" s="45">
        <f t="shared" si="19"/>
        <v>1380800</v>
      </c>
      <c r="J254" s="45">
        <f t="shared" si="21"/>
        <v>944969.69</v>
      </c>
      <c r="K254" s="98">
        <f t="shared" si="22"/>
        <v>68.436391222479713</v>
      </c>
    </row>
    <row r="255" spans="1:11" s="75" customFormat="1" ht="31.5" x14ac:dyDescent="0.25">
      <c r="A255" s="19" t="s">
        <v>90</v>
      </c>
      <c r="B255" s="43" t="s">
        <v>91</v>
      </c>
      <c r="C255" s="22">
        <f>C256</f>
        <v>2027800</v>
      </c>
      <c r="D255" s="22">
        <f>D256</f>
        <v>2020428.74</v>
      </c>
      <c r="E255" s="24">
        <f t="shared" si="24"/>
        <v>99.636489791892686</v>
      </c>
      <c r="F255" s="22">
        <f>F256</f>
        <v>75000</v>
      </c>
      <c r="G255" s="22">
        <f>G256</f>
        <v>75000</v>
      </c>
      <c r="H255" s="23">
        <f t="shared" si="20"/>
        <v>100</v>
      </c>
      <c r="I255" s="22">
        <f t="shared" ref="I255:I309" si="25">C255+F255</f>
        <v>2102800</v>
      </c>
      <c r="J255" s="22">
        <f t="shared" si="21"/>
        <v>2095428.74</v>
      </c>
      <c r="K255" s="24">
        <f t="shared" si="22"/>
        <v>99.649455012364456</v>
      </c>
    </row>
    <row r="256" spans="1:11" s="75" customFormat="1" ht="15.75" x14ac:dyDescent="0.25">
      <c r="A256" s="20" t="s">
        <v>92</v>
      </c>
      <c r="B256" s="44" t="s">
        <v>93</v>
      </c>
      <c r="C256" s="28">
        <v>2027800</v>
      </c>
      <c r="D256" s="28">
        <v>2020428.74</v>
      </c>
      <c r="E256" s="38">
        <f t="shared" si="24"/>
        <v>99.636489791892686</v>
      </c>
      <c r="F256" s="40">
        <v>75000</v>
      </c>
      <c r="G256" s="40">
        <v>75000</v>
      </c>
      <c r="H256" s="23">
        <f t="shared" si="20"/>
        <v>100</v>
      </c>
      <c r="I256" s="45">
        <f t="shared" si="25"/>
        <v>2102800</v>
      </c>
      <c r="J256" s="45">
        <f t="shared" si="21"/>
        <v>2095428.74</v>
      </c>
      <c r="K256" s="98">
        <f t="shared" si="22"/>
        <v>99.649455012364456</v>
      </c>
    </row>
    <row r="257" spans="1:11" s="75" customFormat="1" ht="15.75" x14ac:dyDescent="0.2">
      <c r="A257" s="19" t="s">
        <v>167</v>
      </c>
      <c r="B257" s="21">
        <v>8000</v>
      </c>
      <c r="C257" s="22">
        <f>SUM(C258:C262)</f>
        <v>18529493</v>
      </c>
      <c r="D257" s="22">
        <f>SUM(D258:D262)</f>
        <v>16518958.049999999</v>
      </c>
      <c r="E257" s="24">
        <f t="shared" si="24"/>
        <v>89.149541490422862</v>
      </c>
      <c r="F257" s="22">
        <f>SUM(F258:F262)</f>
        <v>5195314.13</v>
      </c>
      <c r="G257" s="22">
        <f>SUM(G258:G262)</f>
        <v>3116814.68</v>
      </c>
      <c r="H257" s="23">
        <f t="shared" ref="H257:H262" si="26">IF(F257=0,"",IF(G257/F257&gt;1.5, "зв.100",G257/F257*100))</f>
        <v>59.992805093385179</v>
      </c>
      <c r="I257" s="22">
        <f t="shared" si="25"/>
        <v>23724807.129999999</v>
      </c>
      <c r="J257" s="22">
        <f t="shared" si="21"/>
        <v>19635772.73</v>
      </c>
      <c r="K257" s="24">
        <f t="shared" si="22"/>
        <v>82.764730698993048</v>
      </c>
    </row>
    <row r="258" spans="1:11" s="78" customFormat="1" ht="16.5" x14ac:dyDescent="0.25">
      <c r="A258" s="20" t="s">
        <v>168</v>
      </c>
      <c r="B258" s="44" t="s">
        <v>94</v>
      </c>
      <c r="C258" s="28">
        <v>1517000</v>
      </c>
      <c r="D258" s="28">
        <v>0</v>
      </c>
      <c r="E258" s="38">
        <f t="shared" si="24"/>
        <v>0</v>
      </c>
      <c r="F258" s="28"/>
      <c r="G258" s="28"/>
      <c r="H258" s="27" t="str">
        <f t="shared" si="26"/>
        <v/>
      </c>
      <c r="I258" s="45">
        <f t="shared" si="25"/>
        <v>1517000</v>
      </c>
      <c r="J258" s="45">
        <f t="shared" si="21"/>
        <v>0</v>
      </c>
      <c r="K258" s="98">
        <f t="shared" si="22"/>
        <v>0</v>
      </c>
    </row>
    <row r="259" spans="1:11" s="78" customFormat="1" ht="31.5" x14ac:dyDescent="0.25">
      <c r="A259" s="20" t="s">
        <v>398</v>
      </c>
      <c r="B259" s="44" t="s">
        <v>394</v>
      </c>
      <c r="C259" s="28">
        <v>1399911</v>
      </c>
      <c r="D259" s="28">
        <v>1399910.24</v>
      </c>
      <c r="E259" s="38">
        <f t="shared" si="24"/>
        <v>99.999945710834467</v>
      </c>
      <c r="F259" s="28"/>
      <c r="G259" s="28"/>
      <c r="H259" s="27" t="str">
        <f t="shared" si="26"/>
        <v/>
      </c>
      <c r="I259" s="45">
        <f t="shared" si="25"/>
        <v>1399911</v>
      </c>
      <c r="J259" s="45">
        <f>D259+G259</f>
        <v>1399910.24</v>
      </c>
      <c r="K259" s="98">
        <f>IF(I259=0,"",IF(J259/I259&gt;1.5, "зв.100",J259/I259*100))</f>
        <v>99.999945710834467</v>
      </c>
    </row>
    <row r="260" spans="1:11" s="76" customFormat="1" ht="63" x14ac:dyDescent="0.25">
      <c r="A260" s="20" t="s">
        <v>252</v>
      </c>
      <c r="B260" s="44" t="s">
        <v>95</v>
      </c>
      <c r="C260" s="28">
        <v>0</v>
      </c>
      <c r="D260" s="28">
        <v>0</v>
      </c>
      <c r="E260" s="38" t="str">
        <f t="shared" si="24"/>
        <v/>
      </c>
      <c r="F260" s="28">
        <v>75000</v>
      </c>
      <c r="G260" s="28">
        <v>17484</v>
      </c>
      <c r="H260" s="27">
        <f t="shared" si="26"/>
        <v>23.311999999999998</v>
      </c>
      <c r="I260" s="28">
        <f t="shared" si="25"/>
        <v>75000</v>
      </c>
      <c r="J260" s="28">
        <f t="shared" si="21"/>
        <v>17484</v>
      </c>
      <c r="K260" s="38">
        <f t="shared" si="22"/>
        <v>23.311999999999998</v>
      </c>
    </row>
    <row r="261" spans="1:11" s="75" customFormat="1" ht="63" x14ac:dyDescent="0.25">
      <c r="A261" s="20" t="s">
        <v>96</v>
      </c>
      <c r="B261" s="44" t="s">
        <v>97</v>
      </c>
      <c r="C261" s="28">
        <v>60000</v>
      </c>
      <c r="D261" s="28">
        <v>59919.61</v>
      </c>
      <c r="E261" s="38">
        <f t="shared" si="24"/>
        <v>99.866016666666667</v>
      </c>
      <c r="F261" s="28">
        <v>30500</v>
      </c>
      <c r="G261" s="28">
        <v>30500</v>
      </c>
      <c r="H261" s="27">
        <f t="shared" si="26"/>
        <v>100</v>
      </c>
      <c r="I261" s="45">
        <f t="shared" si="25"/>
        <v>90500</v>
      </c>
      <c r="J261" s="45">
        <f t="shared" si="21"/>
        <v>90419.61</v>
      </c>
      <c r="K261" s="98">
        <f t="shared" si="22"/>
        <v>99.911171270718242</v>
      </c>
    </row>
    <row r="262" spans="1:11" s="75" customFormat="1" ht="15.75" x14ac:dyDescent="0.25">
      <c r="A262" s="20" t="s">
        <v>98</v>
      </c>
      <c r="B262" s="44" t="s">
        <v>99</v>
      </c>
      <c r="C262" s="28">
        <v>15552582</v>
      </c>
      <c r="D262" s="28">
        <v>15059128.199999999</v>
      </c>
      <c r="E262" s="38">
        <f t="shared" si="24"/>
        <v>96.827190494800149</v>
      </c>
      <c r="F262" s="28">
        <v>5089814.13</v>
      </c>
      <c r="G262" s="28">
        <v>3068830.68</v>
      </c>
      <c r="H262" s="27">
        <f t="shared" si="26"/>
        <v>60.293570680939588</v>
      </c>
      <c r="I262" s="45">
        <f t="shared" si="25"/>
        <v>20642396.129999999</v>
      </c>
      <c r="J262" s="45">
        <f t="shared" ref="J262:J309" si="27">D262+G262</f>
        <v>18127958.879999999</v>
      </c>
      <c r="K262" s="98">
        <f t="shared" ref="K262:K277" si="28">IF(I262=0,"",IF(J262/I262&gt;1.5, "зв.100",J262/I262*100))</f>
        <v>87.819063086645642</v>
      </c>
    </row>
    <row r="263" spans="1:11" s="79" customFormat="1" ht="15.75" x14ac:dyDescent="0.2">
      <c r="A263" s="19" t="s">
        <v>251</v>
      </c>
      <c r="B263" s="21">
        <v>9010</v>
      </c>
      <c r="C263" s="22">
        <v>4760000</v>
      </c>
      <c r="D263" s="22">
        <v>2427020.59</v>
      </c>
      <c r="E263" s="24">
        <f t="shared" si="24"/>
        <v>50.987827521008398</v>
      </c>
      <c r="F263" s="22"/>
      <c r="G263" s="22"/>
      <c r="H263" s="23" t="str">
        <f t="shared" ref="H263:H270" si="29">IF(F263=0,"",IF(G263/F263&gt;1.5, "зв.100",G263/F263*100))</f>
        <v/>
      </c>
      <c r="I263" s="47">
        <f t="shared" si="25"/>
        <v>4760000</v>
      </c>
      <c r="J263" s="47">
        <f t="shared" si="27"/>
        <v>2427020.59</v>
      </c>
      <c r="K263" s="99">
        <f t="shared" si="28"/>
        <v>50.987827521008398</v>
      </c>
    </row>
    <row r="264" spans="1:11" s="78" customFormat="1" ht="16.5" x14ac:dyDescent="0.2">
      <c r="A264" s="19" t="s">
        <v>166</v>
      </c>
      <c r="B264" s="21">
        <v>9100</v>
      </c>
      <c r="C264" s="22">
        <f>SUM(C265:C267)</f>
        <v>0</v>
      </c>
      <c r="D264" s="22">
        <f>SUM(D265:D267)</f>
        <v>0</v>
      </c>
      <c r="E264" s="24" t="str">
        <f t="shared" ref="E264:E277" si="30">IF(C264=0,"",IF(D264/C264&gt;1.5, "зв.100",D264/C264*100))</f>
        <v/>
      </c>
      <c r="F264" s="22">
        <f>SUM(F265:F267)</f>
        <v>10772405</v>
      </c>
      <c r="G264" s="22">
        <f>SUM(G265:G267)</f>
        <v>8413205.4000000004</v>
      </c>
      <c r="H264" s="23">
        <f t="shared" si="29"/>
        <v>78.099601713823432</v>
      </c>
      <c r="I264" s="22">
        <f t="shared" si="25"/>
        <v>10772405</v>
      </c>
      <c r="J264" s="22">
        <f t="shared" si="27"/>
        <v>8413205.4000000004</v>
      </c>
      <c r="K264" s="24">
        <f t="shared" si="28"/>
        <v>78.099601713823432</v>
      </c>
    </row>
    <row r="265" spans="1:11" s="76" customFormat="1" ht="31.5" x14ac:dyDescent="0.2">
      <c r="A265" s="20" t="s">
        <v>100</v>
      </c>
      <c r="B265" s="14">
        <v>9110</v>
      </c>
      <c r="C265" s="28">
        <v>0</v>
      </c>
      <c r="D265" s="28">
        <v>0</v>
      </c>
      <c r="E265" s="24" t="str">
        <f t="shared" si="30"/>
        <v/>
      </c>
      <c r="F265" s="28">
        <v>1086800</v>
      </c>
      <c r="G265" s="28">
        <v>594512.28</v>
      </c>
      <c r="H265" s="27">
        <f t="shared" si="29"/>
        <v>54.703006993006994</v>
      </c>
      <c r="I265" s="28">
        <f t="shared" si="25"/>
        <v>1086800</v>
      </c>
      <c r="J265" s="28">
        <f t="shared" si="27"/>
        <v>594512.28</v>
      </c>
      <c r="K265" s="38">
        <f t="shared" si="28"/>
        <v>54.703006993006994</v>
      </c>
    </row>
    <row r="266" spans="1:11" s="76" customFormat="1" ht="31.5" x14ac:dyDescent="0.2">
      <c r="A266" s="20" t="s">
        <v>101</v>
      </c>
      <c r="B266" s="14">
        <v>9130</v>
      </c>
      <c r="C266" s="28">
        <v>0</v>
      </c>
      <c r="D266" s="28">
        <v>0</v>
      </c>
      <c r="E266" s="24" t="str">
        <f t="shared" si="30"/>
        <v/>
      </c>
      <c r="F266" s="28">
        <v>54500</v>
      </c>
      <c r="G266" s="28">
        <v>54399.91</v>
      </c>
      <c r="H266" s="27">
        <f t="shared" si="29"/>
        <v>99.816348623853216</v>
      </c>
      <c r="I266" s="28">
        <f t="shared" si="25"/>
        <v>54500</v>
      </c>
      <c r="J266" s="28">
        <f>D266+G266</f>
        <v>54399.91</v>
      </c>
      <c r="K266" s="38">
        <f>IF(I266=0,"",IF(J266/I266&gt;1.5, "зв.100",J266/I266*100))</f>
        <v>99.816348623853216</v>
      </c>
    </row>
    <row r="267" spans="1:11" s="75" customFormat="1" ht="50.25" customHeight="1" x14ac:dyDescent="0.2">
      <c r="A267" s="20" t="s">
        <v>194</v>
      </c>
      <c r="B267" s="14">
        <v>9180</v>
      </c>
      <c r="C267" s="28">
        <v>0</v>
      </c>
      <c r="D267" s="28">
        <v>0</v>
      </c>
      <c r="E267" s="24" t="str">
        <f t="shared" si="30"/>
        <v/>
      </c>
      <c r="F267" s="28">
        <v>9631105</v>
      </c>
      <c r="G267" s="28">
        <v>7764293.21</v>
      </c>
      <c r="H267" s="27">
        <f t="shared" si="29"/>
        <v>80.616847288031849</v>
      </c>
      <c r="I267" s="28">
        <f t="shared" si="25"/>
        <v>9631105</v>
      </c>
      <c r="J267" s="28">
        <f t="shared" si="27"/>
        <v>7764293.21</v>
      </c>
      <c r="K267" s="38">
        <f t="shared" si="28"/>
        <v>80.616847288031849</v>
      </c>
    </row>
    <row r="268" spans="1:11" s="75" customFormat="1" ht="31.5" x14ac:dyDescent="0.2">
      <c r="A268" s="19" t="s">
        <v>262</v>
      </c>
      <c r="B268" s="21">
        <v>900201</v>
      </c>
      <c r="C268" s="22">
        <f>C264+C255+C250+C248+C233+C212+C245+C207+C219+C171+C150+C162+C148+C263+C239+C257</f>
        <v>2088730426.6800001</v>
      </c>
      <c r="D268" s="22">
        <f>D264+D255+D250+D248+D233+D212+D245+D207+D219+D171+D150+D162+D148+D263+D239+D257</f>
        <v>2044840182.6099994</v>
      </c>
      <c r="E268" s="24">
        <f t="shared" si="30"/>
        <v>97.898711891712935</v>
      </c>
      <c r="F268" s="22">
        <f>F264+F255+F250+F248+F233+F212+F245+F207+F219+F171+F150+F162+F148+F263+F239+F257</f>
        <v>723379447.64999998</v>
      </c>
      <c r="G268" s="22">
        <f>G264+G255+G250+G248+G233+G212+G245+G207+G219+G171+G150+G162+G148+G263+G239+G257</f>
        <v>480837107.70000005</v>
      </c>
      <c r="H268" s="23">
        <f t="shared" si="29"/>
        <v>66.470938490451601</v>
      </c>
      <c r="I268" s="22">
        <f t="shared" si="25"/>
        <v>2812109874.3299999</v>
      </c>
      <c r="J268" s="22">
        <f t="shared" si="27"/>
        <v>2525677290.3099995</v>
      </c>
      <c r="K268" s="24">
        <f t="shared" si="28"/>
        <v>89.814317476188776</v>
      </c>
    </row>
    <row r="269" spans="1:11" s="75" customFormat="1" ht="47.25" x14ac:dyDescent="0.2">
      <c r="A269" s="20" t="s">
        <v>169</v>
      </c>
      <c r="B269" s="14">
        <v>8370</v>
      </c>
      <c r="C269" s="22"/>
      <c r="D269" s="22"/>
      <c r="E269" s="24" t="str">
        <f t="shared" si="30"/>
        <v/>
      </c>
      <c r="F269" s="28">
        <v>1108000</v>
      </c>
      <c r="G269" s="28">
        <v>1104240</v>
      </c>
      <c r="H269" s="27">
        <f>IF(F269=0,"",IF(G269/F269&gt;1.5, "зв.100",G269/F269*100))</f>
        <v>99.66064981949458</v>
      </c>
      <c r="I269" s="28">
        <f t="shared" si="25"/>
        <v>1108000</v>
      </c>
      <c r="J269" s="28">
        <f t="shared" si="27"/>
        <v>1104240</v>
      </c>
      <c r="K269" s="38">
        <f t="shared" si="28"/>
        <v>99.66064981949458</v>
      </c>
    </row>
    <row r="270" spans="1:11" s="76" customFormat="1" ht="31.5" x14ac:dyDescent="0.2">
      <c r="A270" s="19" t="s">
        <v>170</v>
      </c>
      <c r="B270" s="21">
        <v>900202</v>
      </c>
      <c r="C270" s="22">
        <f>C268+C269</f>
        <v>2088730426.6800001</v>
      </c>
      <c r="D270" s="22">
        <f>D268+D269</f>
        <v>2044840182.6099994</v>
      </c>
      <c r="E270" s="24">
        <f t="shared" si="30"/>
        <v>97.898711891712935</v>
      </c>
      <c r="F270" s="22">
        <f>F268+F269</f>
        <v>724487447.64999998</v>
      </c>
      <c r="G270" s="22">
        <f>G268+G269</f>
        <v>481941347.70000005</v>
      </c>
      <c r="H270" s="23">
        <f t="shared" si="29"/>
        <v>66.521697410115237</v>
      </c>
      <c r="I270" s="22">
        <f t="shared" si="25"/>
        <v>2813217874.3299999</v>
      </c>
      <c r="J270" s="22">
        <f t="shared" si="27"/>
        <v>2526781530.3099995</v>
      </c>
      <c r="K270" s="24">
        <f t="shared" si="28"/>
        <v>89.818195503673223</v>
      </c>
    </row>
    <row r="271" spans="1:11" s="75" customFormat="1" ht="47.25" x14ac:dyDescent="0.2">
      <c r="A271" s="20" t="s">
        <v>390</v>
      </c>
      <c r="B271" s="14">
        <v>8290</v>
      </c>
      <c r="C271" s="22"/>
      <c r="D271" s="22"/>
      <c r="E271" s="24" t="str">
        <f t="shared" si="30"/>
        <v/>
      </c>
      <c r="F271" s="28">
        <v>200000</v>
      </c>
      <c r="G271" s="28">
        <v>200000</v>
      </c>
      <c r="H271" s="27">
        <f>IF(F271=0,"",IF(G271/F271&gt;1.5, "зв.100",G271/F271*100))</f>
        <v>100</v>
      </c>
      <c r="I271" s="28">
        <f t="shared" si="25"/>
        <v>200000</v>
      </c>
      <c r="J271" s="28">
        <f t="shared" si="27"/>
        <v>200000</v>
      </c>
      <c r="K271" s="38">
        <f t="shared" si="28"/>
        <v>100</v>
      </c>
    </row>
    <row r="272" spans="1:11" s="75" customFormat="1" ht="15.75" x14ac:dyDescent="0.2">
      <c r="A272" s="20" t="s">
        <v>206</v>
      </c>
      <c r="B272" s="14">
        <v>8800</v>
      </c>
      <c r="C272" s="45">
        <v>2000000</v>
      </c>
      <c r="D272" s="45">
        <v>2000000</v>
      </c>
      <c r="E272" s="38">
        <f t="shared" si="30"/>
        <v>100</v>
      </c>
      <c r="F272" s="28">
        <v>1500000</v>
      </c>
      <c r="G272" s="28">
        <v>1499936</v>
      </c>
      <c r="H272" s="27">
        <f>IF(F272=0,"",IF(G272/F272&gt;1.5, "зв.100",G272/F272*100))</f>
        <v>99.995733333333334</v>
      </c>
      <c r="I272" s="45">
        <f t="shared" si="25"/>
        <v>3500000</v>
      </c>
      <c r="J272" s="45">
        <f t="shared" si="27"/>
        <v>3499936</v>
      </c>
      <c r="K272" s="98">
        <f t="shared" si="28"/>
        <v>99.998171428571425</v>
      </c>
    </row>
    <row r="273" spans="1:11" s="76" customFormat="1" ht="16.5" x14ac:dyDescent="0.2">
      <c r="A273" s="26" t="s">
        <v>112</v>
      </c>
      <c r="B273" s="48">
        <v>900203</v>
      </c>
      <c r="C273" s="42">
        <f>SUM(C270:C272)</f>
        <v>2090730426.6800001</v>
      </c>
      <c r="D273" s="42">
        <f>SUM(D270:D272)</f>
        <v>2046840182.6099994</v>
      </c>
      <c r="E273" s="24">
        <f t="shared" si="30"/>
        <v>97.900721991227897</v>
      </c>
      <c r="F273" s="42">
        <f>SUM(F270:F272)</f>
        <v>726187447.64999998</v>
      </c>
      <c r="G273" s="42">
        <f>SUM(G270:G272)</f>
        <v>483641283.70000005</v>
      </c>
      <c r="H273" s="23">
        <f t="shared" ref="H273:H284" si="31">IF(F273=0,"",IF(G273/F273&gt;1.5, "зв.100",G273/F273*100))</f>
        <v>66.600061081350475</v>
      </c>
      <c r="I273" s="42">
        <f t="shared" si="25"/>
        <v>2816917874.3299999</v>
      </c>
      <c r="J273" s="42">
        <f t="shared" si="27"/>
        <v>2530481466.3099995</v>
      </c>
      <c r="K273" s="93">
        <f t="shared" si="28"/>
        <v>89.831566953717839</v>
      </c>
    </row>
    <row r="274" spans="1:11" s="75" customFormat="1" ht="63" x14ac:dyDescent="0.25">
      <c r="A274" s="20" t="s">
        <v>102</v>
      </c>
      <c r="B274" s="44" t="s">
        <v>103</v>
      </c>
      <c r="C274" s="22"/>
      <c r="D274" s="22"/>
      <c r="E274" s="38" t="str">
        <f t="shared" si="30"/>
        <v/>
      </c>
      <c r="F274" s="28">
        <v>139635</v>
      </c>
      <c r="G274" s="45">
        <v>0</v>
      </c>
      <c r="H274" s="27">
        <f>IF(F274=0,"",IF(G274/F274&gt;1.5, "зв.100",G274/F274*100))</f>
        <v>0</v>
      </c>
      <c r="I274" s="28">
        <f t="shared" si="25"/>
        <v>139635</v>
      </c>
      <c r="J274" s="28">
        <f t="shared" si="27"/>
        <v>0</v>
      </c>
      <c r="K274" s="38">
        <f t="shared" si="28"/>
        <v>0</v>
      </c>
    </row>
    <row r="275" spans="1:11" s="75" customFormat="1" ht="47.25" x14ac:dyDescent="0.25">
      <c r="A275" s="20" t="s">
        <v>171</v>
      </c>
      <c r="B275" s="44" t="s">
        <v>104</v>
      </c>
      <c r="C275" s="28">
        <v>1000000</v>
      </c>
      <c r="D275" s="28">
        <v>1000000</v>
      </c>
      <c r="E275" s="38">
        <f t="shared" si="30"/>
        <v>100</v>
      </c>
      <c r="F275" s="28">
        <v>515100</v>
      </c>
      <c r="G275" s="28">
        <v>513828</v>
      </c>
      <c r="H275" s="27">
        <f t="shared" si="31"/>
        <v>99.75305765870705</v>
      </c>
      <c r="I275" s="28">
        <f t="shared" si="25"/>
        <v>1515100</v>
      </c>
      <c r="J275" s="28">
        <f t="shared" si="27"/>
        <v>1513828</v>
      </c>
      <c r="K275" s="38">
        <f t="shared" si="28"/>
        <v>99.916045145534952</v>
      </c>
    </row>
    <row r="276" spans="1:11" s="75" customFormat="1" ht="47.25" x14ac:dyDescent="0.25">
      <c r="A276" s="20" t="s">
        <v>172</v>
      </c>
      <c r="B276" s="44" t="s">
        <v>105</v>
      </c>
      <c r="C276" s="28">
        <v>0</v>
      </c>
      <c r="D276" s="28">
        <v>0</v>
      </c>
      <c r="E276" s="24" t="str">
        <f t="shared" si="30"/>
        <v/>
      </c>
      <c r="F276" s="28">
        <v>-325000</v>
      </c>
      <c r="G276" s="28">
        <v>-601613.04</v>
      </c>
      <c r="H276" s="27" t="str">
        <f t="shared" si="31"/>
        <v>зв.100</v>
      </c>
      <c r="I276" s="28">
        <f t="shared" si="25"/>
        <v>-325000</v>
      </c>
      <c r="J276" s="28">
        <f t="shared" si="27"/>
        <v>-601613.04</v>
      </c>
      <c r="K276" s="38" t="str">
        <f t="shared" si="28"/>
        <v>зв.100</v>
      </c>
    </row>
    <row r="277" spans="1:11" s="75" customFormat="1" ht="15.75" x14ac:dyDescent="0.2">
      <c r="A277" s="19" t="s">
        <v>113</v>
      </c>
      <c r="B277" s="18">
        <v>900201</v>
      </c>
      <c r="C277" s="22">
        <f>SUM(C274:C276)</f>
        <v>1000000</v>
      </c>
      <c r="D277" s="22">
        <f>SUM(D274:D276)</f>
        <v>1000000</v>
      </c>
      <c r="E277" s="24">
        <f t="shared" si="30"/>
        <v>100</v>
      </c>
      <c r="F277" s="22">
        <f>SUM(F274:F276)</f>
        <v>329735</v>
      </c>
      <c r="G277" s="22">
        <f>SUM(G274:G276)</f>
        <v>-87785.040000000037</v>
      </c>
      <c r="H277" s="23">
        <f>SUM(H274:H276)</f>
        <v>99.75305765870705</v>
      </c>
      <c r="I277" s="22">
        <f t="shared" si="25"/>
        <v>1329735</v>
      </c>
      <c r="J277" s="22">
        <f t="shared" si="27"/>
        <v>912214.96</v>
      </c>
      <c r="K277" s="24">
        <f t="shared" si="28"/>
        <v>68.601259649479033</v>
      </c>
    </row>
    <row r="278" spans="1:11" s="76" customFormat="1" ht="16.5" x14ac:dyDescent="0.2">
      <c r="A278" s="26" t="s">
        <v>257</v>
      </c>
      <c r="B278" s="49"/>
      <c r="C278" s="42">
        <f>C147-C273-C277</f>
        <v>224930769.00000024</v>
      </c>
      <c r="D278" s="42">
        <f>D147-D273-D277</f>
        <v>315963795.0200007</v>
      </c>
      <c r="E278" s="24"/>
      <c r="F278" s="42">
        <f>F147-F273-F277</f>
        <v>-576441734.5</v>
      </c>
      <c r="G278" s="42">
        <f>G147-G273-G277</f>
        <v>-327616412.81999999</v>
      </c>
      <c r="H278" s="23"/>
      <c r="I278" s="42">
        <f t="shared" si="25"/>
        <v>-351510965.49999976</v>
      </c>
      <c r="J278" s="42">
        <f t="shared" si="27"/>
        <v>-11652617.799999297</v>
      </c>
      <c r="K278" s="93"/>
    </row>
    <row r="279" spans="1:11" s="75" customFormat="1" ht="15.75" x14ac:dyDescent="0.2">
      <c r="A279" s="19" t="s">
        <v>196</v>
      </c>
      <c r="B279" s="18">
        <v>200000</v>
      </c>
      <c r="C279" s="22">
        <f>C287+C280+C284</f>
        <v>-224930769</v>
      </c>
      <c r="D279" s="22">
        <f>D287+D280+D284</f>
        <v>-315963795.01999998</v>
      </c>
      <c r="E279" s="24"/>
      <c r="F279" s="22">
        <f>F287+F280+F284+F292</f>
        <v>576441734.5</v>
      </c>
      <c r="G279" s="22">
        <f>G287+G280+G284</f>
        <v>327616412.81999999</v>
      </c>
      <c r="H279" s="23"/>
      <c r="I279" s="22">
        <f t="shared" si="25"/>
        <v>351510965.5</v>
      </c>
      <c r="J279" s="22">
        <f t="shared" si="27"/>
        <v>11652617.800000012</v>
      </c>
      <c r="K279" s="24"/>
    </row>
    <row r="280" spans="1:11" s="80" customFormat="1" ht="31.5" x14ac:dyDescent="0.2">
      <c r="A280" s="19" t="s">
        <v>115</v>
      </c>
      <c r="B280" s="18">
        <v>205000</v>
      </c>
      <c r="C280" s="22">
        <f>C281-C282+C283</f>
        <v>0</v>
      </c>
      <c r="D280" s="22">
        <f>D281-D282+D283</f>
        <v>0</v>
      </c>
      <c r="E280" s="24" t="str">
        <f>IF(C280=0,"",IF(D280/C280&gt;1.5, "зв.100",D280/C280*100))</f>
        <v/>
      </c>
      <c r="F280" s="22">
        <f>F281-F282+F283</f>
        <v>10527694.5</v>
      </c>
      <c r="G280" s="22">
        <f>G281-G282+G283</f>
        <v>-4665761.1800000006</v>
      </c>
      <c r="H280" s="23">
        <f t="shared" si="31"/>
        <v>-44.318926427813807</v>
      </c>
      <c r="I280" s="22">
        <f t="shared" si="25"/>
        <v>10527694.5</v>
      </c>
      <c r="J280" s="22">
        <f t="shared" si="27"/>
        <v>-4665761.1800000006</v>
      </c>
      <c r="K280" s="24"/>
    </row>
    <row r="281" spans="1:11" s="80" customFormat="1" ht="15.75" x14ac:dyDescent="0.25">
      <c r="A281" s="20" t="s">
        <v>173</v>
      </c>
      <c r="B281" s="12">
        <v>205100</v>
      </c>
      <c r="C281" s="28">
        <v>0</v>
      </c>
      <c r="D281" s="28">
        <v>0</v>
      </c>
      <c r="E281" s="24" t="str">
        <f>IF(C281=0,"",IF(D281/C281&gt;1.5, "зв.100",D281/C281*100))</f>
        <v/>
      </c>
      <c r="F281" s="28">
        <v>10527694.5</v>
      </c>
      <c r="G281" s="89">
        <v>11593047.18</v>
      </c>
      <c r="H281" s="23">
        <f t="shared" si="31"/>
        <v>110.11952502991038</v>
      </c>
      <c r="I281" s="28">
        <f t="shared" si="25"/>
        <v>10527694.5</v>
      </c>
      <c r="J281" s="28">
        <f t="shared" si="27"/>
        <v>11593047.18</v>
      </c>
      <c r="K281" s="38"/>
    </row>
    <row r="282" spans="1:11" s="80" customFormat="1" ht="15.75" x14ac:dyDescent="0.25">
      <c r="A282" s="20" t="s">
        <v>174</v>
      </c>
      <c r="B282" s="12">
        <v>205200</v>
      </c>
      <c r="C282" s="28">
        <v>0</v>
      </c>
      <c r="D282" s="13"/>
      <c r="E282" s="24" t="str">
        <f>IF(C282=0,"",IF(D282/C282&gt;1.5, "зв.100",D282/C282*100))</f>
        <v/>
      </c>
      <c r="F282" s="28">
        <v>0</v>
      </c>
      <c r="G282" s="28">
        <v>15788173.48</v>
      </c>
      <c r="H282" s="23" t="str">
        <f t="shared" si="31"/>
        <v/>
      </c>
      <c r="I282" s="13">
        <f t="shared" si="25"/>
        <v>0</v>
      </c>
      <c r="J282" s="13">
        <f t="shared" si="27"/>
        <v>15788173.48</v>
      </c>
      <c r="K282" s="100"/>
    </row>
    <row r="283" spans="1:11" s="76" customFormat="1" ht="15.75" x14ac:dyDescent="0.2">
      <c r="A283" s="20" t="s">
        <v>240</v>
      </c>
      <c r="B283" s="12">
        <v>205300</v>
      </c>
      <c r="C283" s="28">
        <v>0</v>
      </c>
      <c r="D283" s="28">
        <v>0</v>
      </c>
      <c r="E283" s="24" t="str">
        <f>IF(C283=0,"",IF(D283/C283&gt;1.5, "зв.100",D283/C283*100))</f>
        <v/>
      </c>
      <c r="F283" s="28">
        <v>0</v>
      </c>
      <c r="G283" s="28">
        <v>-470634.88</v>
      </c>
      <c r="H283" s="23" t="str">
        <f t="shared" si="31"/>
        <v/>
      </c>
      <c r="I283" s="28">
        <f t="shared" si="25"/>
        <v>0</v>
      </c>
      <c r="J283" s="28">
        <f t="shared" si="27"/>
        <v>-470634.88</v>
      </c>
      <c r="K283" s="38"/>
    </row>
    <row r="284" spans="1:11" s="76" customFormat="1" ht="31.5" x14ac:dyDescent="0.2">
      <c r="A284" s="19" t="s">
        <v>241</v>
      </c>
      <c r="B284" s="50">
        <v>206000</v>
      </c>
      <c r="C284" s="22">
        <f>C286+C285</f>
        <v>0</v>
      </c>
      <c r="D284" s="22">
        <f>D286+D285</f>
        <v>0</v>
      </c>
      <c r="E284" s="24"/>
      <c r="F284" s="22">
        <f>F286+F285</f>
        <v>0</v>
      </c>
      <c r="G284" s="22">
        <f>G286+G285</f>
        <v>0</v>
      </c>
      <c r="H284" s="23" t="str">
        <f t="shared" si="31"/>
        <v/>
      </c>
      <c r="I284" s="22">
        <f t="shared" si="25"/>
        <v>0</v>
      </c>
      <c r="J284" s="22">
        <f t="shared" si="27"/>
        <v>0</v>
      </c>
      <c r="K284" s="24"/>
    </row>
    <row r="285" spans="1:11" s="76" customFormat="1" ht="15.75" x14ac:dyDescent="0.2">
      <c r="A285" s="20" t="s">
        <v>253</v>
      </c>
      <c r="B285" s="51">
        <v>206110</v>
      </c>
      <c r="C285" s="28">
        <v>497600000</v>
      </c>
      <c r="D285" s="28">
        <v>497600000</v>
      </c>
      <c r="E285" s="24"/>
      <c r="F285" s="28">
        <v>68289300</v>
      </c>
      <c r="G285" s="28">
        <v>68289300</v>
      </c>
      <c r="H285" s="27">
        <v>0</v>
      </c>
      <c r="I285" s="28">
        <f t="shared" si="25"/>
        <v>565889300</v>
      </c>
      <c r="J285" s="28">
        <f t="shared" si="27"/>
        <v>565889300</v>
      </c>
      <c r="K285" s="38"/>
    </row>
    <row r="286" spans="1:11" s="80" customFormat="1" ht="15.75" x14ac:dyDescent="0.25">
      <c r="A286" s="20" t="s">
        <v>242</v>
      </c>
      <c r="B286" s="51">
        <v>206210</v>
      </c>
      <c r="C286" s="28">
        <v>-497600000</v>
      </c>
      <c r="D286" s="28">
        <v>-497600000</v>
      </c>
      <c r="E286" s="24"/>
      <c r="F286" s="28">
        <v>-68289300</v>
      </c>
      <c r="G286" s="28">
        <v>-68289300</v>
      </c>
      <c r="H286" s="27">
        <v>0</v>
      </c>
      <c r="I286" s="13">
        <f t="shared" si="25"/>
        <v>-565889300</v>
      </c>
      <c r="J286" s="13">
        <f t="shared" si="27"/>
        <v>-565889300</v>
      </c>
      <c r="K286" s="100"/>
    </row>
    <row r="287" spans="1:11" s="76" customFormat="1" ht="31.5" x14ac:dyDescent="0.2">
      <c r="A287" s="19" t="s">
        <v>114</v>
      </c>
      <c r="B287" s="18">
        <v>208000</v>
      </c>
      <c r="C287" s="22">
        <f>C288-C289+C291+C290</f>
        <v>-224930769</v>
      </c>
      <c r="D287" s="22">
        <f>D288-D289+D291+D290</f>
        <v>-315963795.01999998</v>
      </c>
      <c r="E287" s="24"/>
      <c r="F287" s="22">
        <f>F288-F289+F291+F290</f>
        <v>460364158</v>
      </c>
      <c r="G287" s="22">
        <f>G288-G289+G291+G290</f>
        <v>332282174</v>
      </c>
      <c r="H287" s="23"/>
      <c r="I287" s="22">
        <f t="shared" si="25"/>
        <v>235433389</v>
      </c>
      <c r="J287" s="22">
        <f t="shared" si="27"/>
        <v>16318378.980000019</v>
      </c>
      <c r="K287" s="24"/>
    </row>
    <row r="288" spans="1:11" s="75" customFormat="1" ht="15.75" x14ac:dyDescent="0.2">
      <c r="A288" s="20" t="s">
        <v>173</v>
      </c>
      <c r="B288" s="12">
        <v>208100</v>
      </c>
      <c r="C288" s="28">
        <v>201933584</v>
      </c>
      <c r="D288" s="28">
        <v>202933585.5</v>
      </c>
      <c r="E288" s="38"/>
      <c r="F288" s="28">
        <v>33499805</v>
      </c>
      <c r="G288" s="28">
        <v>34129316.200000003</v>
      </c>
      <c r="H288" s="27"/>
      <c r="I288" s="28">
        <f t="shared" si="25"/>
        <v>235433389</v>
      </c>
      <c r="J288" s="28">
        <f t="shared" si="27"/>
        <v>237062901.69999999</v>
      </c>
      <c r="K288" s="38"/>
    </row>
    <row r="289" spans="1:11" s="75" customFormat="1" ht="15.75" x14ac:dyDescent="0.2">
      <c r="A289" s="20" t="s">
        <v>174</v>
      </c>
      <c r="B289" s="12">
        <v>208200</v>
      </c>
      <c r="C289" s="28">
        <v>0</v>
      </c>
      <c r="D289" s="28">
        <v>186946473.12</v>
      </c>
      <c r="E289" s="38"/>
      <c r="F289" s="28"/>
      <c r="G289" s="28">
        <v>33798049.600000001</v>
      </c>
      <c r="H289" s="27"/>
      <c r="I289" s="28">
        <f t="shared" si="25"/>
        <v>0</v>
      </c>
      <c r="J289" s="28">
        <f t="shared" si="27"/>
        <v>220744522.72</v>
      </c>
      <c r="K289" s="38"/>
    </row>
    <row r="290" spans="1:11" s="75" customFormat="1" ht="15.75" x14ac:dyDescent="0.2">
      <c r="A290" s="20" t="s">
        <v>240</v>
      </c>
      <c r="B290" s="12">
        <v>208300</v>
      </c>
      <c r="C290" s="28"/>
      <c r="D290" s="28"/>
      <c r="E290" s="38"/>
      <c r="F290" s="28"/>
      <c r="G290" s="28"/>
      <c r="H290" s="27"/>
      <c r="I290" s="28">
        <f t="shared" si="25"/>
        <v>0</v>
      </c>
      <c r="J290" s="28">
        <f t="shared" si="27"/>
        <v>0</v>
      </c>
      <c r="K290" s="38"/>
    </row>
    <row r="291" spans="1:11" s="75" customFormat="1" ht="34.5" customHeight="1" x14ac:dyDescent="0.2">
      <c r="A291" s="20" t="s">
        <v>237</v>
      </c>
      <c r="B291" s="12">
        <v>208400</v>
      </c>
      <c r="C291" s="28">
        <v>-426864353</v>
      </c>
      <c r="D291" s="28">
        <v>-331950907.39999998</v>
      </c>
      <c r="E291" s="24"/>
      <c r="F291" s="28">
        <v>426864353</v>
      </c>
      <c r="G291" s="28">
        <v>331950907.39999998</v>
      </c>
      <c r="H291" s="23"/>
      <c r="I291" s="28">
        <f t="shared" si="25"/>
        <v>0</v>
      </c>
      <c r="J291" s="28">
        <f t="shared" si="27"/>
        <v>0</v>
      </c>
      <c r="K291" s="38"/>
    </row>
    <row r="292" spans="1:11" s="79" customFormat="1" ht="15.75" x14ac:dyDescent="0.2">
      <c r="A292" s="19" t="s">
        <v>243</v>
      </c>
      <c r="B292" s="50">
        <v>300000</v>
      </c>
      <c r="C292" s="52">
        <f>SUM(C293:C294)</f>
        <v>0</v>
      </c>
      <c r="D292" s="52">
        <f>SUM(D293:D294)</f>
        <v>0</v>
      </c>
      <c r="E292" s="24"/>
      <c r="F292" s="22">
        <f>SUM(F293:F294)</f>
        <v>105549882</v>
      </c>
      <c r="G292" s="22">
        <f>SUM(G293:G294)</f>
        <v>0</v>
      </c>
      <c r="H292" s="23"/>
      <c r="I292" s="52">
        <f t="shared" si="25"/>
        <v>105549882</v>
      </c>
      <c r="J292" s="52">
        <f t="shared" si="27"/>
        <v>0</v>
      </c>
      <c r="K292" s="101"/>
    </row>
    <row r="293" spans="1:11" s="81" customFormat="1" ht="15.75" x14ac:dyDescent="0.2">
      <c r="A293" s="20" t="s">
        <v>244</v>
      </c>
      <c r="B293" s="51">
        <v>301100</v>
      </c>
      <c r="C293" s="53"/>
      <c r="D293" s="28"/>
      <c r="E293" s="24"/>
      <c r="F293" s="28">
        <v>105775182</v>
      </c>
      <c r="G293" s="28"/>
      <c r="H293" s="23"/>
      <c r="I293" s="28">
        <f t="shared" si="25"/>
        <v>105775182</v>
      </c>
      <c r="J293" s="28">
        <f t="shared" si="27"/>
        <v>0</v>
      </c>
      <c r="K293" s="38"/>
    </row>
    <row r="294" spans="1:11" s="25" customFormat="1" ht="21" customHeight="1" x14ac:dyDescent="0.2">
      <c r="A294" s="20" t="s">
        <v>254</v>
      </c>
      <c r="B294" s="51">
        <v>301200</v>
      </c>
      <c r="C294" s="53"/>
      <c r="D294" s="28"/>
      <c r="E294" s="24"/>
      <c r="F294" s="28">
        <v>-225300</v>
      </c>
      <c r="G294" s="28"/>
      <c r="H294" s="23"/>
      <c r="I294" s="28">
        <f t="shared" si="25"/>
        <v>-225300</v>
      </c>
      <c r="J294" s="28">
        <f t="shared" si="27"/>
        <v>0</v>
      </c>
      <c r="K294" s="38"/>
    </row>
    <row r="295" spans="1:11" ht="31.5" x14ac:dyDescent="0.2">
      <c r="A295" s="19" t="s">
        <v>195</v>
      </c>
      <c r="B295" s="18">
        <v>900230</v>
      </c>
      <c r="C295" s="22">
        <f>C287+C280</f>
        <v>-224930769</v>
      </c>
      <c r="D295" s="22">
        <f>D287+D280+D284</f>
        <v>-315963795.01999998</v>
      </c>
      <c r="E295" s="24"/>
      <c r="F295" s="22">
        <f>F287+F280+F292</f>
        <v>576441734.5</v>
      </c>
      <c r="G295" s="22">
        <f>G287+G280+G284</f>
        <v>327616412.81999999</v>
      </c>
      <c r="H295" s="23"/>
      <c r="I295" s="22">
        <f t="shared" si="25"/>
        <v>351510965.5</v>
      </c>
      <c r="J295" s="22">
        <f t="shared" si="27"/>
        <v>11652617.800000012</v>
      </c>
      <c r="K295" s="24"/>
    </row>
    <row r="296" spans="1:11" ht="15.75" x14ac:dyDescent="0.2">
      <c r="A296" s="19" t="s">
        <v>245</v>
      </c>
      <c r="B296" s="50">
        <v>400000</v>
      </c>
      <c r="C296" s="22">
        <f>SUM(C298:C299)</f>
        <v>0</v>
      </c>
      <c r="D296" s="22">
        <f>SUM(D298:D299)</f>
        <v>0</v>
      </c>
      <c r="E296" s="24"/>
      <c r="F296" s="22">
        <f>SUM(F297:F299)</f>
        <v>105549882</v>
      </c>
      <c r="G296" s="22">
        <f>SUM(G298:G299)</f>
        <v>0</v>
      </c>
      <c r="H296" s="23"/>
      <c r="I296" s="22">
        <f t="shared" si="25"/>
        <v>105549882</v>
      </c>
      <c r="J296" s="22">
        <f t="shared" si="27"/>
        <v>0</v>
      </c>
      <c r="K296" s="24"/>
    </row>
    <row r="297" spans="1:11" ht="15.75" x14ac:dyDescent="0.2">
      <c r="A297" s="20" t="s">
        <v>265</v>
      </c>
      <c r="B297" s="51">
        <v>401201</v>
      </c>
      <c r="C297" s="22"/>
      <c r="D297" s="22"/>
      <c r="E297" s="24"/>
      <c r="F297" s="28">
        <v>102171150</v>
      </c>
      <c r="G297" s="22"/>
      <c r="H297" s="23"/>
      <c r="I297" s="22">
        <f t="shared" si="25"/>
        <v>102171150</v>
      </c>
      <c r="J297" s="22">
        <f t="shared" si="27"/>
        <v>0</v>
      </c>
      <c r="K297" s="24"/>
    </row>
    <row r="298" spans="1:11" ht="15.75" x14ac:dyDescent="0.2">
      <c r="A298" s="20" t="s">
        <v>255</v>
      </c>
      <c r="B298" s="51">
        <v>401202</v>
      </c>
      <c r="C298" s="28"/>
      <c r="D298" s="28"/>
      <c r="E298" s="24"/>
      <c r="F298" s="28">
        <v>3604032</v>
      </c>
      <c r="G298" s="28"/>
      <c r="H298" s="23"/>
      <c r="I298" s="28">
        <f t="shared" si="25"/>
        <v>3604032</v>
      </c>
      <c r="J298" s="28">
        <f t="shared" si="27"/>
        <v>0</v>
      </c>
      <c r="K298" s="38"/>
    </row>
    <row r="299" spans="1:11" ht="15.75" x14ac:dyDescent="0.2">
      <c r="A299" s="20" t="s">
        <v>256</v>
      </c>
      <c r="B299" s="51">
        <v>402202</v>
      </c>
      <c r="C299" s="28"/>
      <c r="D299" s="28"/>
      <c r="E299" s="24"/>
      <c r="F299" s="28">
        <v>-225300</v>
      </c>
      <c r="G299" s="28"/>
      <c r="H299" s="23"/>
      <c r="I299" s="28">
        <f t="shared" si="25"/>
        <v>-225300</v>
      </c>
      <c r="J299" s="28">
        <f t="shared" si="27"/>
        <v>0</v>
      </c>
      <c r="K299" s="38"/>
    </row>
    <row r="300" spans="1:11" ht="15.75" x14ac:dyDescent="0.2">
      <c r="A300" s="19" t="s">
        <v>198</v>
      </c>
      <c r="B300" s="18">
        <v>600000</v>
      </c>
      <c r="C300" s="22">
        <f>C304+C301</f>
        <v>-224930769</v>
      </c>
      <c r="D300" s="22">
        <f>D304+D301</f>
        <v>-315963795.01999998</v>
      </c>
      <c r="E300" s="24"/>
      <c r="F300" s="22">
        <f>F304+F301</f>
        <v>470891852.5</v>
      </c>
      <c r="G300" s="22">
        <f>G304+G301</f>
        <v>327616412.81999999</v>
      </c>
      <c r="H300" s="23"/>
      <c r="I300" s="22">
        <f t="shared" si="25"/>
        <v>245961083.5</v>
      </c>
      <c r="J300" s="22">
        <f t="shared" si="27"/>
        <v>11652617.800000012</v>
      </c>
      <c r="K300" s="24"/>
    </row>
    <row r="301" spans="1:11" ht="31.5" x14ac:dyDescent="0.2">
      <c r="A301" s="19" t="s">
        <v>241</v>
      </c>
      <c r="B301" s="18">
        <v>601000</v>
      </c>
      <c r="C301" s="22">
        <f>C303+C302</f>
        <v>0</v>
      </c>
      <c r="D301" s="22">
        <f>D303+D302</f>
        <v>0</v>
      </c>
      <c r="E301" s="24"/>
      <c r="F301" s="22">
        <f>F303+F302</f>
        <v>0</v>
      </c>
      <c r="G301" s="22">
        <f>G303+G302</f>
        <v>0</v>
      </c>
      <c r="H301" s="23"/>
      <c r="I301" s="22">
        <f t="shared" si="25"/>
        <v>0</v>
      </c>
      <c r="J301" s="22">
        <f t="shared" si="27"/>
        <v>0</v>
      </c>
      <c r="K301" s="24"/>
    </row>
    <row r="302" spans="1:11" ht="15.75" x14ac:dyDescent="0.2">
      <c r="A302" s="20" t="s">
        <v>253</v>
      </c>
      <c r="B302" s="12">
        <v>601110</v>
      </c>
      <c r="C302" s="28">
        <v>497600000</v>
      </c>
      <c r="D302" s="28">
        <v>497600000</v>
      </c>
      <c r="E302" s="24"/>
      <c r="F302" s="28">
        <v>68289300</v>
      </c>
      <c r="G302" s="28">
        <v>68289300</v>
      </c>
      <c r="H302" s="27">
        <v>0</v>
      </c>
      <c r="I302" s="28">
        <f t="shared" si="25"/>
        <v>565889300</v>
      </c>
      <c r="J302" s="28">
        <f t="shared" si="27"/>
        <v>565889300</v>
      </c>
      <c r="K302" s="38"/>
    </row>
    <row r="303" spans="1:11" ht="15.75" x14ac:dyDescent="0.25">
      <c r="A303" s="20" t="s">
        <v>242</v>
      </c>
      <c r="B303" s="12">
        <v>601210</v>
      </c>
      <c r="C303" s="28">
        <v>-497600000</v>
      </c>
      <c r="D303" s="28">
        <v>-497600000</v>
      </c>
      <c r="E303" s="24"/>
      <c r="F303" s="28">
        <v>-68289300</v>
      </c>
      <c r="G303" s="28">
        <v>-68289300</v>
      </c>
      <c r="H303" s="27">
        <v>0</v>
      </c>
      <c r="I303" s="13">
        <f t="shared" si="25"/>
        <v>-565889300</v>
      </c>
      <c r="J303" s="13">
        <f t="shared" si="27"/>
        <v>-565889300</v>
      </c>
      <c r="K303" s="100"/>
    </row>
    <row r="304" spans="1:11" ht="15.75" x14ac:dyDescent="0.2">
      <c r="A304" s="19" t="s">
        <v>197</v>
      </c>
      <c r="B304" s="18">
        <v>602000</v>
      </c>
      <c r="C304" s="22">
        <f>C305-C306+C307+C308</f>
        <v>-224930769</v>
      </c>
      <c r="D304" s="22">
        <f>D305-D306+D307+D308</f>
        <v>-315963795.01999998</v>
      </c>
      <c r="E304" s="24"/>
      <c r="F304" s="22">
        <f>F305-F306+F307+F308</f>
        <v>470891852.5</v>
      </c>
      <c r="G304" s="22">
        <f>G305-G306+G307+G308</f>
        <v>327616412.81999999</v>
      </c>
      <c r="H304" s="23"/>
      <c r="I304" s="22">
        <f t="shared" si="25"/>
        <v>245961083.5</v>
      </c>
      <c r="J304" s="22">
        <f t="shared" si="27"/>
        <v>11652617.800000012</v>
      </c>
      <c r="K304" s="24"/>
    </row>
    <row r="305" spans="1:11" ht="15.75" x14ac:dyDescent="0.2">
      <c r="A305" s="20" t="s">
        <v>173</v>
      </c>
      <c r="B305" s="12">
        <v>602100</v>
      </c>
      <c r="C305" s="28">
        <v>201933584</v>
      </c>
      <c r="D305" s="28">
        <v>202933585.5</v>
      </c>
      <c r="E305" s="24"/>
      <c r="F305" s="28">
        <v>44027499.5</v>
      </c>
      <c r="G305" s="28">
        <v>45722363.380000003</v>
      </c>
      <c r="H305" s="23"/>
      <c r="I305" s="28">
        <f t="shared" si="25"/>
        <v>245961083.5</v>
      </c>
      <c r="J305" s="28">
        <f t="shared" si="27"/>
        <v>248655948.88</v>
      </c>
      <c r="K305" s="38"/>
    </row>
    <row r="306" spans="1:11" ht="15.75" x14ac:dyDescent="0.2">
      <c r="A306" s="20" t="s">
        <v>174</v>
      </c>
      <c r="B306" s="12">
        <v>602200</v>
      </c>
      <c r="C306" s="28">
        <v>0</v>
      </c>
      <c r="D306" s="28">
        <v>186946473.12</v>
      </c>
      <c r="E306" s="24"/>
      <c r="F306" s="28">
        <v>0</v>
      </c>
      <c r="G306" s="28">
        <v>49586223.079999998</v>
      </c>
      <c r="H306" s="23"/>
      <c r="I306" s="28">
        <f t="shared" si="25"/>
        <v>0</v>
      </c>
      <c r="J306" s="28">
        <f t="shared" si="27"/>
        <v>236532696.19999999</v>
      </c>
      <c r="K306" s="38"/>
    </row>
    <row r="307" spans="1:11" ht="15.75" x14ac:dyDescent="0.2">
      <c r="A307" s="20" t="s">
        <v>240</v>
      </c>
      <c r="B307" s="12">
        <v>602300</v>
      </c>
      <c r="C307" s="28"/>
      <c r="D307" s="28"/>
      <c r="E307" s="24"/>
      <c r="F307" s="28">
        <v>0</v>
      </c>
      <c r="G307" s="28">
        <v>-470634.88</v>
      </c>
      <c r="H307" s="23"/>
      <c r="I307" s="28">
        <f t="shared" si="25"/>
        <v>0</v>
      </c>
      <c r="J307" s="28">
        <f t="shared" si="27"/>
        <v>-470634.88</v>
      </c>
      <c r="K307" s="38"/>
    </row>
    <row r="308" spans="1:11" ht="31.5" customHeight="1" x14ac:dyDescent="0.2">
      <c r="A308" s="20" t="s">
        <v>237</v>
      </c>
      <c r="B308" s="12">
        <v>602400</v>
      </c>
      <c r="C308" s="28">
        <v>-426864353</v>
      </c>
      <c r="D308" s="28">
        <v>-331950907.39999998</v>
      </c>
      <c r="E308" s="24"/>
      <c r="F308" s="28">
        <v>426864353</v>
      </c>
      <c r="G308" s="28">
        <v>331950907.39999998</v>
      </c>
      <c r="H308" s="23"/>
      <c r="I308" s="28">
        <f t="shared" si="25"/>
        <v>0</v>
      </c>
      <c r="J308" s="28">
        <f t="shared" si="27"/>
        <v>0</v>
      </c>
      <c r="K308" s="38"/>
    </row>
    <row r="309" spans="1:11" ht="47.25" x14ac:dyDescent="0.2">
      <c r="A309" s="19" t="s">
        <v>106</v>
      </c>
      <c r="B309" s="18">
        <v>900460</v>
      </c>
      <c r="C309" s="22">
        <f>C300</f>
        <v>-224930769</v>
      </c>
      <c r="D309" s="22">
        <f>D300</f>
        <v>-315963795.01999998</v>
      </c>
      <c r="E309" s="24"/>
      <c r="F309" s="22">
        <f>F300+F296</f>
        <v>576441734.5</v>
      </c>
      <c r="G309" s="22">
        <f>G300</f>
        <v>327616412.81999999</v>
      </c>
      <c r="H309" s="23"/>
      <c r="I309" s="22">
        <f t="shared" si="25"/>
        <v>351510965.5</v>
      </c>
      <c r="J309" s="22">
        <f t="shared" si="27"/>
        <v>11652617.800000012</v>
      </c>
      <c r="K309" s="24"/>
    </row>
    <row r="310" spans="1:11" x14ac:dyDescent="0.2">
      <c r="E310" s="102"/>
      <c r="H310" s="82"/>
    </row>
    <row r="311" spans="1:11" x14ac:dyDescent="0.2">
      <c r="E311" s="102"/>
      <c r="H311" s="82"/>
    </row>
    <row r="312" spans="1:11" x14ac:dyDescent="0.2">
      <c r="E312" s="102"/>
      <c r="H312" s="82"/>
    </row>
    <row r="313" spans="1:11" s="25" customFormat="1" ht="26.25" x14ac:dyDescent="0.2">
      <c r="A313" s="107" t="s">
        <v>413</v>
      </c>
      <c r="B313" s="107"/>
      <c r="C313" s="107"/>
      <c r="D313" s="83"/>
      <c r="E313" s="103"/>
      <c r="G313" s="83" t="s">
        <v>414</v>
      </c>
      <c r="H313" s="105"/>
      <c r="I313" s="83"/>
    </row>
    <row r="314" spans="1:11" x14ac:dyDescent="0.2">
      <c r="E314" s="102"/>
      <c r="H314" s="82"/>
    </row>
    <row r="315" spans="1:11" x14ac:dyDescent="0.2">
      <c r="E315" s="102"/>
      <c r="H315" s="82"/>
    </row>
    <row r="316" spans="1:11" x14ac:dyDescent="0.2">
      <c r="E316" s="102"/>
      <c r="H316" s="82"/>
    </row>
    <row r="317" spans="1:11" x14ac:dyDescent="0.2">
      <c r="E317" s="102"/>
      <c r="H317" s="82"/>
    </row>
    <row r="318" spans="1:11" x14ac:dyDescent="0.2">
      <c r="E318" s="102"/>
      <c r="H318" s="82"/>
    </row>
    <row r="319" spans="1:11" x14ac:dyDescent="0.2">
      <c r="E319" s="102"/>
      <c r="H319" s="82"/>
    </row>
    <row r="320" spans="1:11" x14ac:dyDescent="0.2">
      <c r="E320" s="102"/>
      <c r="H320" s="82"/>
    </row>
    <row r="321" spans="5:8" x14ac:dyDescent="0.2">
      <c r="E321" s="102"/>
      <c r="H321" s="82"/>
    </row>
    <row r="322" spans="5:8" x14ac:dyDescent="0.2">
      <c r="E322" s="102"/>
      <c r="H322" s="82"/>
    </row>
    <row r="323" spans="5:8" x14ac:dyDescent="0.2">
      <c r="E323" s="102"/>
      <c r="H323" s="82"/>
    </row>
    <row r="324" spans="5:8" x14ac:dyDescent="0.2">
      <c r="E324" s="102"/>
      <c r="H324" s="82"/>
    </row>
    <row r="325" spans="5:8" x14ac:dyDescent="0.2">
      <c r="E325" s="102"/>
      <c r="H325" s="82"/>
    </row>
    <row r="326" spans="5:8" x14ac:dyDescent="0.2">
      <c r="E326" s="102"/>
      <c r="H326" s="82"/>
    </row>
    <row r="327" spans="5:8" x14ac:dyDescent="0.2">
      <c r="E327" s="102"/>
      <c r="H327" s="82"/>
    </row>
    <row r="328" spans="5:8" x14ac:dyDescent="0.2">
      <c r="E328" s="102"/>
      <c r="H328" s="82"/>
    </row>
    <row r="329" spans="5:8" x14ac:dyDescent="0.2">
      <c r="E329" s="102"/>
      <c r="H329" s="82"/>
    </row>
    <row r="330" spans="5:8" x14ac:dyDescent="0.2">
      <c r="E330" s="102"/>
      <c r="H330" s="82"/>
    </row>
    <row r="331" spans="5:8" x14ac:dyDescent="0.2">
      <c r="E331" s="102"/>
      <c r="H331" s="82"/>
    </row>
    <row r="332" spans="5:8" x14ac:dyDescent="0.2">
      <c r="E332" s="102"/>
      <c r="H332" s="82"/>
    </row>
    <row r="333" spans="5:8" x14ac:dyDescent="0.2">
      <c r="E333" s="102"/>
      <c r="H333" s="82"/>
    </row>
    <row r="334" spans="5:8" x14ac:dyDescent="0.2">
      <c r="E334" s="102"/>
      <c r="H334" s="82"/>
    </row>
    <row r="335" spans="5:8" x14ac:dyDescent="0.2">
      <c r="E335" s="102"/>
      <c r="H335" s="82"/>
    </row>
    <row r="336" spans="5:8" x14ac:dyDescent="0.2">
      <c r="E336" s="102"/>
      <c r="H336" s="82"/>
    </row>
    <row r="337" spans="5:8" x14ac:dyDescent="0.2">
      <c r="E337" s="102"/>
      <c r="H337" s="82"/>
    </row>
    <row r="338" spans="5:8" x14ac:dyDescent="0.2">
      <c r="E338" s="102"/>
      <c r="H338" s="82"/>
    </row>
    <row r="339" spans="5:8" x14ac:dyDescent="0.2">
      <c r="E339" s="102"/>
      <c r="H339" s="82"/>
    </row>
    <row r="340" spans="5:8" x14ac:dyDescent="0.2">
      <c r="E340" s="102"/>
      <c r="H340" s="82"/>
    </row>
    <row r="341" spans="5:8" x14ac:dyDescent="0.2">
      <c r="E341" s="102"/>
      <c r="H341" s="82"/>
    </row>
    <row r="342" spans="5:8" x14ac:dyDescent="0.2">
      <c r="E342" s="102"/>
      <c r="H342" s="82"/>
    </row>
    <row r="343" spans="5:8" x14ac:dyDescent="0.2">
      <c r="E343" s="102"/>
      <c r="H343" s="82"/>
    </row>
    <row r="344" spans="5:8" x14ac:dyDescent="0.2">
      <c r="E344" s="102"/>
      <c r="H344" s="82"/>
    </row>
    <row r="345" spans="5:8" x14ac:dyDescent="0.2">
      <c r="E345" s="102"/>
      <c r="H345" s="82"/>
    </row>
    <row r="346" spans="5:8" x14ac:dyDescent="0.2">
      <c r="E346" s="102"/>
      <c r="H346" s="82"/>
    </row>
    <row r="347" spans="5:8" x14ac:dyDescent="0.2">
      <c r="E347" s="102"/>
      <c r="H347" s="82"/>
    </row>
    <row r="348" spans="5:8" x14ac:dyDescent="0.2">
      <c r="E348" s="102"/>
      <c r="H348" s="82"/>
    </row>
    <row r="349" spans="5:8" x14ac:dyDescent="0.2">
      <c r="E349" s="102"/>
      <c r="H349" s="82"/>
    </row>
    <row r="350" spans="5:8" x14ac:dyDescent="0.2">
      <c r="E350" s="102"/>
      <c r="H350" s="82"/>
    </row>
    <row r="351" spans="5:8" x14ac:dyDescent="0.2">
      <c r="E351" s="102"/>
      <c r="H351" s="82"/>
    </row>
    <row r="352" spans="5:8" x14ac:dyDescent="0.2">
      <c r="E352" s="102"/>
      <c r="H352" s="82"/>
    </row>
    <row r="353" spans="5:8" x14ac:dyDescent="0.2">
      <c r="E353" s="102"/>
      <c r="H353" s="82"/>
    </row>
    <row r="354" spans="5:8" x14ac:dyDescent="0.2">
      <c r="E354" s="102"/>
      <c r="H354" s="82"/>
    </row>
    <row r="355" spans="5:8" x14ac:dyDescent="0.2">
      <c r="E355" s="102"/>
      <c r="H355" s="82"/>
    </row>
    <row r="356" spans="5:8" x14ac:dyDescent="0.2">
      <c r="E356" s="102"/>
      <c r="H356" s="82"/>
    </row>
    <row r="357" spans="5:8" x14ac:dyDescent="0.2">
      <c r="E357" s="102"/>
      <c r="H357" s="82"/>
    </row>
    <row r="358" spans="5:8" x14ac:dyDescent="0.2">
      <c r="E358" s="102"/>
      <c r="H358" s="82"/>
    </row>
    <row r="359" spans="5:8" x14ac:dyDescent="0.2">
      <c r="E359" s="102"/>
      <c r="H359" s="82"/>
    </row>
    <row r="360" spans="5:8" x14ac:dyDescent="0.2">
      <c r="E360" s="102"/>
      <c r="H360" s="82"/>
    </row>
    <row r="361" spans="5:8" x14ac:dyDescent="0.2">
      <c r="E361" s="102"/>
      <c r="H361" s="82"/>
    </row>
    <row r="362" spans="5:8" x14ac:dyDescent="0.2">
      <c r="E362" s="102"/>
      <c r="H362" s="82"/>
    </row>
    <row r="363" spans="5:8" x14ac:dyDescent="0.2">
      <c r="E363" s="102"/>
      <c r="H363" s="82"/>
    </row>
    <row r="364" spans="5:8" x14ac:dyDescent="0.2">
      <c r="E364" s="102"/>
      <c r="H364" s="82"/>
    </row>
    <row r="365" spans="5:8" x14ac:dyDescent="0.2">
      <c r="E365" s="102"/>
      <c r="H365" s="82"/>
    </row>
    <row r="366" spans="5:8" x14ac:dyDescent="0.2">
      <c r="E366" s="102"/>
      <c r="H366" s="82"/>
    </row>
    <row r="367" spans="5:8" x14ac:dyDescent="0.2">
      <c r="E367" s="102"/>
      <c r="H367" s="82"/>
    </row>
    <row r="368" spans="5:8" x14ac:dyDescent="0.2">
      <c r="E368" s="102"/>
      <c r="H368" s="82"/>
    </row>
    <row r="369" spans="5:8" x14ac:dyDescent="0.2">
      <c r="E369" s="102"/>
      <c r="H369" s="82"/>
    </row>
    <row r="370" spans="5:8" x14ac:dyDescent="0.2">
      <c r="E370" s="102"/>
      <c r="H370" s="82"/>
    </row>
    <row r="371" spans="5:8" x14ac:dyDescent="0.2">
      <c r="E371" s="102"/>
      <c r="H371" s="82"/>
    </row>
    <row r="372" spans="5:8" x14ac:dyDescent="0.2">
      <c r="E372" s="102"/>
      <c r="H372" s="82"/>
    </row>
    <row r="373" spans="5:8" x14ac:dyDescent="0.2">
      <c r="E373" s="102"/>
      <c r="H373" s="82"/>
    </row>
    <row r="374" spans="5:8" x14ac:dyDescent="0.2">
      <c r="E374" s="102"/>
      <c r="H374" s="82"/>
    </row>
    <row r="375" spans="5:8" x14ac:dyDescent="0.2">
      <c r="E375" s="102"/>
      <c r="H375" s="82"/>
    </row>
    <row r="376" spans="5:8" x14ac:dyDescent="0.2">
      <c r="E376" s="102"/>
      <c r="H376" s="82"/>
    </row>
    <row r="377" spans="5:8" x14ac:dyDescent="0.2">
      <c r="E377" s="102"/>
      <c r="H377" s="82"/>
    </row>
    <row r="378" spans="5:8" x14ac:dyDescent="0.2">
      <c r="E378" s="102"/>
      <c r="H378" s="82"/>
    </row>
    <row r="379" spans="5:8" x14ac:dyDescent="0.2">
      <c r="E379" s="102"/>
      <c r="H379" s="82"/>
    </row>
    <row r="380" spans="5:8" x14ac:dyDescent="0.2">
      <c r="E380" s="102"/>
      <c r="H380" s="82"/>
    </row>
    <row r="381" spans="5:8" x14ac:dyDescent="0.2">
      <c r="E381" s="102"/>
      <c r="H381" s="82"/>
    </row>
    <row r="382" spans="5:8" x14ac:dyDescent="0.2">
      <c r="E382" s="102"/>
      <c r="H382" s="82"/>
    </row>
    <row r="383" spans="5:8" x14ac:dyDescent="0.2">
      <c r="E383" s="102"/>
      <c r="H383" s="82"/>
    </row>
    <row r="384" spans="5:8" x14ac:dyDescent="0.2">
      <c r="E384" s="102"/>
      <c r="H384" s="82"/>
    </row>
    <row r="385" spans="5:8" x14ac:dyDescent="0.2">
      <c r="E385" s="102"/>
      <c r="H385" s="82"/>
    </row>
    <row r="386" spans="5:8" x14ac:dyDescent="0.2">
      <c r="E386" s="102"/>
      <c r="H386" s="82"/>
    </row>
    <row r="387" spans="5:8" x14ac:dyDescent="0.2">
      <c r="E387" s="102"/>
      <c r="H387" s="82"/>
    </row>
    <row r="388" spans="5:8" x14ac:dyDescent="0.2">
      <c r="E388" s="102"/>
      <c r="H388" s="82"/>
    </row>
    <row r="389" spans="5:8" x14ac:dyDescent="0.2">
      <c r="E389" s="102"/>
      <c r="H389" s="82"/>
    </row>
    <row r="390" spans="5:8" x14ac:dyDescent="0.2">
      <c r="E390" s="102"/>
      <c r="H390" s="82"/>
    </row>
    <row r="391" spans="5:8" x14ac:dyDescent="0.2">
      <c r="E391" s="102"/>
      <c r="H391" s="82"/>
    </row>
    <row r="392" spans="5:8" x14ac:dyDescent="0.2">
      <c r="E392" s="102"/>
      <c r="H392" s="82"/>
    </row>
    <row r="393" spans="5:8" x14ac:dyDescent="0.2">
      <c r="E393" s="102"/>
      <c r="H393" s="82"/>
    </row>
    <row r="394" spans="5:8" x14ac:dyDescent="0.2">
      <c r="E394" s="102"/>
      <c r="H394" s="82"/>
    </row>
    <row r="395" spans="5:8" x14ac:dyDescent="0.2">
      <c r="E395" s="102"/>
      <c r="H395" s="82"/>
    </row>
    <row r="396" spans="5:8" x14ac:dyDescent="0.2">
      <c r="E396" s="102"/>
      <c r="H396" s="82"/>
    </row>
    <row r="397" spans="5:8" x14ac:dyDescent="0.2">
      <c r="E397" s="102"/>
      <c r="H397" s="82"/>
    </row>
    <row r="398" spans="5:8" x14ac:dyDescent="0.2">
      <c r="E398" s="102"/>
      <c r="H398" s="82"/>
    </row>
    <row r="399" spans="5:8" x14ac:dyDescent="0.2">
      <c r="E399" s="102"/>
      <c r="H399" s="82"/>
    </row>
    <row r="400" spans="5:8" x14ac:dyDescent="0.2">
      <c r="E400" s="102"/>
      <c r="H400" s="82"/>
    </row>
    <row r="401" spans="5:8" x14ac:dyDescent="0.2">
      <c r="E401" s="102"/>
      <c r="H401" s="82"/>
    </row>
    <row r="402" spans="5:8" x14ac:dyDescent="0.2">
      <c r="E402" s="102"/>
      <c r="H402" s="82"/>
    </row>
    <row r="403" spans="5:8" x14ac:dyDescent="0.2">
      <c r="E403" s="102"/>
      <c r="H403" s="82"/>
    </row>
    <row r="404" spans="5:8" x14ac:dyDescent="0.2">
      <c r="E404" s="102"/>
      <c r="H404" s="82"/>
    </row>
    <row r="405" spans="5:8" x14ac:dyDescent="0.2">
      <c r="E405" s="102"/>
      <c r="H405" s="82"/>
    </row>
    <row r="406" spans="5:8" x14ac:dyDescent="0.2">
      <c r="E406" s="102"/>
      <c r="H406" s="82"/>
    </row>
    <row r="407" spans="5:8" x14ac:dyDescent="0.2">
      <c r="E407" s="102"/>
      <c r="H407" s="82"/>
    </row>
    <row r="408" spans="5:8" x14ac:dyDescent="0.2">
      <c r="E408" s="102"/>
      <c r="H408" s="82"/>
    </row>
    <row r="409" spans="5:8" x14ac:dyDescent="0.2">
      <c r="E409" s="102"/>
      <c r="H409" s="82"/>
    </row>
    <row r="410" spans="5:8" x14ac:dyDescent="0.2">
      <c r="E410" s="102"/>
      <c r="H410" s="82"/>
    </row>
    <row r="411" spans="5:8" x14ac:dyDescent="0.2">
      <c r="E411" s="102"/>
      <c r="H411" s="82"/>
    </row>
    <row r="412" spans="5:8" x14ac:dyDescent="0.2">
      <c r="E412" s="102"/>
      <c r="H412" s="82"/>
    </row>
    <row r="413" spans="5:8" x14ac:dyDescent="0.2">
      <c r="E413" s="102"/>
      <c r="H413" s="82"/>
    </row>
    <row r="414" spans="5:8" x14ac:dyDescent="0.2">
      <c r="E414" s="102"/>
      <c r="H414" s="82"/>
    </row>
    <row r="415" spans="5:8" x14ac:dyDescent="0.2">
      <c r="E415" s="102"/>
      <c r="H415" s="82"/>
    </row>
    <row r="416" spans="5:8" x14ac:dyDescent="0.2">
      <c r="E416" s="102"/>
      <c r="H416" s="82"/>
    </row>
    <row r="417" spans="5:8" x14ac:dyDescent="0.2">
      <c r="E417" s="102"/>
      <c r="H417" s="82"/>
    </row>
    <row r="418" spans="5:8" x14ac:dyDescent="0.2">
      <c r="E418" s="102"/>
      <c r="H418" s="82"/>
    </row>
    <row r="419" spans="5:8" x14ac:dyDescent="0.2">
      <c r="E419" s="102"/>
      <c r="H419" s="82"/>
    </row>
    <row r="420" spans="5:8" x14ac:dyDescent="0.2">
      <c r="E420" s="102"/>
      <c r="H420" s="82"/>
    </row>
    <row r="421" spans="5:8" x14ac:dyDescent="0.2">
      <c r="E421" s="102"/>
      <c r="H421" s="82"/>
    </row>
    <row r="422" spans="5:8" x14ac:dyDescent="0.2">
      <c r="E422" s="102"/>
      <c r="H422" s="82"/>
    </row>
    <row r="423" spans="5:8" x14ac:dyDescent="0.2">
      <c r="E423" s="102"/>
      <c r="H423" s="82"/>
    </row>
    <row r="424" spans="5:8" x14ac:dyDescent="0.2">
      <c r="E424" s="102"/>
      <c r="H424" s="82"/>
    </row>
    <row r="425" spans="5:8" x14ac:dyDescent="0.2">
      <c r="E425" s="102"/>
      <c r="H425" s="82"/>
    </row>
    <row r="426" spans="5:8" x14ac:dyDescent="0.2">
      <c r="E426" s="102"/>
      <c r="H426" s="82"/>
    </row>
    <row r="427" spans="5:8" x14ac:dyDescent="0.2">
      <c r="E427" s="102"/>
      <c r="H427" s="82"/>
    </row>
    <row r="428" spans="5:8" x14ac:dyDescent="0.2">
      <c r="E428" s="102"/>
      <c r="H428" s="82"/>
    </row>
    <row r="429" spans="5:8" x14ac:dyDescent="0.2">
      <c r="E429" s="102"/>
      <c r="H429" s="82"/>
    </row>
    <row r="430" spans="5:8" x14ac:dyDescent="0.2">
      <c r="E430" s="102"/>
      <c r="H430" s="82"/>
    </row>
    <row r="431" spans="5:8" x14ac:dyDescent="0.2">
      <c r="E431" s="102"/>
      <c r="H431" s="82"/>
    </row>
    <row r="432" spans="5:8" x14ac:dyDescent="0.2">
      <c r="E432" s="102"/>
      <c r="H432" s="82"/>
    </row>
    <row r="433" spans="5:8" x14ac:dyDescent="0.2">
      <c r="E433" s="102"/>
      <c r="H433" s="82"/>
    </row>
    <row r="434" spans="5:8" x14ac:dyDescent="0.2">
      <c r="E434" s="102"/>
      <c r="H434" s="82"/>
    </row>
    <row r="435" spans="5:8" x14ac:dyDescent="0.2">
      <c r="E435" s="102"/>
      <c r="H435" s="82"/>
    </row>
    <row r="436" spans="5:8" x14ac:dyDescent="0.2">
      <c r="E436" s="102"/>
      <c r="H436" s="82"/>
    </row>
    <row r="437" spans="5:8" x14ac:dyDescent="0.2">
      <c r="E437" s="102"/>
      <c r="H437" s="82"/>
    </row>
    <row r="438" spans="5:8" x14ac:dyDescent="0.2">
      <c r="E438" s="102"/>
      <c r="H438" s="82"/>
    </row>
    <row r="439" spans="5:8" x14ac:dyDescent="0.2">
      <c r="E439" s="102"/>
      <c r="H439" s="82"/>
    </row>
    <row r="440" spans="5:8" x14ac:dyDescent="0.2">
      <c r="E440" s="102"/>
      <c r="H440" s="82"/>
    </row>
    <row r="441" spans="5:8" x14ac:dyDescent="0.2">
      <c r="E441" s="102"/>
      <c r="H441" s="82"/>
    </row>
    <row r="442" spans="5:8" x14ac:dyDescent="0.2">
      <c r="E442" s="102"/>
      <c r="H442" s="82"/>
    </row>
    <row r="443" spans="5:8" x14ac:dyDescent="0.2">
      <c r="E443" s="102"/>
      <c r="H443" s="82"/>
    </row>
    <row r="444" spans="5:8" x14ac:dyDescent="0.2">
      <c r="E444" s="102"/>
      <c r="H444" s="82"/>
    </row>
    <row r="445" spans="5:8" x14ac:dyDescent="0.2">
      <c r="E445" s="102"/>
      <c r="H445" s="82"/>
    </row>
    <row r="446" spans="5:8" x14ac:dyDescent="0.2">
      <c r="E446" s="102"/>
      <c r="H446" s="82"/>
    </row>
    <row r="447" spans="5:8" x14ac:dyDescent="0.2">
      <c r="E447" s="102"/>
      <c r="H447" s="82"/>
    </row>
    <row r="448" spans="5:8" x14ac:dyDescent="0.2">
      <c r="E448" s="102"/>
      <c r="H448" s="82"/>
    </row>
    <row r="449" spans="5:8" x14ac:dyDescent="0.2">
      <c r="E449" s="102"/>
      <c r="H449" s="82"/>
    </row>
    <row r="450" spans="5:8" x14ac:dyDescent="0.2">
      <c r="E450" s="102"/>
      <c r="H450" s="82"/>
    </row>
    <row r="451" spans="5:8" x14ac:dyDescent="0.2">
      <c r="E451" s="102"/>
      <c r="H451" s="82"/>
    </row>
    <row r="452" spans="5:8" x14ac:dyDescent="0.2">
      <c r="E452" s="102"/>
      <c r="H452" s="82"/>
    </row>
    <row r="453" spans="5:8" x14ac:dyDescent="0.2">
      <c r="E453" s="102"/>
      <c r="H453" s="82"/>
    </row>
    <row r="454" spans="5:8" x14ac:dyDescent="0.2">
      <c r="E454" s="102"/>
      <c r="H454" s="82"/>
    </row>
    <row r="455" spans="5:8" x14ac:dyDescent="0.2">
      <c r="E455" s="102"/>
      <c r="H455" s="82"/>
    </row>
    <row r="456" spans="5:8" x14ac:dyDescent="0.2">
      <c r="E456" s="102"/>
      <c r="H456" s="82"/>
    </row>
    <row r="457" spans="5:8" x14ac:dyDescent="0.2">
      <c r="E457" s="102"/>
      <c r="H457" s="82"/>
    </row>
    <row r="458" spans="5:8" x14ac:dyDescent="0.2">
      <c r="E458" s="102"/>
      <c r="H458" s="82"/>
    </row>
    <row r="459" spans="5:8" x14ac:dyDescent="0.2">
      <c r="E459" s="102"/>
      <c r="H459" s="82"/>
    </row>
    <row r="460" spans="5:8" x14ac:dyDescent="0.2">
      <c r="E460" s="102"/>
      <c r="H460" s="82"/>
    </row>
    <row r="461" spans="5:8" x14ac:dyDescent="0.2">
      <c r="E461" s="102"/>
      <c r="H461" s="82"/>
    </row>
    <row r="462" spans="5:8" x14ac:dyDescent="0.2">
      <c r="E462" s="102"/>
      <c r="H462" s="82"/>
    </row>
    <row r="463" spans="5:8" x14ac:dyDescent="0.2">
      <c r="E463" s="102"/>
      <c r="H463" s="82"/>
    </row>
    <row r="464" spans="5:8" x14ac:dyDescent="0.2">
      <c r="E464" s="102"/>
      <c r="H464" s="82"/>
    </row>
    <row r="465" spans="5:8" x14ac:dyDescent="0.2">
      <c r="E465" s="102"/>
      <c r="H465" s="82"/>
    </row>
    <row r="466" spans="5:8" x14ac:dyDescent="0.2">
      <c r="E466" s="102"/>
      <c r="H466" s="82"/>
    </row>
    <row r="467" spans="5:8" x14ac:dyDescent="0.2">
      <c r="E467" s="102"/>
      <c r="H467" s="82"/>
    </row>
    <row r="468" spans="5:8" x14ac:dyDescent="0.2">
      <c r="E468" s="102"/>
      <c r="H468" s="82"/>
    </row>
    <row r="469" spans="5:8" x14ac:dyDescent="0.2">
      <c r="E469" s="102"/>
      <c r="H469" s="82"/>
    </row>
    <row r="470" spans="5:8" x14ac:dyDescent="0.2">
      <c r="E470" s="102"/>
      <c r="H470" s="82"/>
    </row>
    <row r="471" spans="5:8" x14ac:dyDescent="0.2">
      <c r="E471" s="102"/>
      <c r="H471" s="82"/>
    </row>
    <row r="472" spans="5:8" x14ac:dyDescent="0.2">
      <c r="E472" s="102"/>
      <c r="H472" s="82"/>
    </row>
    <row r="473" spans="5:8" x14ac:dyDescent="0.2">
      <c r="E473" s="102"/>
      <c r="H473" s="82"/>
    </row>
    <row r="474" spans="5:8" x14ac:dyDescent="0.2">
      <c r="E474" s="102"/>
      <c r="H474" s="82"/>
    </row>
    <row r="475" spans="5:8" x14ac:dyDescent="0.2">
      <c r="E475" s="102"/>
      <c r="H475" s="82"/>
    </row>
    <row r="476" spans="5:8" x14ac:dyDescent="0.2">
      <c r="E476" s="102"/>
      <c r="H476" s="82"/>
    </row>
    <row r="477" spans="5:8" x14ac:dyDescent="0.2">
      <c r="E477" s="102"/>
      <c r="H477" s="82"/>
    </row>
    <row r="478" spans="5:8" x14ac:dyDescent="0.2">
      <c r="E478" s="102"/>
      <c r="H478" s="82"/>
    </row>
    <row r="479" spans="5:8" x14ac:dyDescent="0.2">
      <c r="E479" s="102"/>
      <c r="H479" s="82"/>
    </row>
    <row r="480" spans="5:8" x14ac:dyDescent="0.2">
      <c r="E480" s="102"/>
      <c r="H480" s="82"/>
    </row>
    <row r="481" spans="5:8" x14ac:dyDescent="0.2">
      <c r="E481" s="102"/>
      <c r="H481" s="82"/>
    </row>
    <row r="482" spans="5:8" x14ac:dyDescent="0.2">
      <c r="E482" s="102"/>
      <c r="H482" s="82"/>
    </row>
    <row r="483" spans="5:8" x14ac:dyDescent="0.2">
      <c r="E483" s="102"/>
      <c r="H483" s="82"/>
    </row>
    <row r="484" spans="5:8" x14ac:dyDescent="0.2">
      <c r="E484" s="102"/>
      <c r="H484" s="82"/>
    </row>
    <row r="485" spans="5:8" x14ac:dyDescent="0.2">
      <c r="E485" s="102"/>
      <c r="H485" s="82"/>
    </row>
    <row r="486" spans="5:8" x14ac:dyDescent="0.2">
      <c r="E486" s="102"/>
      <c r="H486" s="82"/>
    </row>
    <row r="487" spans="5:8" x14ac:dyDescent="0.2">
      <c r="E487" s="102"/>
      <c r="H487" s="82"/>
    </row>
    <row r="488" spans="5:8" x14ac:dyDescent="0.2">
      <c r="E488" s="102"/>
      <c r="H488" s="82"/>
    </row>
    <row r="489" spans="5:8" x14ac:dyDescent="0.2">
      <c r="E489" s="102"/>
      <c r="H489" s="82"/>
    </row>
    <row r="490" spans="5:8" x14ac:dyDescent="0.2">
      <c r="E490" s="102"/>
      <c r="H490" s="82"/>
    </row>
    <row r="491" spans="5:8" x14ac:dyDescent="0.2">
      <c r="E491" s="102"/>
      <c r="H491" s="82"/>
    </row>
    <row r="492" spans="5:8" x14ac:dyDescent="0.2">
      <c r="E492" s="102"/>
      <c r="H492" s="82"/>
    </row>
    <row r="493" spans="5:8" x14ac:dyDescent="0.2">
      <c r="E493" s="102"/>
      <c r="H493" s="82"/>
    </row>
    <row r="494" spans="5:8" x14ac:dyDescent="0.2">
      <c r="E494" s="102"/>
      <c r="H494" s="82"/>
    </row>
    <row r="495" spans="5:8" x14ac:dyDescent="0.2">
      <c r="E495" s="102"/>
      <c r="H495" s="82"/>
    </row>
    <row r="496" spans="5:8" x14ac:dyDescent="0.2">
      <c r="E496" s="102"/>
      <c r="H496" s="82"/>
    </row>
    <row r="497" spans="5:8" x14ac:dyDescent="0.2">
      <c r="E497" s="102"/>
      <c r="H497" s="82"/>
    </row>
    <row r="498" spans="5:8" x14ac:dyDescent="0.2">
      <c r="E498" s="102"/>
      <c r="H498" s="82"/>
    </row>
    <row r="499" spans="5:8" x14ac:dyDescent="0.2">
      <c r="E499" s="102"/>
      <c r="H499" s="82"/>
    </row>
    <row r="500" spans="5:8" x14ac:dyDescent="0.2">
      <c r="E500" s="102"/>
      <c r="H500" s="82"/>
    </row>
    <row r="501" spans="5:8" x14ac:dyDescent="0.2">
      <c r="E501" s="102"/>
      <c r="H501" s="82"/>
    </row>
    <row r="502" spans="5:8" x14ac:dyDescent="0.2">
      <c r="E502" s="102"/>
      <c r="H502" s="82"/>
    </row>
    <row r="503" spans="5:8" x14ac:dyDescent="0.2">
      <c r="E503" s="102"/>
      <c r="H503" s="82"/>
    </row>
    <row r="504" spans="5:8" x14ac:dyDescent="0.2">
      <c r="E504" s="102"/>
      <c r="H504" s="82"/>
    </row>
    <row r="505" spans="5:8" x14ac:dyDescent="0.2">
      <c r="E505" s="102"/>
      <c r="H505" s="82"/>
    </row>
    <row r="506" spans="5:8" x14ac:dyDescent="0.2">
      <c r="E506" s="102"/>
      <c r="H506" s="82"/>
    </row>
    <row r="507" spans="5:8" x14ac:dyDescent="0.2">
      <c r="E507" s="102"/>
      <c r="H507" s="82"/>
    </row>
    <row r="508" spans="5:8" x14ac:dyDescent="0.2">
      <c r="E508" s="102"/>
      <c r="H508" s="82"/>
    </row>
    <row r="509" spans="5:8" x14ac:dyDescent="0.2">
      <c r="E509" s="102"/>
      <c r="H509" s="82"/>
    </row>
    <row r="510" spans="5:8" x14ac:dyDescent="0.2">
      <c r="E510" s="102"/>
      <c r="H510" s="82"/>
    </row>
    <row r="511" spans="5:8" x14ac:dyDescent="0.2">
      <c r="E511" s="102"/>
      <c r="H511" s="82"/>
    </row>
    <row r="512" spans="5:8" x14ac:dyDescent="0.2">
      <c r="E512" s="102"/>
      <c r="H512" s="82"/>
    </row>
    <row r="513" spans="5:8" x14ac:dyDescent="0.2">
      <c r="E513" s="102"/>
      <c r="H513" s="82"/>
    </row>
    <row r="514" spans="5:8" x14ac:dyDescent="0.2">
      <c r="E514" s="102"/>
      <c r="H514" s="82"/>
    </row>
    <row r="515" spans="5:8" x14ac:dyDescent="0.2">
      <c r="E515" s="102"/>
      <c r="H515" s="82"/>
    </row>
    <row r="516" spans="5:8" x14ac:dyDescent="0.2">
      <c r="E516" s="102"/>
      <c r="H516" s="82"/>
    </row>
    <row r="517" spans="5:8" x14ac:dyDescent="0.2">
      <c r="E517" s="102"/>
      <c r="H517" s="82"/>
    </row>
    <row r="518" spans="5:8" x14ac:dyDescent="0.2">
      <c r="E518" s="102"/>
      <c r="H518" s="82"/>
    </row>
    <row r="519" spans="5:8" x14ac:dyDescent="0.2">
      <c r="E519" s="102"/>
      <c r="H519" s="82"/>
    </row>
    <row r="520" spans="5:8" x14ac:dyDescent="0.2">
      <c r="E520" s="102"/>
      <c r="H520" s="82"/>
    </row>
    <row r="521" spans="5:8" x14ac:dyDescent="0.2">
      <c r="E521" s="102"/>
      <c r="H521" s="82"/>
    </row>
    <row r="522" spans="5:8" x14ac:dyDescent="0.2">
      <c r="E522" s="102"/>
      <c r="H522" s="82"/>
    </row>
    <row r="523" spans="5:8" x14ac:dyDescent="0.2">
      <c r="E523" s="102"/>
      <c r="H523" s="82"/>
    </row>
    <row r="524" spans="5:8" x14ac:dyDescent="0.2">
      <c r="E524" s="102"/>
      <c r="H524" s="82"/>
    </row>
    <row r="525" spans="5:8" x14ac:dyDescent="0.2">
      <c r="E525" s="102"/>
      <c r="H525" s="82"/>
    </row>
    <row r="526" spans="5:8" x14ac:dyDescent="0.2">
      <c r="E526" s="102"/>
      <c r="H526" s="82"/>
    </row>
    <row r="527" spans="5:8" x14ac:dyDescent="0.2">
      <c r="E527" s="102"/>
      <c r="H527" s="82"/>
    </row>
    <row r="528" spans="5:8" x14ac:dyDescent="0.2">
      <c r="E528" s="102"/>
      <c r="H528" s="82"/>
    </row>
    <row r="529" spans="5:8" x14ac:dyDescent="0.2">
      <c r="E529" s="102"/>
      <c r="H529" s="82"/>
    </row>
    <row r="530" spans="5:8" x14ac:dyDescent="0.2">
      <c r="E530" s="102"/>
      <c r="H530" s="82"/>
    </row>
    <row r="531" spans="5:8" x14ac:dyDescent="0.2">
      <c r="E531" s="102"/>
      <c r="H531" s="82"/>
    </row>
    <row r="532" spans="5:8" x14ac:dyDescent="0.2">
      <c r="E532" s="102"/>
      <c r="H532" s="82"/>
    </row>
    <row r="533" spans="5:8" x14ac:dyDescent="0.2">
      <c r="E533" s="102"/>
      <c r="H533" s="82"/>
    </row>
    <row r="534" spans="5:8" x14ac:dyDescent="0.2">
      <c r="E534" s="102"/>
      <c r="H534" s="82"/>
    </row>
    <row r="535" spans="5:8" x14ac:dyDescent="0.2">
      <c r="E535" s="102"/>
      <c r="H535" s="82"/>
    </row>
    <row r="536" spans="5:8" x14ac:dyDescent="0.2">
      <c r="E536" s="102"/>
      <c r="H536" s="82"/>
    </row>
    <row r="537" spans="5:8" x14ac:dyDescent="0.2">
      <c r="E537" s="102"/>
      <c r="H537" s="82"/>
    </row>
    <row r="538" spans="5:8" x14ac:dyDescent="0.2">
      <c r="E538" s="102"/>
      <c r="H538" s="82"/>
    </row>
    <row r="539" spans="5:8" x14ac:dyDescent="0.2">
      <c r="E539" s="102"/>
      <c r="H539" s="82"/>
    </row>
    <row r="540" spans="5:8" x14ac:dyDescent="0.2">
      <c r="E540" s="102"/>
      <c r="H540" s="82"/>
    </row>
    <row r="541" spans="5:8" x14ac:dyDescent="0.2">
      <c r="E541" s="102"/>
      <c r="H541" s="82"/>
    </row>
    <row r="542" spans="5:8" x14ac:dyDescent="0.2">
      <c r="E542" s="102"/>
      <c r="H542" s="82"/>
    </row>
    <row r="543" spans="5:8" x14ac:dyDescent="0.2">
      <c r="E543" s="102"/>
      <c r="H543" s="82"/>
    </row>
    <row r="544" spans="5:8" x14ac:dyDescent="0.2">
      <c r="E544" s="102"/>
      <c r="H544" s="82"/>
    </row>
    <row r="545" spans="5:8" x14ac:dyDescent="0.2">
      <c r="E545" s="102"/>
      <c r="H545" s="82"/>
    </row>
    <row r="546" spans="5:8" x14ac:dyDescent="0.2">
      <c r="E546" s="102"/>
      <c r="H546" s="82"/>
    </row>
    <row r="547" spans="5:8" x14ac:dyDescent="0.2">
      <c r="E547" s="102"/>
      <c r="H547" s="82"/>
    </row>
    <row r="548" spans="5:8" x14ac:dyDescent="0.2">
      <c r="E548" s="102"/>
      <c r="H548" s="82"/>
    </row>
    <row r="549" spans="5:8" x14ac:dyDescent="0.2">
      <c r="E549" s="102"/>
      <c r="H549" s="82"/>
    </row>
    <row r="550" spans="5:8" x14ac:dyDescent="0.2">
      <c r="E550" s="102"/>
      <c r="H550" s="82"/>
    </row>
    <row r="551" spans="5:8" x14ac:dyDescent="0.2">
      <c r="E551" s="102"/>
      <c r="H551" s="82"/>
    </row>
    <row r="552" spans="5:8" x14ac:dyDescent="0.2">
      <c r="E552" s="102"/>
      <c r="H552" s="82"/>
    </row>
    <row r="553" spans="5:8" x14ac:dyDescent="0.2">
      <c r="E553" s="102"/>
      <c r="H553" s="82"/>
    </row>
    <row r="554" spans="5:8" x14ac:dyDescent="0.2">
      <c r="E554" s="102"/>
      <c r="H554" s="82"/>
    </row>
    <row r="555" spans="5:8" x14ac:dyDescent="0.2">
      <c r="E555" s="102"/>
      <c r="H555" s="82"/>
    </row>
    <row r="556" spans="5:8" x14ac:dyDescent="0.2">
      <c r="E556" s="102"/>
      <c r="H556" s="82"/>
    </row>
    <row r="557" spans="5:8" x14ac:dyDescent="0.2">
      <c r="E557" s="102"/>
      <c r="H557" s="82"/>
    </row>
    <row r="558" spans="5:8" x14ac:dyDescent="0.2">
      <c r="E558" s="102"/>
      <c r="H558" s="82"/>
    </row>
    <row r="559" spans="5:8" x14ac:dyDescent="0.2">
      <c r="E559" s="102"/>
      <c r="H559" s="82"/>
    </row>
    <row r="560" spans="5:8" x14ac:dyDescent="0.2">
      <c r="E560" s="102"/>
      <c r="H560" s="82"/>
    </row>
    <row r="561" spans="5:8" x14ac:dyDescent="0.2">
      <c r="E561" s="102"/>
      <c r="H561" s="82"/>
    </row>
    <row r="562" spans="5:8" x14ac:dyDescent="0.2">
      <c r="E562" s="102"/>
      <c r="H562" s="82"/>
    </row>
    <row r="563" spans="5:8" x14ac:dyDescent="0.2">
      <c r="E563" s="102"/>
      <c r="H563" s="82"/>
    </row>
    <row r="564" spans="5:8" x14ac:dyDescent="0.2">
      <c r="E564" s="102"/>
      <c r="H564" s="82"/>
    </row>
    <row r="565" spans="5:8" x14ac:dyDescent="0.2">
      <c r="E565" s="102"/>
      <c r="H565" s="82"/>
    </row>
    <row r="566" spans="5:8" x14ac:dyDescent="0.2">
      <c r="E566" s="102"/>
      <c r="H566" s="82"/>
    </row>
    <row r="567" spans="5:8" x14ac:dyDescent="0.2">
      <c r="E567" s="102"/>
      <c r="H567" s="82"/>
    </row>
    <row r="568" spans="5:8" x14ac:dyDescent="0.2">
      <c r="E568" s="102"/>
      <c r="H568" s="82"/>
    </row>
    <row r="569" spans="5:8" x14ac:dyDescent="0.2">
      <c r="E569" s="102"/>
      <c r="H569" s="82"/>
    </row>
    <row r="570" spans="5:8" x14ac:dyDescent="0.2">
      <c r="E570" s="102"/>
      <c r="H570" s="82"/>
    </row>
    <row r="571" spans="5:8" x14ac:dyDescent="0.2">
      <c r="E571" s="102"/>
      <c r="H571" s="82"/>
    </row>
    <row r="572" spans="5:8" x14ac:dyDescent="0.2">
      <c r="E572" s="102"/>
      <c r="H572" s="82"/>
    </row>
    <row r="573" spans="5:8" x14ac:dyDescent="0.2">
      <c r="E573" s="102"/>
      <c r="H573" s="82"/>
    </row>
    <row r="574" spans="5:8" x14ac:dyDescent="0.2">
      <c r="E574" s="102"/>
      <c r="H574" s="82"/>
    </row>
    <row r="575" spans="5:8" x14ac:dyDescent="0.2">
      <c r="E575" s="102"/>
      <c r="H575" s="82"/>
    </row>
    <row r="576" spans="5:8" x14ac:dyDescent="0.2">
      <c r="E576" s="102"/>
      <c r="H576" s="82"/>
    </row>
    <row r="577" spans="5:8" x14ac:dyDescent="0.2">
      <c r="E577" s="102"/>
      <c r="H577" s="82"/>
    </row>
    <row r="578" spans="5:8" x14ac:dyDescent="0.2">
      <c r="E578" s="102"/>
      <c r="H578" s="82"/>
    </row>
    <row r="579" spans="5:8" x14ac:dyDescent="0.2">
      <c r="E579" s="102"/>
      <c r="H579" s="82"/>
    </row>
    <row r="580" spans="5:8" x14ac:dyDescent="0.2">
      <c r="E580" s="102"/>
      <c r="H580" s="82"/>
    </row>
    <row r="581" spans="5:8" x14ac:dyDescent="0.2">
      <c r="E581" s="102"/>
      <c r="H581" s="82"/>
    </row>
    <row r="582" spans="5:8" x14ac:dyDescent="0.2">
      <c r="E582" s="102"/>
      <c r="H582" s="82"/>
    </row>
    <row r="583" spans="5:8" x14ac:dyDescent="0.2">
      <c r="E583" s="102"/>
      <c r="H583" s="82"/>
    </row>
    <row r="584" spans="5:8" x14ac:dyDescent="0.2">
      <c r="E584" s="102"/>
      <c r="H584" s="82"/>
    </row>
    <row r="585" spans="5:8" x14ac:dyDescent="0.2">
      <c r="E585" s="102"/>
      <c r="H585" s="82"/>
    </row>
    <row r="586" spans="5:8" x14ac:dyDescent="0.2">
      <c r="E586" s="102"/>
      <c r="H586" s="82"/>
    </row>
    <row r="587" spans="5:8" x14ac:dyDescent="0.2">
      <c r="E587" s="102"/>
      <c r="H587" s="82"/>
    </row>
    <row r="588" spans="5:8" x14ac:dyDescent="0.2">
      <c r="E588" s="102"/>
      <c r="H588" s="82"/>
    </row>
    <row r="589" spans="5:8" x14ac:dyDescent="0.2">
      <c r="H589" s="82"/>
    </row>
    <row r="590" spans="5:8" x14ac:dyDescent="0.2">
      <c r="H590" s="82"/>
    </row>
    <row r="591" spans="5:8" x14ac:dyDescent="0.2">
      <c r="H591" s="82"/>
    </row>
    <row r="592" spans="5:8" x14ac:dyDescent="0.2">
      <c r="H592" s="82"/>
    </row>
    <row r="593" spans="8:8" x14ac:dyDescent="0.2">
      <c r="H593" s="82"/>
    </row>
    <row r="594" spans="8:8" x14ac:dyDescent="0.2">
      <c r="H594" s="82"/>
    </row>
    <row r="595" spans="8:8" x14ac:dyDescent="0.2">
      <c r="H595" s="82"/>
    </row>
    <row r="596" spans="8:8" x14ac:dyDescent="0.2">
      <c r="H596" s="82"/>
    </row>
    <row r="597" spans="8:8" x14ac:dyDescent="0.2">
      <c r="H597" s="82"/>
    </row>
    <row r="598" spans="8:8" x14ac:dyDescent="0.2">
      <c r="H598" s="82"/>
    </row>
    <row r="599" spans="8:8" x14ac:dyDescent="0.2">
      <c r="H599" s="82"/>
    </row>
    <row r="600" spans="8:8" x14ac:dyDescent="0.2">
      <c r="H600" s="82"/>
    </row>
    <row r="601" spans="8:8" x14ac:dyDescent="0.2">
      <c r="H601" s="82"/>
    </row>
    <row r="602" spans="8:8" x14ac:dyDescent="0.2">
      <c r="H602" s="82"/>
    </row>
    <row r="603" spans="8:8" x14ac:dyDescent="0.2">
      <c r="H603" s="82"/>
    </row>
    <row r="604" spans="8:8" x14ac:dyDescent="0.2">
      <c r="H604" s="82"/>
    </row>
    <row r="605" spans="8:8" x14ac:dyDescent="0.2">
      <c r="H605" s="82"/>
    </row>
    <row r="606" spans="8:8" x14ac:dyDescent="0.2">
      <c r="H606" s="82"/>
    </row>
    <row r="607" spans="8:8" x14ac:dyDescent="0.2">
      <c r="H607" s="82"/>
    </row>
    <row r="608" spans="8:8" x14ac:dyDescent="0.2">
      <c r="H608" s="82"/>
    </row>
    <row r="609" spans="8:8" x14ac:dyDescent="0.2">
      <c r="H609" s="82"/>
    </row>
    <row r="610" spans="8:8" x14ac:dyDescent="0.2">
      <c r="H610" s="82"/>
    </row>
    <row r="611" spans="8:8" x14ac:dyDescent="0.2">
      <c r="H611" s="82"/>
    </row>
    <row r="612" spans="8:8" x14ac:dyDescent="0.2">
      <c r="H612" s="82"/>
    </row>
    <row r="613" spans="8:8" x14ac:dyDescent="0.2">
      <c r="H613" s="82"/>
    </row>
    <row r="614" spans="8:8" x14ac:dyDescent="0.2">
      <c r="H614" s="82"/>
    </row>
    <row r="615" spans="8:8" x14ac:dyDescent="0.2">
      <c r="H615" s="82"/>
    </row>
    <row r="616" spans="8:8" x14ac:dyDescent="0.2">
      <c r="H616" s="82"/>
    </row>
    <row r="617" spans="8:8" x14ac:dyDescent="0.2">
      <c r="H617" s="82"/>
    </row>
    <row r="618" spans="8:8" x14ac:dyDescent="0.2">
      <c r="H618" s="82"/>
    </row>
    <row r="619" spans="8:8" x14ac:dyDescent="0.2">
      <c r="H619" s="82"/>
    </row>
    <row r="620" spans="8:8" x14ac:dyDescent="0.2">
      <c r="H620" s="82"/>
    </row>
    <row r="621" spans="8:8" x14ac:dyDescent="0.2">
      <c r="H621" s="82"/>
    </row>
    <row r="622" spans="8:8" x14ac:dyDescent="0.2">
      <c r="H622" s="82"/>
    </row>
    <row r="623" spans="8:8" x14ac:dyDescent="0.2">
      <c r="H623" s="82"/>
    </row>
    <row r="624" spans="8:8" x14ac:dyDescent="0.2">
      <c r="H624" s="82"/>
    </row>
    <row r="625" spans="8:8" x14ac:dyDescent="0.2">
      <c r="H625" s="82"/>
    </row>
    <row r="626" spans="8:8" x14ac:dyDescent="0.2">
      <c r="H626" s="82"/>
    </row>
    <row r="627" spans="8:8" x14ac:dyDescent="0.2">
      <c r="H627" s="82"/>
    </row>
    <row r="628" spans="8:8" x14ac:dyDescent="0.2">
      <c r="H628" s="82"/>
    </row>
    <row r="629" spans="8:8" x14ac:dyDescent="0.2">
      <c r="H629" s="82"/>
    </row>
    <row r="630" spans="8:8" x14ac:dyDescent="0.2">
      <c r="H630" s="82"/>
    </row>
    <row r="631" spans="8:8" x14ac:dyDescent="0.2">
      <c r="H631" s="82"/>
    </row>
    <row r="632" spans="8:8" x14ac:dyDescent="0.2">
      <c r="H632" s="82"/>
    </row>
    <row r="633" spans="8:8" x14ac:dyDescent="0.2">
      <c r="H633" s="82"/>
    </row>
    <row r="634" spans="8:8" x14ac:dyDescent="0.2">
      <c r="H634" s="82"/>
    </row>
    <row r="635" spans="8:8" x14ac:dyDescent="0.2">
      <c r="H635" s="82"/>
    </row>
    <row r="636" spans="8:8" x14ac:dyDescent="0.2">
      <c r="H636" s="82"/>
    </row>
    <row r="637" spans="8:8" x14ac:dyDescent="0.2">
      <c r="H637" s="82"/>
    </row>
    <row r="638" spans="8:8" x14ac:dyDescent="0.2">
      <c r="H638" s="82"/>
    </row>
    <row r="639" spans="8:8" x14ac:dyDescent="0.2">
      <c r="H639" s="82"/>
    </row>
    <row r="640" spans="8:8" x14ac:dyDescent="0.2">
      <c r="H640" s="82"/>
    </row>
    <row r="641" spans="8:8" x14ac:dyDescent="0.2">
      <c r="H641" s="82"/>
    </row>
    <row r="642" spans="8:8" x14ac:dyDescent="0.2">
      <c r="H642" s="82"/>
    </row>
    <row r="643" spans="8:8" x14ac:dyDescent="0.2">
      <c r="H643" s="82"/>
    </row>
    <row r="644" spans="8:8" x14ac:dyDescent="0.2">
      <c r="H644" s="82"/>
    </row>
    <row r="645" spans="8:8" x14ac:dyDescent="0.2">
      <c r="H645" s="82"/>
    </row>
    <row r="646" spans="8:8" x14ac:dyDescent="0.2">
      <c r="H646" s="82"/>
    </row>
    <row r="647" spans="8:8" x14ac:dyDescent="0.2">
      <c r="H647" s="82"/>
    </row>
    <row r="648" spans="8:8" x14ac:dyDescent="0.2">
      <c r="H648" s="82"/>
    </row>
    <row r="649" spans="8:8" x14ac:dyDescent="0.2">
      <c r="H649" s="82"/>
    </row>
    <row r="650" spans="8:8" x14ac:dyDescent="0.2">
      <c r="H650" s="82"/>
    </row>
    <row r="651" spans="8:8" x14ac:dyDescent="0.2">
      <c r="H651" s="82"/>
    </row>
    <row r="652" spans="8:8" x14ac:dyDescent="0.2">
      <c r="H652" s="82"/>
    </row>
    <row r="653" spans="8:8" x14ac:dyDescent="0.2">
      <c r="H653" s="82"/>
    </row>
    <row r="654" spans="8:8" x14ac:dyDescent="0.2">
      <c r="H654" s="82"/>
    </row>
    <row r="655" spans="8:8" x14ac:dyDescent="0.2">
      <c r="H655" s="82"/>
    </row>
    <row r="656" spans="8:8" x14ac:dyDescent="0.2">
      <c r="H656" s="82"/>
    </row>
    <row r="657" spans="8:8" x14ac:dyDescent="0.2">
      <c r="H657" s="82"/>
    </row>
    <row r="658" spans="8:8" x14ac:dyDescent="0.2">
      <c r="H658" s="82"/>
    </row>
    <row r="659" spans="8:8" x14ac:dyDescent="0.2">
      <c r="H659" s="82"/>
    </row>
    <row r="660" spans="8:8" x14ac:dyDescent="0.2">
      <c r="H660" s="82"/>
    </row>
    <row r="661" spans="8:8" x14ac:dyDescent="0.2">
      <c r="H661" s="82"/>
    </row>
    <row r="662" spans="8:8" x14ac:dyDescent="0.2">
      <c r="H662" s="82"/>
    </row>
    <row r="663" spans="8:8" x14ac:dyDescent="0.2">
      <c r="H663" s="82"/>
    </row>
    <row r="664" spans="8:8" x14ac:dyDescent="0.2">
      <c r="H664" s="82"/>
    </row>
    <row r="665" spans="8:8" x14ac:dyDescent="0.2">
      <c r="H665" s="82"/>
    </row>
    <row r="666" spans="8:8" x14ac:dyDescent="0.2">
      <c r="H666" s="82"/>
    </row>
    <row r="667" spans="8:8" x14ac:dyDescent="0.2">
      <c r="H667" s="82"/>
    </row>
    <row r="668" spans="8:8" x14ac:dyDescent="0.2">
      <c r="H668" s="82"/>
    </row>
    <row r="669" spans="8:8" x14ac:dyDescent="0.2">
      <c r="H669" s="82"/>
    </row>
    <row r="670" spans="8:8" x14ac:dyDescent="0.2">
      <c r="H670" s="82"/>
    </row>
    <row r="671" spans="8:8" x14ac:dyDescent="0.2">
      <c r="H671" s="82"/>
    </row>
    <row r="672" spans="8:8" x14ac:dyDescent="0.2">
      <c r="H672" s="82"/>
    </row>
    <row r="673" spans="8:8" x14ac:dyDescent="0.2">
      <c r="H673" s="82"/>
    </row>
    <row r="674" spans="8:8" x14ac:dyDescent="0.2">
      <c r="H674" s="82"/>
    </row>
    <row r="675" spans="8:8" x14ac:dyDescent="0.2">
      <c r="H675" s="82"/>
    </row>
    <row r="676" spans="8:8" x14ac:dyDescent="0.2">
      <c r="H676" s="82"/>
    </row>
    <row r="677" spans="8:8" x14ac:dyDescent="0.2">
      <c r="H677" s="82"/>
    </row>
    <row r="678" spans="8:8" x14ac:dyDescent="0.2">
      <c r="H678" s="82"/>
    </row>
    <row r="679" spans="8:8" x14ac:dyDescent="0.2">
      <c r="H679" s="82"/>
    </row>
    <row r="680" spans="8:8" x14ac:dyDescent="0.2">
      <c r="H680" s="82"/>
    </row>
    <row r="681" spans="8:8" x14ac:dyDescent="0.2">
      <c r="H681" s="82"/>
    </row>
    <row r="682" spans="8:8" x14ac:dyDescent="0.2">
      <c r="H682" s="82"/>
    </row>
    <row r="683" spans="8:8" x14ac:dyDescent="0.2">
      <c r="H683" s="82"/>
    </row>
    <row r="684" spans="8:8" x14ac:dyDescent="0.2">
      <c r="H684" s="82"/>
    </row>
    <row r="685" spans="8:8" x14ac:dyDescent="0.2">
      <c r="H685" s="82"/>
    </row>
    <row r="686" spans="8:8" x14ac:dyDescent="0.2">
      <c r="H686" s="82"/>
    </row>
    <row r="687" spans="8:8" x14ac:dyDescent="0.2">
      <c r="H687" s="82"/>
    </row>
    <row r="688" spans="8:8" x14ac:dyDescent="0.2">
      <c r="H688" s="82"/>
    </row>
    <row r="689" spans="8:8" x14ac:dyDescent="0.2">
      <c r="H689" s="82"/>
    </row>
    <row r="690" spans="8:8" x14ac:dyDescent="0.2">
      <c r="H690" s="82"/>
    </row>
    <row r="691" spans="8:8" x14ac:dyDescent="0.2">
      <c r="H691" s="82"/>
    </row>
    <row r="692" spans="8:8" x14ac:dyDescent="0.2">
      <c r="H692" s="82"/>
    </row>
    <row r="693" spans="8:8" x14ac:dyDescent="0.2">
      <c r="H693" s="82"/>
    </row>
    <row r="694" spans="8:8" x14ac:dyDescent="0.2">
      <c r="H694" s="82"/>
    </row>
    <row r="695" spans="8:8" x14ac:dyDescent="0.2">
      <c r="H695" s="82"/>
    </row>
    <row r="696" spans="8:8" x14ac:dyDescent="0.2">
      <c r="H696" s="82"/>
    </row>
    <row r="697" spans="8:8" x14ac:dyDescent="0.2">
      <c r="H697" s="82"/>
    </row>
    <row r="698" spans="8:8" x14ac:dyDescent="0.2">
      <c r="H698" s="82"/>
    </row>
    <row r="699" spans="8:8" x14ac:dyDescent="0.2">
      <c r="H699" s="82"/>
    </row>
    <row r="700" spans="8:8" x14ac:dyDescent="0.2">
      <c r="H700" s="82"/>
    </row>
    <row r="701" spans="8:8" x14ac:dyDescent="0.2">
      <c r="H701" s="82"/>
    </row>
    <row r="702" spans="8:8" x14ac:dyDescent="0.2">
      <c r="H702" s="82"/>
    </row>
    <row r="703" spans="8:8" x14ac:dyDescent="0.2">
      <c r="H703" s="82"/>
    </row>
    <row r="704" spans="8:8" x14ac:dyDescent="0.2">
      <c r="H704" s="82"/>
    </row>
    <row r="705" spans="8:8" x14ac:dyDescent="0.2">
      <c r="H705" s="82"/>
    </row>
    <row r="706" spans="8:8" x14ac:dyDescent="0.2">
      <c r="H706" s="82"/>
    </row>
    <row r="707" spans="8:8" x14ac:dyDescent="0.2">
      <c r="H707" s="82"/>
    </row>
    <row r="708" spans="8:8" x14ac:dyDescent="0.2">
      <c r="H708" s="82"/>
    </row>
    <row r="709" spans="8:8" x14ac:dyDescent="0.2">
      <c r="H709" s="82"/>
    </row>
    <row r="710" spans="8:8" x14ac:dyDescent="0.2">
      <c r="H710" s="82"/>
    </row>
    <row r="711" spans="8:8" x14ac:dyDescent="0.2">
      <c r="H711" s="82"/>
    </row>
    <row r="712" spans="8:8" x14ac:dyDescent="0.2">
      <c r="H712" s="82"/>
    </row>
    <row r="713" spans="8:8" x14ac:dyDescent="0.2">
      <c r="H713" s="82"/>
    </row>
    <row r="714" spans="8:8" x14ac:dyDescent="0.2">
      <c r="H714" s="82"/>
    </row>
    <row r="715" spans="8:8" x14ac:dyDescent="0.2">
      <c r="H715" s="82"/>
    </row>
    <row r="716" spans="8:8" x14ac:dyDescent="0.2">
      <c r="H716" s="82"/>
    </row>
    <row r="717" spans="8:8" x14ac:dyDescent="0.2">
      <c r="H717" s="82"/>
    </row>
    <row r="718" spans="8:8" x14ac:dyDescent="0.2">
      <c r="H718" s="82"/>
    </row>
    <row r="719" spans="8:8" x14ac:dyDescent="0.2">
      <c r="H719" s="82"/>
    </row>
    <row r="720" spans="8:8" x14ac:dyDescent="0.2">
      <c r="H720" s="82"/>
    </row>
    <row r="721" spans="8:8" x14ac:dyDescent="0.2">
      <c r="H721" s="82"/>
    </row>
    <row r="722" spans="8:8" x14ac:dyDescent="0.2">
      <c r="H722" s="82"/>
    </row>
    <row r="723" spans="8:8" x14ac:dyDescent="0.2">
      <c r="H723" s="82"/>
    </row>
    <row r="724" spans="8:8" x14ac:dyDescent="0.2">
      <c r="H724" s="82"/>
    </row>
    <row r="725" spans="8:8" x14ac:dyDescent="0.2">
      <c r="H725" s="82"/>
    </row>
    <row r="726" spans="8:8" x14ac:dyDescent="0.2">
      <c r="H726" s="82"/>
    </row>
    <row r="727" spans="8:8" x14ac:dyDescent="0.2">
      <c r="H727" s="82"/>
    </row>
    <row r="728" spans="8:8" x14ac:dyDescent="0.2">
      <c r="H728" s="82"/>
    </row>
    <row r="729" spans="8:8" x14ac:dyDescent="0.2">
      <c r="H729" s="82"/>
    </row>
    <row r="730" spans="8:8" x14ac:dyDescent="0.2">
      <c r="H730" s="82"/>
    </row>
    <row r="731" spans="8:8" x14ac:dyDescent="0.2">
      <c r="H731" s="82"/>
    </row>
    <row r="732" spans="8:8" x14ac:dyDescent="0.2">
      <c r="H732" s="82"/>
    </row>
    <row r="733" spans="8:8" x14ac:dyDescent="0.2">
      <c r="H733" s="82"/>
    </row>
    <row r="734" spans="8:8" x14ac:dyDescent="0.2">
      <c r="H734" s="82"/>
    </row>
    <row r="735" spans="8:8" x14ac:dyDescent="0.2">
      <c r="H735" s="82"/>
    </row>
    <row r="736" spans="8:8" x14ac:dyDescent="0.2">
      <c r="H736" s="82"/>
    </row>
    <row r="737" spans="8:8" x14ac:dyDescent="0.2">
      <c r="H737" s="82"/>
    </row>
    <row r="738" spans="8:8" x14ac:dyDescent="0.2">
      <c r="H738" s="82"/>
    </row>
    <row r="739" spans="8:8" x14ac:dyDescent="0.2">
      <c r="H739" s="82"/>
    </row>
    <row r="740" spans="8:8" x14ac:dyDescent="0.2">
      <c r="H740" s="82"/>
    </row>
    <row r="741" spans="8:8" x14ac:dyDescent="0.2">
      <c r="H741" s="82"/>
    </row>
    <row r="742" spans="8:8" x14ac:dyDescent="0.2">
      <c r="H742" s="82"/>
    </row>
    <row r="743" spans="8:8" x14ac:dyDescent="0.2">
      <c r="H743" s="82"/>
    </row>
    <row r="744" spans="8:8" x14ac:dyDescent="0.2">
      <c r="H744" s="82"/>
    </row>
    <row r="745" spans="8:8" x14ac:dyDescent="0.2">
      <c r="H745" s="82"/>
    </row>
    <row r="746" spans="8:8" x14ac:dyDescent="0.2">
      <c r="H746" s="82"/>
    </row>
    <row r="747" spans="8:8" x14ac:dyDescent="0.2">
      <c r="H747" s="82"/>
    </row>
    <row r="748" spans="8:8" x14ac:dyDescent="0.2">
      <c r="H748" s="82"/>
    </row>
    <row r="749" spans="8:8" x14ac:dyDescent="0.2">
      <c r="H749" s="82"/>
    </row>
    <row r="750" spans="8:8" x14ac:dyDescent="0.2">
      <c r="H750" s="82"/>
    </row>
    <row r="751" spans="8:8" x14ac:dyDescent="0.2">
      <c r="H751" s="82"/>
    </row>
  </sheetData>
  <mergeCells count="9">
    <mergeCell ref="A313:C313"/>
    <mergeCell ref="A6:K6"/>
    <mergeCell ref="A10:A11"/>
    <mergeCell ref="B10:B11"/>
    <mergeCell ref="I10:K10"/>
    <mergeCell ref="A7:K7"/>
    <mergeCell ref="A8:K8"/>
    <mergeCell ref="F10:H10"/>
    <mergeCell ref="C10:E10"/>
  </mergeCells>
  <phoneticPr fontId="0" type="noConversion"/>
  <printOptions horizontalCentered="1"/>
  <pageMargins left="0.39370078740157483" right="0" top="1.1811023622047245" bottom="0.39370078740157483" header="0.19685039370078741" footer="0.23622047244094491"/>
  <pageSetup paperSize="9" scale="64" orientation="landscape" r:id="rId1"/>
  <headerFooter>
    <oddFooter>&amp;L&amp;12Додаток 1&amp;R&amp;12Сторінка &amp;P 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Z2M_ZVED_287</vt:lpstr>
      <vt:lpstr>Data</vt:lpstr>
      <vt:lpstr>Date</vt:lpstr>
      <vt:lpstr>Date1</vt:lpstr>
      <vt:lpstr>Z2M_ZVED_287!Заголовки_для_печати</vt:lpstr>
      <vt:lpstr>Z2M_ZVED_287!Область_печати</vt:lpstr>
    </vt:vector>
  </TitlesOfParts>
  <Company>DKU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i_pyatachenko</dc:creator>
  <cp:lastModifiedBy>Kompvid2</cp:lastModifiedBy>
  <cp:lastPrinted>2018-02-20T09:32:02Z</cp:lastPrinted>
  <dcterms:created xsi:type="dcterms:W3CDTF">2003-12-23T13:56:31Z</dcterms:created>
  <dcterms:modified xsi:type="dcterms:W3CDTF">2018-04-16T06:31:49Z</dcterms:modified>
</cp:coreProperties>
</file>