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pvid2\Desktop\sait\"/>
    </mc:Choice>
  </mc:AlternateContent>
  <bookViews>
    <workbookView xWindow="-30" yWindow="-45" windowWidth="10800" windowHeight="10815" tabRatio="728"/>
  </bookViews>
  <sheets>
    <sheet name="Z2M_ZVED_287" sheetId="15" r:id="rId1"/>
  </sheets>
  <definedNames>
    <definedName name="Data">Z2M_ZVED_287!$A$13:$V$307</definedName>
    <definedName name="Date">Z2M_ZVED_287!$A$7</definedName>
    <definedName name="Date1">Z2M_ZVED_287!$A$8</definedName>
    <definedName name="EXCEL_VER">10</definedName>
    <definedName name="PRINT_DATE">"06.01.2015 14:12:11"</definedName>
    <definedName name="PRINTER">"Eксель_Імпорт (XlRpt)  ДержКазначейство ЦА, Копичко Олександр"</definedName>
    <definedName name="REP_CREATOR">"2451-AndriichukS"</definedName>
    <definedName name="_xlnm.Print_Titles" localSheetId="0">Z2M_ZVED_287!$10:$12</definedName>
    <definedName name="_xlnm.Print_Area" localSheetId="0">Z2M_ZVED_287!$A$1:$L$329</definedName>
  </definedNames>
  <calcPr calcId="162913" fullCalcOnLoad="1"/>
</workbook>
</file>

<file path=xl/calcChain.xml><?xml version="1.0" encoding="utf-8"?>
<calcChain xmlns="http://schemas.openxmlformats.org/spreadsheetml/2006/main">
  <c r="I129" i="15" l="1"/>
  <c r="J278" i="15"/>
  <c r="K278" i="15"/>
  <c r="L278" i="15" s="1"/>
  <c r="I278" i="15"/>
  <c r="J271" i="15"/>
  <c r="K271" i="15"/>
  <c r="L271" i="15" s="1"/>
  <c r="I271" i="15"/>
  <c r="F243" i="15"/>
  <c r="H230" i="15"/>
  <c r="G230" i="15"/>
  <c r="J243" i="15"/>
  <c r="K243" i="15"/>
  <c r="L243" i="15"/>
  <c r="I243" i="15"/>
  <c r="J216" i="15"/>
  <c r="K216" i="15"/>
  <c r="L216" i="15"/>
  <c r="I216" i="15"/>
  <c r="J151" i="15"/>
  <c r="K151" i="15"/>
  <c r="L151" i="15"/>
  <c r="I151" i="15"/>
  <c r="F271" i="15"/>
  <c r="D230" i="15"/>
  <c r="E230" i="15"/>
  <c r="C230" i="15"/>
  <c r="F216" i="15"/>
  <c r="F151" i="15"/>
  <c r="E319" i="15"/>
  <c r="E316" i="15"/>
  <c r="E324" i="15"/>
  <c r="H319" i="15"/>
  <c r="H316" i="15"/>
  <c r="H315" i="15"/>
  <c r="H325" i="15" s="1"/>
  <c r="C319" i="15"/>
  <c r="C316" i="15"/>
  <c r="C324" i="15"/>
  <c r="J324" i="15" s="1"/>
  <c r="G319" i="15"/>
  <c r="G316" i="15"/>
  <c r="G315" i="15"/>
  <c r="G311" i="15"/>
  <c r="G325" i="15"/>
  <c r="D319" i="15"/>
  <c r="D315" i="15"/>
  <c r="D325" i="15" s="1"/>
  <c r="D316" i="15"/>
  <c r="D324" i="15"/>
  <c r="K324" i="15"/>
  <c r="K323" i="15"/>
  <c r="J323" i="15"/>
  <c r="K322" i="15"/>
  <c r="J322" i="15"/>
  <c r="K321" i="15"/>
  <c r="J321" i="15"/>
  <c r="K320" i="15"/>
  <c r="J320" i="15"/>
  <c r="K319" i="15"/>
  <c r="K318" i="15"/>
  <c r="J318" i="15"/>
  <c r="K317" i="15"/>
  <c r="J317" i="15"/>
  <c r="K316" i="15"/>
  <c r="J316" i="15"/>
  <c r="K314" i="15"/>
  <c r="J314" i="15"/>
  <c r="K313" i="15"/>
  <c r="J313" i="15"/>
  <c r="K312" i="15"/>
  <c r="J312" i="15"/>
  <c r="E311" i="15"/>
  <c r="H311" i="15"/>
  <c r="K311" i="15"/>
  <c r="C311" i="15"/>
  <c r="J311" i="15"/>
  <c r="D311" i="15"/>
  <c r="E302" i="15"/>
  <c r="E295" i="15"/>
  <c r="E299" i="15"/>
  <c r="K299" i="15" s="1"/>
  <c r="H302" i="15"/>
  <c r="H295" i="15"/>
  <c r="K295" i="15" s="1"/>
  <c r="H299" i="15"/>
  <c r="H310" i="15"/>
  <c r="C302" i="15"/>
  <c r="C295" i="15"/>
  <c r="C310" i="15" s="1"/>
  <c r="G302" i="15"/>
  <c r="G291" i="15"/>
  <c r="G295" i="15"/>
  <c r="G307" i="15"/>
  <c r="G310" i="15" s="1"/>
  <c r="J310" i="15" s="1"/>
  <c r="D302" i="15"/>
  <c r="D295" i="15"/>
  <c r="D310" i="15"/>
  <c r="K309" i="15"/>
  <c r="J309" i="15"/>
  <c r="K308" i="15"/>
  <c r="J308" i="15"/>
  <c r="E307" i="15"/>
  <c r="H307" i="15"/>
  <c r="K307" i="15" s="1"/>
  <c r="C307" i="15"/>
  <c r="J307" i="15" s="1"/>
  <c r="D307" i="15"/>
  <c r="K306" i="15"/>
  <c r="J306" i="15"/>
  <c r="K305" i="15"/>
  <c r="J305" i="15"/>
  <c r="K304" i="15"/>
  <c r="J304" i="15"/>
  <c r="K303" i="15"/>
  <c r="J303" i="15"/>
  <c r="J302" i="15"/>
  <c r="K301" i="15"/>
  <c r="J301" i="15"/>
  <c r="K300" i="15"/>
  <c r="J300" i="15"/>
  <c r="C299" i="15"/>
  <c r="G299" i="15"/>
  <c r="J299" i="15"/>
  <c r="I299" i="15"/>
  <c r="D299" i="15"/>
  <c r="K298" i="15"/>
  <c r="J298" i="15"/>
  <c r="I298" i="15"/>
  <c r="F298" i="15"/>
  <c r="K297" i="15"/>
  <c r="J297" i="15"/>
  <c r="I297" i="15"/>
  <c r="F297" i="15"/>
  <c r="K296" i="15"/>
  <c r="J296" i="15"/>
  <c r="I296" i="15"/>
  <c r="F296" i="15"/>
  <c r="J295" i="15"/>
  <c r="I295" i="15"/>
  <c r="F295" i="15"/>
  <c r="K294" i="15"/>
  <c r="J294" i="15"/>
  <c r="I294" i="15"/>
  <c r="F294" i="15"/>
  <c r="K293" i="15"/>
  <c r="J293" i="15"/>
  <c r="I293" i="15"/>
  <c r="F293" i="15"/>
  <c r="H292" i="15"/>
  <c r="K292" i="15"/>
  <c r="G292" i="15"/>
  <c r="J292" i="15"/>
  <c r="I292" i="15"/>
  <c r="F292" i="15"/>
  <c r="H291" i="15"/>
  <c r="C291" i="15"/>
  <c r="J291" i="15" s="1"/>
  <c r="D291" i="15"/>
  <c r="E15" i="15"/>
  <c r="E23" i="15"/>
  <c r="E14" i="15" s="1"/>
  <c r="E29" i="15"/>
  <c r="E31" i="15"/>
  <c r="E28" i="15"/>
  <c r="E40" i="15"/>
  <c r="E39" i="15"/>
  <c r="E45" i="15"/>
  <c r="E56" i="15"/>
  <c r="E59" i="15"/>
  <c r="E62" i="15"/>
  <c r="E74" i="15"/>
  <c r="E44" i="15"/>
  <c r="E80" i="15"/>
  <c r="E84" i="15"/>
  <c r="E79" i="15" s="1"/>
  <c r="E34" i="15"/>
  <c r="E36" i="15"/>
  <c r="E33" i="15"/>
  <c r="E88" i="15"/>
  <c r="E91" i="15"/>
  <c r="E87" i="15" s="1"/>
  <c r="E103" i="15"/>
  <c r="E105" i="15"/>
  <c r="E98" i="15"/>
  <c r="E111" i="15"/>
  <c r="E117" i="15"/>
  <c r="E110" i="15"/>
  <c r="E121" i="15"/>
  <c r="E126" i="15"/>
  <c r="E125" i="15" s="1"/>
  <c r="E131" i="15"/>
  <c r="E130" i="15"/>
  <c r="E124" i="15" s="1"/>
  <c r="E134" i="15"/>
  <c r="E139" i="15"/>
  <c r="E276" i="15"/>
  <c r="E267" i="15"/>
  <c r="E262" i="15"/>
  <c r="E260" i="15"/>
  <c r="E244" i="15"/>
  <c r="E223" i="15"/>
  <c r="E257" i="15"/>
  <c r="E218" i="15"/>
  <c r="E180" i="15"/>
  <c r="E159" i="15"/>
  <c r="E171" i="15"/>
  <c r="E157" i="15"/>
  <c r="E251" i="15"/>
  <c r="E269" i="15"/>
  <c r="K269" i="15" s="1"/>
  <c r="E289" i="15"/>
  <c r="H15" i="15"/>
  <c r="H23" i="15"/>
  <c r="H14" i="15"/>
  <c r="H29" i="15"/>
  <c r="H31" i="15"/>
  <c r="H28" i="15"/>
  <c r="H40" i="15"/>
  <c r="H39" i="15"/>
  <c r="H45" i="15"/>
  <c r="H56" i="15"/>
  <c r="H59" i="15"/>
  <c r="H62" i="15"/>
  <c r="H74" i="15"/>
  <c r="H44" i="15"/>
  <c r="H80" i="15"/>
  <c r="H84" i="15"/>
  <c r="H79" i="15" s="1"/>
  <c r="H33" i="15"/>
  <c r="H88" i="15"/>
  <c r="H91" i="15"/>
  <c r="H87" i="15" s="1"/>
  <c r="K87" i="15" s="1"/>
  <c r="L87" i="15" s="1"/>
  <c r="H103" i="15"/>
  <c r="H105" i="15"/>
  <c r="H98" i="15"/>
  <c r="H111" i="15"/>
  <c r="K111" i="15" s="1"/>
  <c r="L111" i="15" s="1"/>
  <c r="H117" i="15"/>
  <c r="H110" i="15"/>
  <c r="H121" i="15"/>
  <c r="H126" i="15"/>
  <c r="H125" i="15" s="1"/>
  <c r="K125" i="15" s="1"/>
  <c r="H131" i="15"/>
  <c r="H130" i="15" s="1"/>
  <c r="H134" i="15"/>
  <c r="K134" i="15" s="1"/>
  <c r="L134" i="15" s="1"/>
  <c r="H139" i="15"/>
  <c r="H138" i="15"/>
  <c r="H137" i="15" s="1"/>
  <c r="H276" i="15"/>
  <c r="H267" i="15"/>
  <c r="H262" i="15"/>
  <c r="H260" i="15"/>
  <c r="H244" i="15"/>
  <c r="H223" i="15"/>
  <c r="H257" i="15"/>
  <c r="H218" i="15"/>
  <c r="H180" i="15"/>
  <c r="H159" i="15"/>
  <c r="H171" i="15"/>
  <c r="H157" i="15"/>
  <c r="H251" i="15"/>
  <c r="H269" i="15"/>
  <c r="H280" i="15"/>
  <c r="H282" i="15" s="1"/>
  <c r="H285" i="15"/>
  <c r="H289" i="15"/>
  <c r="C15" i="15"/>
  <c r="C23" i="15"/>
  <c r="C14" i="15"/>
  <c r="C29" i="15"/>
  <c r="C31" i="15"/>
  <c r="C28" i="15" s="1"/>
  <c r="C40" i="15"/>
  <c r="C39" i="15" s="1"/>
  <c r="C45" i="15"/>
  <c r="C44" i="15" s="1"/>
  <c r="C56" i="15"/>
  <c r="C59" i="15"/>
  <c r="C62" i="15"/>
  <c r="C74" i="15"/>
  <c r="C80" i="15"/>
  <c r="C84" i="15"/>
  <c r="C79" i="15"/>
  <c r="C34" i="15"/>
  <c r="C36" i="15"/>
  <c r="C33" i="15" s="1"/>
  <c r="C88" i="15"/>
  <c r="J88" i="15" s="1"/>
  <c r="L88" i="15" s="1"/>
  <c r="C91" i="15"/>
  <c r="C87" i="15"/>
  <c r="C103" i="15"/>
  <c r="C105" i="15"/>
  <c r="C98" i="15"/>
  <c r="J98" i="15" s="1"/>
  <c r="L98" i="15" s="1"/>
  <c r="C111" i="15"/>
  <c r="C117" i="15"/>
  <c r="C110" i="15" s="1"/>
  <c r="J110" i="15" s="1"/>
  <c r="L110" i="15" s="1"/>
  <c r="C121" i="15"/>
  <c r="C126" i="15"/>
  <c r="C125" i="15"/>
  <c r="C131" i="15"/>
  <c r="C130" i="15" s="1"/>
  <c r="C134" i="15"/>
  <c r="C139" i="15"/>
  <c r="C138" i="15"/>
  <c r="C137" i="15" s="1"/>
  <c r="C276" i="15"/>
  <c r="J276" i="15" s="1"/>
  <c r="C267" i="15"/>
  <c r="C280" i="15"/>
  <c r="C262" i="15"/>
  <c r="C260" i="15"/>
  <c r="C244" i="15"/>
  <c r="C223" i="15"/>
  <c r="C257" i="15"/>
  <c r="C218" i="15"/>
  <c r="C180" i="15"/>
  <c r="C159" i="15"/>
  <c r="C171" i="15"/>
  <c r="C157" i="15"/>
  <c r="C251" i="15"/>
  <c r="C269" i="15"/>
  <c r="C289" i="15"/>
  <c r="G15" i="15"/>
  <c r="G23" i="15"/>
  <c r="G14" i="15"/>
  <c r="G29" i="15"/>
  <c r="G31" i="15"/>
  <c r="G28" i="15" s="1"/>
  <c r="G40" i="15"/>
  <c r="G39" i="15" s="1"/>
  <c r="G45" i="15"/>
  <c r="G56" i="15"/>
  <c r="G59" i="15"/>
  <c r="G62" i="15"/>
  <c r="G74" i="15"/>
  <c r="G80" i="15"/>
  <c r="G84" i="15"/>
  <c r="G79" i="15"/>
  <c r="G33" i="15"/>
  <c r="G88" i="15"/>
  <c r="G91" i="15"/>
  <c r="G87" i="15"/>
  <c r="G103" i="15"/>
  <c r="G105" i="15"/>
  <c r="G98" i="15"/>
  <c r="G111" i="15"/>
  <c r="G117" i="15"/>
  <c r="G110" i="15"/>
  <c r="G121" i="15"/>
  <c r="G126" i="15"/>
  <c r="G125" i="15" s="1"/>
  <c r="G124" i="15" s="1"/>
  <c r="G131" i="15"/>
  <c r="G130" i="15"/>
  <c r="G134" i="15"/>
  <c r="G139" i="15"/>
  <c r="G138" i="15" s="1"/>
  <c r="G137" i="15"/>
  <c r="J137" i="15" s="1"/>
  <c r="G276" i="15"/>
  <c r="G267" i="15"/>
  <c r="G262" i="15"/>
  <c r="G260" i="15"/>
  <c r="G244" i="15"/>
  <c r="G223" i="15"/>
  <c r="G257" i="15"/>
  <c r="G218" i="15"/>
  <c r="G180" i="15"/>
  <c r="G159" i="15"/>
  <c r="G171" i="15"/>
  <c r="G157" i="15"/>
  <c r="G251" i="15"/>
  <c r="G269" i="15"/>
  <c r="I269" i="15" s="1"/>
  <c r="G289" i="15"/>
  <c r="J289" i="15"/>
  <c r="D15" i="15"/>
  <c r="D23" i="15"/>
  <c r="D14" i="15" s="1"/>
  <c r="D29" i="15"/>
  <c r="D31" i="15"/>
  <c r="D28" i="15" s="1"/>
  <c r="D40" i="15"/>
  <c r="D39" i="15" s="1"/>
  <c r="D45" i="15"/>
  <c r="D56" i="15"/>
  <c r="D59" i="15"/>
  <c r="D62" i="15"/>
  <c r="D74" i="15"/>
  <c r="D80" i="15"/>
  <c r="D84" i="15"/>
  <c r="D79" i="15"/>
  <c r="D34" i="15"/>
  <c r="D36" i="15"/>
  <c r="D33" i="15" s="1"/>
  <c r="D88" i="15"/>
  <c r="D91" i="15"/>
  <c r="D87" i="15"/>
  <c r="D103" i="15"/>
  <c r="D105" i="15"/>
  <c r="D98" i="15"/>
  <c r="D97" i="15"/>
  <c r="D111" i="15"/>
  <c r="D117" i="15"/>
  <c r="D110" i="15" s="1"/>
  <c r="D121" i="15"/>
  <c r="D126" i="15"/>
  <c r="D125" i="15"/>
  <c r="D131" i="15"/>
  <c r="D130" i="15"/>
  <c r="D134" i="15"/>
  <c r="D139" i="15"/>
  <c r="D138" i="15" s="1"/>
  <c r="D137" i="15"/>
  <c r="D276" i="15"/>
  <c r="D267" i="15"/>
  <c r="D262" i="15"/>
  <c r="D260" i="15"/>
  <c r="F260" i="15" s="1"/>
  <c r="D244" i="15"/>
  <c r="D223" i="15"/>
  <c r="F223" i="15" s="1"/>
  <c r="D257" i="15"/>
  <c r="D218" i="15"/>
  <c r="D180" i="15"/>
  <c r="D159" i="15"/>
  <c r="F159" i="15" s="1"/>
  <c r="D171" i="15"/>
  <c r="D157" i="15"/>
  <c r="F157" i="15" s="1"/>
  <c r="D251" i="15"/>
  <c r="D269" i="15"/>
  <c r="D289" i="15"/>
  <c r="F289" i="15" s="1"/>
  <c r="K289" i="15"/>
  <c r="I286" i="15"/>
  <c r="I287" i="15"/>
  <c r="I288" i="15"/>
  <c r="J288" i="15"/>
  <c r="K288" i="15"/>
  <c r="L288" i="15"/>
  <c r="F288" i="15"/>
  <c r="J287" i="15"/>
  <c r="K287" i="15"/>
  <c r="L287" i="15"/>
  <c r="F287" i="15"/>
  <c r="J286" i="15"/>
  <c r="K286" i="15"/>
  <c r="L286" i="15"/>
  <c r="F286" i="15"/>
  <c r="J284" i="15"/>
  <c r="K284" i="15"/>
  <c r="L284" i="15"/>
  <c r="I284" i="15"/>
  <c r="F284" i="15"/>
  <c r="J283" i="15"/>
  <c r="K283" i="15"/>
  <c r="L283" i="15" s="1"/>
  <c r="I283" i="15"/>
  <c r="F283" i="15"/>
  <c r="J281" i="15"/>
  <c r="K281" i="15"/>
  <c r="L281" i="15" s="1"/>
  <c r="I281" i="15"/>
  <c r="F281" i="15"/>
  <c r="J279" i="15"/>
  <c r="K279" i="15"/>
  <c r="L279" i="15" s="1"/>
  <c r="I279" i="15"/>
  <c r="F279" i="15"/>
  <c r="F278" i="15"/>
  <c r="J277" i="15"/>
  <c r="K277" i="15"/>
  <c r="L277" i="15" s="1"/>
  <c r="I277" i="15"/>
  <c r="F277" i="15"/>
  <c r="F276" i="15"/>
  <c r="J275" i="15"/>
  <c r="K275" i="15"/>
  <c r="L275" i="15" s="1"/>
  <c r="I275" i="15"/>
  <c r="F275" i="15"/>
  <c r="J274" i="15"/>
  <c r="K274" i="15"/>
  <c r="L274" i="15"/>
  <c r="I274" i="15"/>
  <c r="F274" i="15"/>
  <c r="J273" i="15"/>
  <c r="K273" i="15"/>
  <c r="L273" i="15" s="1"/>
  <c r="I273" i="15"/>
  <c r="F273" i="15"/>
  <c r="J272" i="15"/>
  <c r="K272" i="15"/>
  <c r="L272" i="15"/>
  <c r="I272" i="15"/>
  <c r="F272" i="15"/>
  <c r="J270" i="15"/>
  <c r="K270" i="15"/>
  <c r="L270" i="15" s="1"/>
  <c r="I270" i="15"/>
  <c r="F270" i="15"/>
  <c r="J269" i="15"/>
  <c r="L269" i="15" s="1"/>
  <c r="F269" i="15"/>
  <c r="J268" i="15"/>
  <c r="K268" i="15"/>
  <c r="L268" i="15" s="1"/>
  <c r="I268" i="15"/>
  <c r="F268" i="15"/>
  <c r="J266" i="15"/>
  <c r="K266" i="15"/>
  <c r="L266" i="15" s="1"/>
  <c r="I266" i="15"/>
  <c r="F266" i="15"/>
  <c r="J265" i="15"/>
  <c r="K265" i="15"/>
  <c r="L265" i="15"/>
  <c r="I265" i="15"/>
  <c r="F265" i="15"/>
  <c r="J264" i="15"/>
  <c r="K264" i="15"/>
  <c r="L264" i="15" s="1"/>
  <c r="I264" i="15"/>
  <c r="F264" i="15"/>
  <c r="J263" i="15"/>
  <c r="K263" i="15"/>
  <c r="L263" i="15"/>
  <c r="I263" i="15"/>
  <c r="F263" i="15"/>
  <c r="J262" i="15"/>
  <c r="K262" i="15"/>
  <c r="L262" i="15" s="1"/>
  <c r="I262" i="15"/>
  <c r="F262" i="15"/>
  <c r="J261" i="15"/>
  <c r="K261" i="15"/>
  <c r="L261" i="15"/>
  <c r="I261" i="15"/>
  <c r="F261" i="15"/>
  <c r="K260" i="15"/>
  <c r="I260" i="15"/>
  <c r="J259" i="15"/>
  <c r="K259" i="15"/>
  <c r="L259" i="15"/>
  <c r="I259" i="15"/>
  <c r="F259" i="15"/>
  <c r="J258" i="15"/>
  <c r="K258" i="15"/>
  <c r="L258" i="15" s="1"/>
  <c r="I258" i="15"/>
  <c r="F258" i="15"/>
  <c r="J257" i="15"/>
  <c r="L257" i="15" s="1"/>
  <c r="K257" i="15"/>
  <c r="I257" i="15"/>
  <c r="F257" i="15"/>
  <c r="J256" i="15"/>
  <c r="K256" i="15"/>
  <c r="L256" i="15" s="1"/>
  <c r="I256" i="15"/>
  <c r="F256" i="15"/>
  <c r="J255" i="15"/>
  <c r="K255" i="15"/>
  <c r="L255" i="15"/>
  <c r="I255" i="15"/>
  <c r="F255" i="15"/>
  <c r="J254" i="15"/>
  <c r="K254" i="15"/>
  <c r="L254" i="15" s="1"/>
  <c r="I254" i="15"/>
  <c r="F254" i="15"/>
  <c r="J253" i="15"/>
  <c r="L253" i="15" s="1"/>
  <c r="K253" i="15"/>
  <c r="I253" i="15"/>
  <c r="F253" i="15"/>
  <c r="J252" i="15"/>
  <c r="K252" i="15"/>
  <c r="L252" i="15" s="1"/>
  <c r="I252" i="15"/>
  <c r="F252" i="15"/>
  <c r="J251" i="15"/>
  <c r="K251" i="15"/>
  <c r="L251" i="15"/>
  <c r="I251" i="15"/>
  <c r="F251" i="15"/>
  <c r="J250" i="15"/>
  <c r="K250" i="15"/>
  <c r="L250" i="15" s="1"/>
  <c r="I250" i="15"/>
  <c r="F250" i="15"/>
  <c r="J249" i="15"/>
  <c r="K249" i="15"/>
  <c r="L249" i="15"/>
  <c r="I249" i="15"/>
  <c r="F249" i="15"/>
  <c r="J248" i="15"/>
  <c r="K248" i="15"/>
  <c r="L248" i="15" s="1"/>
  <c r="I248" i="15"/>
  <c r="F248" i="15"/>
  <c r="J247" i="15"/>
  <c r="K247" i="15"/>
  <c r="L247" i="15"/>
  <c r="I247" i="15"/>
  <c r="F247" i="15"/>
  <c r="J246" i="15"/>
  <c r="L246" i="15"/>
  <c r="K246" i="15"/>
  <c r="I246" i="15"/>
  <c r="F246" i="15"/>
  <c r="J245" i="15"/>
  <c r="K245" i="15"/>
  <c r="L245" i="15"/>
  <c r="I245" i="15"/>
  <c r="F245" i="15"/>
  <c r="J244" i="15"/>
  <c r="K244" i="15"/>
  <c r="L244" i="15" s="1"/>
  <c r="I244" i="15"/>
  <c r="F244" i="15"/>
  <c r="J242" i="15"/>
  <c r="L242" i="15" s="1"/>
  <c r="K242" i="15"/>
  <c r="I242" i="15"/>
  <c r="F242" i="15"/>
  <c r="J241" i="15"/>
  <c r="K241" i="15"/>
  <c r="L241" i="15" s="1"/>
  <c r="I241" i="15"/>
  <c r="F241" i="15"/>
  <c r="J240" i="15"/>
  <c r="K240" i="15"/>
  <c r="L240" i="15"/>
  <c r="I240" i="15"/>
  <c r="F240" i="15"/>
  <c r="J239" i="15"/>
  <c r="K239" i="15"/>
  <c r="L239" i="15" s="1"/>
  <c r="I239" i="15"/>
  <c r="F239" i="15"/>
  <c r="J238" i="15"/>
  <c r="K238" i="15"/>
  <c r="L238" i="15"/>
  <c r="I238" i="15"/>
  <c r="F238" i="15"/>
  <c r="J237" i="15"/>
  <c r="K237" i="15"/>
  <c r="L237" i="15" s="1"/>
  <c r="I237" i="15"/>
  <c r="F237" i="15"/>
  <c r="J236" i="15"/>
  <c r="K236" i="15"/>
  <c r="L236" i="15"/>
  <c r="I236" i="15"/>
  <c r="F236" i="15"/>
  <c r="J235" i="15"/>
  <c r="K235" i="15"/>
  <c r="L235" i="15" s="1"/>
  <c r="I235" i="15"/>
  <c r="F235" i="15"/>
  <c r="J234" i="15"/>
  <c r="L234" i="15" s="1"/>
  <c r="K234" i="15"/>
  <c r="I234" i="15"/>
  <c r="F234" i="15"/>
  <c r="J233" i="15"/>
  <c r="K233" i="15"/>
  <c r="L233" i="15" s="1"/>
  <c r="I233" i="15"/>
  <c r="F233" i="15"/>
  <c r="J232" i="15"/>
  <c r="K232" i="15"/>
  <c r="L232" i="15"/>
  <c r="I232" i="15"/>
  <c r="F232" i="15"/>
  <c r="J231" i="15"/>
  <c r="K231" i="15"/>
  <c r="L231" i="15" s="1"/>
  <c r="I231" i="15"/>
  <c r="F231" i="15"/>
  <c r="J230" i="15"/>
  <c r="K230" i="15"/>
  <c r="L230" i="15"/>
  <c r="I230" i="15"/>
  <c r="F230" i="15"/>
  <c r="J229" i="15"/>
  <c r="K229" i="15"/>
  <c r="L229" i="15" s="1"/>
  <c r="I229" i="15"/>
  <c r="F229" i="15"/>
  <c r="J228" i="15"/>
  <c r="K228" i="15"/>
  <c r="L228" i="15"/>
  <c r="I228" i="15"/>
  <c r="F228" i="15"/>
  <c r="J227" i="15"/>
  <c r="K227" i="15"/>
  <c r="L227" i="15" s="1"/>
  <c r="I227" i="15"/>
  <c r="F227" i="15"/>
  <c r="J226" i="15"/>
  <c r="L226" i="15" s="1"/>
  <c r="K226" i="15"/>
  <c r="I226" i="15"/>
  <c r="F226" i="15"/>
  <c r="J225" i="15"/>
  <c r="K225" i="15"/>
  <c r="L225" i="15" s="1"/>
  <c r="I225" i="15"/>
  <c r="F225" i="15"/>
  <c r="J224" i="15"/>
  <c r="K224" i="15"/>
  <c r="L224" i="15"/>
  <c r="I224" i="15"/>
  <c r="F224" i="15"/>
  <c r="J223" i="15"/>
  <c r="K223" i="15"/>
  <c r="L223" i="15" s="1"/>
  <c r="I223" i="15"/>
  <c r="J222" i="15"/>
  <c r="K222" i="15"/>
  <c r="L222" i="15"/>
  <c r="I222" i="15"/>
  <c r="F222" i="15"/>
  <c r="J221" i="15"/>
  <c r="K221" i="15"/>
  <c r="L221" i="15" s="1"/>
  <c r="I221" i="15"/>
  <c r="F221" i="15"/>
  <c r="J220" i="15"/>
  <c r="K220" i="15"/>
  <c r="L220" i="15"/>
  <c r="I220" i="15"/>
  <c r="F220" i="15"/>
  <c r="J219" i="15"/>
  <c r="K219" i="15"/>
  <c r="L219" i="15" s="1"/>
  <c r="I219" i="15"/>
  <c r="F219" i="15"/>
  <c r="J218" i="15"/>
  <c r="K218" i="15"/>
  <c r="L218" i="15"/>
  <c r="I218" i="15"/>
  <c r="F218" i="15"/>
  <c r="J217" i="15"/>
  <c r="K217" i="15"/>
  <c r="L217" i="15" s="1"/>
  <c r="I217" i="15"/>
  <c r="F217" i="15"/>
  <c r="J215" i="15"/>
  <c r="K215" i="15"/>
  <c r="L215" i="15"/>
  <c r="I215" i="15"/>
  <c r="F215" i="15"/>
  <c r="J214" i="15"/>
  <c r="K214" i="15"/>
  <c r="L214" i="15" s="1"/>
  <c r="I214" i="15"/>
  <c r="F214" i="15"/>
  <c r="J213" i="15"/>
  <c r="K213" i="15"/>
  <c r="L213" i="15"/>
  <c r="I213" i="15"/>
  <c r="F213" i="15"/>
  <c r="J212" i="15"/>
  <c r="K212" i="15"/>
  <c r="L212" i="15" s="1"/>
  <c r="I212" i="15"/>
  <c r="F212" i="15"/>
  <c r="J211" i="15"/>
  <c r="K211" i="15"/>
  <c r="L211" i="15"/>
  <c r="I211" i="15"/>
  <c r="F211" i="15"/>
  <c r="J210" i="15"/>
  <c r="K210" i="15"/>
  <c r="L210" i="15" s="1"/>
  <c r="I210" i="15"/>
  <c r="F210" i="15"/>
  <c r="J209" i="15"/>
  <c r="L209" i="15" s="1"/>
  <c r="K209" i="15"/>
  <c r="I209" i="15"/>
  <c r="F209" i="15"/>
  <c r="J208" i="15"/>
  <c r="K208" i="15"/>
  <c r="L208" i="15" s="1"/>
  <c r="I208" i="15"/>
  <c r="F208" i="15"/>
  <c r="J207" i="15"/>
  <c r="K207" i="15"/>
  <c r="L207" i="15"/>
  <c r="I207" i="15"/>
  <c r="F207" i="15"/>
  <c r="J206" i="15"/>
  <c r="K206" i="15"/>
  <c r="L206" i="15" s="1"/>
  <c r="I206" i="15"/>
  <c r="F206" i="15"/>
  <c r="J205" i="15"/>
  <c r="L205" i="15" s="1"/>
  <c r="K205" i="15"/>
  <c r="I205" i="15"/>
  <c r="F205" i="15"/>
  <c r="J204" i="15"/>
  <c r="K204" i="15"/>
  <c r="L204" i="15" s="1"/>
  <c r="I204" i="15"/>
  <c r="F204" i="15"/>
  <c r="J203" i="15"/>
  <c r="K203" i="15"/>
  <c r="L203" i="15"/>
  <c r="I203" i="15"/>
  <c r="F203" i="15"/>
  <c r="J202" i="15"/>
  <c r="K202" i="15"/>
  <c r="L202" i="15" s="1"/>
  <c r="I202" i="15"/>
  <c r="F202" i="15"/>
  <c r="J201" i="15"/>
  <c r="K201" i="15"/>
  <c r="L201" i="15"/>
  <c r="I201" i="15"/>
  <c r="F201" i="15"/>
  <c r="J200" i="15"/>
  <c r="K200" i="15"/>
  <c r="L200" i="15" s="1"/>
  <c r="I200" i="15"/>
  <c r="F200" i="15"/>
  <c r="J199" i="15"/>
  <c r="K199" i="15"/>
  <c r="L199" i="15"/>
  <c r="I199" i="15"/>
  <c r="F199" i="15"/>
  <c r="J198" i="15"/>
  <c r="K198" i="15"/>
  <c r="L198" i="15" s="1"/>
  <c r="I198" i="15"/>
  <c r="F198" i="15"/>
  <c r="J197" i="15"/>
  <c r="L197" i="15" s="1"/>
  <c r="K197" i="15"/>
  <c r="I197" i="15"/>
  <c r="F197" i="15"/>
  <c r="J196" i="15"/>
  <c r="K196" i="15"/>
  <c r="L196" i="15" s="1"/>
  <c r="I196" i="15"/>
  <c r="F196" i="15"/>
  <c r="J195" i="15"/>
  <c r="K195" i="15"/>
  <c r="L195" i="15"/>
  <c r="I195" i="15"/>
  <c r="F195" i="15"/>
  <c r="J194" i="15"/>
  <c r="K194" i="15"/>
  <c r="L194" i="15" s="1"/>
  <c r="I194" i="15"/>
  <c r="F194" i="15"/>
  <c r="J193" i="15"/>
  <c r="K193" i="15"/>
  <c r="L193" i="15"/>
  <c r="I193" i="15"/>
  <c r="F193" i="15"/>
  <c r="J192" i="15"/>
  <c r="K192" i="15"/>
  <c r="L192" i="15" s="1"/>
  <c r="I192" i="15"/>
  <c r="F192" i="15"/>
  <c r="J191" i="15"/>
  <c r="K191" i="15"/>
  <c r="L191" i="15"/>
  <c r="I191" i="15"/>
  <c r="F191" i="15"/>
  <c r="J190" i="15"/>
  <c r="K190" i="15"/>
  <c r="L190" i="15" s="1"/>
  <c r="I190" i="15"/>
  <c r="F190" i="15"/>
  <c r="J189" i="15"/>
  <c r="K189" i="15"/>
  <c r="L189" i="15"/>
  <c r="I189" i="15"/>
  <c r="F189" i="15"/>
  <c r="J188" i="15"/>
  <c r="K188" i="15"/>
  <c r="L188" i="15" s="1"/>
  <c r="I188" i="15"/>
  <c r="F188" i="15"/>
  <c r="J187" i="15"/>
  <c r="K187" i="15"/>
  <c r="L187" i="15"/>
  <c r="I187" i="15"/>
  <c r="F187" i="15"/>
  <c r="J186" i="15"/>
  <c r="K186" i="15"/>
  <c r="L186" i="15" s="1"/>
  <c r="I186" i="15"/>
  <c r="F186" i="15"/>
  <c r="J185" i="15"/>
  <c r="L185" i="15" s="1"/>
  <c r="K185" i="15"/>
  <c r="I185" i="15"/>
  <c r="F185" i="15"/>
  <c r="J184" i="15"/>
  <c r="K184" i="15"/>
  <c r="L184" i="15" s="1"/>
  <c r="I184" i="15"/>
  <c r="F184" i="15"/>
  <c r="J183" i="15"/>
  <c r="K183" i="15"/>
  <c r="L183" i="15"/>
  <c r="I183" i="15"/>
  <c r="F183" i="15"/>
  <c r="J182" i="15"/>
  <c r="K182" i="15"/>
  <c r="L182" i="15" s="1"/>
  <c r="I182" i="15"/>
  <c r="F182" i="15"/>
  <c r="J181" i="15"/>
  <c r="K181" i="15"/>
  <c r="L181" i="15"/>
  <c r="I181" i="15"/>
  <c r="F181" i="15"/>
  <c r="J180" i="15"/>
  <c r="K180" i="15"/>
  <c r="L180" i="15" s="1"/>
  <c r="I180" i="15"/>
  <c r="F180" i="15"/>
  <c r="J179" i="15"/>
  <c r="K179" i="15"/>
  <c r="L179" i="15"/>
  <c r="I179" i="15"/>
  <c r="J178" i="15"/>
  <c r="K178" i="15"/>
  <c r="L178" i="15"/>
  <c r="I178" i="15"/>
  <c r="F178" i="15"/>
  <c r="J177" i="15"/>
  <c r="K177" i="15"/>
  <c r="L177" i="15" s="1"/>
  <c r="I177" i="15"/>
  <c r="F177" i="15"/>
  <c r="J176" i="15"/>
  <c r="L176" i="15" s="1"/>
  <c r="K176" i="15"/>
  <c r="I176" i="15"/>
  <c r="F176" i="15"/>
  <c r="J175" i="15"/>
  <c r="K175" i="15"/>
  <c r="L175" i="15" s="1"/>
  <c r="I175" i="15"/>
  <c r="F175" i="15"/>
  <c r="J174" i="15"/>
  <c r="K174" i="15"/>
  <c r="L174" i="15"/>
  <c r="I174" i="15"/>
  <c r="F174" i="15"/>
  <c r="J173" i="15"/>
  <c r="K173" i="15"/>
  <c r="L173" i="15" s="1"/>
  <c r="I173" i="15"/>
  <c r="F173" i="15"/>
  <c r="J172" i="15"/>
  <c r="K172" i="15"/>
  <c r="L172" i="15"/>
  <c r="I172" i="15"/>
  <c r="F172" i="15"/>
  <c r="J171" i="15"/>
  <c r="K171" i="15"/>
  <c r="L171" i="15" s="1"/>
  <c r="I171" i="15"/>
  <c r="F171" i="15"/>
  <c r="J170" i="15"/>
  <c r="K170" i="15"/>
  <c r="L170" i="15"/>
  <c r="I170" i="15"/>
  <c r="F170" i="15"/>
  <c r="J169" i="15"/>
  <c r="K169" i="15"/>
  <c r="L169" i="15" s="1"/>
  <c r="I169" i="15"/>
  <c r="F169" i="15"/>
  <c r="J168" i="15"/>
  <c r="K168" i="15"/>
  <c r="L168" i="15"/>
  <c r="I168" i="15"/>
  <c r="F168" i="15"/>
  <c r="J167" i="15"/>
  <c r="K167" i="15"/>
  <c r="L167" i="15" s="1"/>
  <c r="I167" i="15"/>
  <c r="F167" i="15"/>
  <c r="J166" i="15"/>
  <c r="K166" i="15"/>
  <c r="L166" i="15"/>
  <c r="I166" i="15"/>
  <c r="F166" i="15"/>
  <c r="J165" i="15"/>
  <c r="K165" i="15"/>
  <c r="L165" i="15" s="1"/>
  <c r="I165" i="15"/>
  <c r="F165" i="15"/>
  <c r="J164" i="15"/>
  <c r="L164" i="15" s="1"/>
  <c r="K164" i="15"/>
  <c r="I164" i="15"/>
  <c r="F164" i="15"/>
  <c r="J163" i="15"/>
  <c r="K163" i="15"/>
  <c r="L163" i="15" s="1"/>
  <c r="I163" i="15"/>
  <c r="F163" i="15"/>
  <c r="J162" i="15"/>
  <c r="K162" i="15"/>
  <c r="L162" i="15"/>
  <c r="I162" i="15"/>
  <c r="F162" i="15"/>
  <c r="J161" i="15"/>
  <c r="K161" i="15"/>
  <c r="L161" i="15" s="1"/>
  <c r="I161" i="15"/>
  <c r="F161" i="15"/>
  <c r="J160" i="15"/>
  <c r="L160" i="15" s="1"/>
  <c r="K160" i="15"/>
  <c r="I160" i="15"/>
  <c r="F160" i="15"/>
  <c r="J159" i="15"/>
  <c r="K159" i="15"/>
  <c r="L159" i="15" s="1"/>
  <c r="I159" i="15"/>
  <c r="J158" i="15"/>
  <c r="K158" i="15"/>
  <c r="L158" i="15"/>
  <c r="I158" i="15"/>
  <c r="F158" i="15"/>
  <c r="J157" i="15"/>
  <c r="K157" i="15"/>
  <c r="L157" i="15" s="1"/>
  <c r="I157" i="15"/>
  <c r="J155" i="15"/>
  <c r="K155" i="15"/>
  <c r="L155" i="15"/>
  <c r="I155" i="15"/>
  <c r="F155" i="15"/>
  <c r="J154" i="15"/>
  <c r="K154" i="15"/>
  <c r="L154" i="15" s="1"/>
  <c r="I154" i="15"/>
  <c r="F154" i="15"/>
  <c r="J152" i="15"/>
  <c r="K152" i="15"/>
  <c r="L152" i="15"/>
  <c r="I152" i="15"/>
  <c r="F152" i="15"/>
  <c r="J150" i="15"/>
  <c r="K150" i="15"/>
  <c r="L150" i="15" s="1"/>
  <c r="I150" i="15"/>
  <c r="F150" i="15"/>
  <c r="J149" i="15"/>
  <c r="L149" i="15" s="1"/>
  <c r="K149" i="15"/>
  <c r="I149" i="15"/>
  <c r="F149" i="15"/>
  <c r="J148" i="15"/>
  <c r="K148" i="15"/>
  <c r="L148" i="15" s="1"/>
  <c r="I148" i="15"/>
  <c r="F148" i="15"/>
  <c r="J147" i="15"/>
  <c r="K147" i="15"/>
  <c r="L147" i="15"/>
  <c r="I147" i="15"/>
  <c r="F147" i="15"/>
  <c r="J146" i="15"/>
  <c r="K146" i="15"/>
  <c r="L146" i="15" s="1"/>
  <c r="I146" i="15"/>
  <c r="F146" i="15"/>
  <c r="J145" i="15"/>
  <c r="L145" i="15" s="1"/>
  <c r="K145" i="15"/>
  <c r="I145" i="15"/>
  <c r="F145" i="15"/>
  <c r="J144" i="15"/>
  <c r="K144" i="15"/>
  <c r="L144" i="15" s="1"/>
  <c r="I144" i="15"/>
  <c r="F144" i="15"/>
  <c r="J143" i="15"/>
  <c r="K143" i="15"/>
  <c r="L143" i="15"/>
  <c r="I143" i="15"/>
  <c r="F143" i="15"/>
  <c r="J142" i="15"/>
  <c r="L142" i="15"/>
  <c r="K142" i="15"/>
  <c r="I142" i="15"/>
  <c r="F142" i="15"/>
  <c r="J141" i="15"/>
  <c r="K141" i="15"/>
  <c r="L141" i="15"/>
  <c r="I141" i="15"/>
  <c r="F141" i="15"/>
  <c r="J140" i="15"/>
  <c r="K140" i="15"/>
  <c r="L140" i="15" s="1"/>
  <c r="I140" i="15"/>
  <c r="F140" i="15"/>
  <c r="J139" i="15"/>
  <c r="I139" i="15"/>
  <c r="F139" i="15"/>
  <c r="J138" i="15"/>
  <c r="I138" i="15"/>
  <c r="J135" i="15"/>
  <c r="K135" i="15"/>
  <c r="L135" i="15" s="1"/>
  <c r="I135" i="15"/>
  <c r="F135" i="15"/>
  <c r="J134" i="15"/>
  <c r="F134" i="15"/>
  <c r="J133" i="15"/>
  <c r="K133" i="15"/>
  <c r="L133" i="15" s="1"/>
  <c r="I133" i="15"/>
  <c r="F133" i="15"/>
  <c r="J132" i="15"/>
  <c r="L132" i="15" s="1"/>
  <c r="K132" i="15"/>
  <c r="I132" i="15"/>
  <c r="F132" i="15"/>
  <c r="K131" i="15"/>
  <c r="I131" i="15"/>
  <c r="F131" i="15"/>
  <c r="J130" i="15"/>
  <c r="K130" i="15"/>
  <c r="L130" i="15"/>
  <c r="I130" i="15"/>
  <c r="F130" i="15"/>
  <c r="J129" i="15"/>
  <c r="K129" i="15"/>
  <c r="L129" i="15" s="1"/>
  <c r="F129" i="15"/>
  <c r="J128" i="15"/>
  <c r="L128" i="15"/>
  <c r="K128" i="15"/>
  <c r="I128" i="15"/>
  <c r="F128" i="15"/>
  <c r="J127" i="15"/>
  <c r="L127" i="15" s="1"/>
  <c r="K127" i="15"/>
  <c r="I127" i="15"/>
  <c r="F127" i="15"/>
  <c r="J126" i="15"/>
  <c r="K126" i="15"/>
  <c r="L126" i="15" s="1"/>
  <c r="I126" i="15"/>
  <c r="F126" i="15"/>
  <c r="J125" i="15"/>
  <c r="L125" i="15" s="1"/>
  <c r="F125" i="15"/>
  <c r="J123" i="15"/>
  <c r="L123" i="15" s="1"/>
  <c r="K123" i="15"/>
  <c r="I123" i="15"/>
  <c r="F123" i="15"/>
  <c r="J122" i="15"/>
  <c r="K122" i="15"/>
  <c r="L122" i="15" s="1"/>
  <c r="I122" i="15"/>
  <c r="F122" i="15"/>
  <c r="J121" i="15"/>
  <c r="K121" i="15"/>
  <c r="L121" i="15"/>
  <c r="I121" i="15"/>
  <c r="F121" i="15"/>
  <c r="J120" i="15"/>
  <c r="K120" i="15"/>
  <c r="L120" i="15" s="1"/>
  <c r="I120" i="15"/>
  <c r="F120" i="15"/>
  <c r="J119" i="15"/>
  <c r="K119" i="15"/>
  <c r="L119" i="15"/>
  <c r="I119" i="15"/>
  <c r="F119" i="15"/>
  <c r="J118" i="15"/>
  <c r="L118" i="15"/>
  <c r="K118" i="15"/>
  <c r="I118" i="15"/>
  <c r="F118" i="15"/>
  <c r="J117" i="15"/>
  <c r="L117" i="15" s="1"/>
  <c r="K117" i="15"/>
  <c r="I117" i="15"/>
  <c r="F117" i="15"/>
  <c r="J116" i="15"/>
  <c r="L116" i="15"/>
  <c r="K116" i="15"/>
  <c r="I116" i="15"/>
  <c r="F116" i="15"/>
  <c r="J115" i="15"/>
  <c r="K115" i="15"/>
  <c r="L115" i="15"/>
  <c r="I115" i="15"/>
  <c r="F115" i="15"/>
  <c r="J114" i="15"/>
  <c r="K114" i="15"/>
  <c r="L114" i="15" s="1"/>
  <c r="I114" i="15"/>
  <c r="F114" i="15"/>
  <c r="J113" i="15"/>
  <c r="L113" i="15" s="1"/>
  <c r="K113" i="15"/>
  <c r="I113" i="15"/>
  <c r="F113" i="15"/>
  <c r="J112" i="15"/>
  <c r="K112" i="15"/>
  <c r="L112" i="15" s="1"/>
  <c r="I112" i="15"/>
  <c r="F112" i="15"/>
  <c r="J111" i="15"/>
  <c r="F111" i="15"/>
  <c r="K110" i="15"/>
  <c r="I110" i="15"/>
  <c r="F110" i="15"/>
  <c r="J109" i="15"/>
  <c r="K109" i="15"/>
  <c r="L109" i="15"/>
  <c r="I109" i="15"/>
  <c r="F109" i="15"/>
  <c r="J108" i="15"/>
  <c r="L108" i="15"/>
  <c r="K108" i="15"/>
  <c r="I108" i="15"/>
  <c r="F108" i="15"/>
  <c r="J107" i="15"/>
  <c r="L107" i="15" s="1"/>
  <c r="K107" i="15"/>
  <c r="I107" i="15"/>
  <c r="F107" i="15"/>
  <c r="J106" i="15"/>
  <c r="K106" i="15"/>
  <c r="L106" i="15" s="1"/>
  <c r="I106" i="15"/>
  <c r="F106" i="15"/>
  <c r="J105" i="15"/>
  <c r="K105" i="15"/>
  <c r="L105" i="15"/>
  <c r="I105" i="15"/>
  <c r="F105" i="15"/>
  <c r="J104" i="15"/>
  <c r="K104" i="15"/>
  <c r="L104" i="15" s="1"/>
  <c r="I104" i="15"/>
  <c r="F104" i="15"/>
  <c r="J103" i="15"/>
  <c r="K103" i="15"/>
  <c r="L103" i="15"/>
  <c r="I103" i="15"/>
  <c r="F103" i="15"/>
  <c r="J102" i="15"/>
  <c r="K102" i="15"/>
  <c r="L102" i="15" s="1"/>
  <c r="I102" i="15"/>
  <c r="F102" i="15"/>
  <c r="J101" i="15"/>
  <c r="K101" i="15"/>
  <c r="L101" i="15"/>
  <c r="I101" i="15"/>
  <c r="F101" i="15"/>
  <c r="J100" i="15"/>
  <c r="K100" i="15"/>
  <c r="L100" i="15" s="1"/>
  <c r="I100" i="15"/>
  <c r="F100" i="15"/>
  <c r="J99" i="15"/>
  <c r="K99" i="15"/>
  <c r="L99" i="15"/>
  <c r="I99" i="15"/>
  <c r="F99" i="15"/>
  <c r="K98" i="15"/>
  <c r="I98" i="15"/>
  <c r="F98" i="15"/>
  <c r="J96" i="15"/>
  <c r="L96" i="15"/>
  <c r="K96" i="15"/>
  <c r="I96" i="15"/>
  <c r="F96" i="15"/>
  <c r="J95" i="15"/>
  <c r="K95" i="15"/>
  <c r="L95" i="15"/>
  <c r="I95" i="15"/>
  <c r="F95" i="15"/>
  <c r="J94" i="15"/>
  <c r="K94" i="15"/>
  <c r="L94" i="15" s="1"/>
  <c r="I94" i="15"/>
  <c r="F94" i="15"/>
  <c r="J93" i="15"/>
  <c r="K93" i="15"/>
  <c r="L93" i="15"/>
  <c r="I93" i="15"/>
  <c r="F93" i="15"/>
  <c r="J92" i="15"/>
  <c r="K92" i="15"/>
  <c r="L92" i="15" s="1"/>
  <c r="I92" i="15"/>
  <c r="F92" i="15"/>
  <c r="J91" i="15"/>
  <c r="I91" i="15"/>
  <c r="F91" i="15"/>
  <c r="J90" i="15"/>
  <c r="K90" i="15"/>
  <c r="L90" i="15" s="1"/>
  <c r="I90" i="15"/>
  <c r="F90" i="15"/>
  <c r="J89" i="15"/>
  <c r="K89" i="15"/>
  <c r="L89" i="15"/>
  <c r="I89" i="15"/>
  <c r="F89" i="15"/>
  <c r="K88" i="15"/>
  <c r="I88" i="15"/>
  <c r="F88" i="15"/>
  <c r="J87" i="15"/>
  <c r="I87" i="15"/>
  <c r="F87" i="15"/>
  <c r="J85" i="15"/>
  <c r="L85" i="15"/>
  <c r="K85" i="15"/>
  <c r="I85" i="15"/>
  <c r="F85" i="15"/>
  <c r="J84" i="15"/>
  <c r="L84" i="15" s="1"/>
  <c r="K84" i="15"/>
  <c r="I84" i="15"/>
  <c r="F84" i="15"/>
  <c r="J83" i="15"/>
  <c r="K83" i="15"/>
  <c r="L83" i="15" s="1"/>
  <c r="I83" i="15"/>
  <c r="F83" i="15"/>
  <c r="J82" i="15"/>
  <c r="K82" i="15"/>
  <c r="L82" i="15"/>
  <c r="I82" i="15"/>
  <c r="F82" i="15"/>
  <c r="J81" i="15"/>
  <c r="K81" i="15"/>
  <c r="L81" i="15" s="1"/>
  <c r="I81" i="15"/>
  <c r="F81" i="15"/>
  <c r="J80" i="15"/>
  <c r="K80" i="15"/>
  <c r="L80" i="15"/>
  <c r="I80" i="15"/>
  <c r="F80" i="15"/>
  <c r="J79" i="15"/>
  <c r="K79" i="15"/>
  <c r="L79" i="15" s="1"/>
  <c r="I79" i="15"/>
  <c r="F79" i="15"/>
  <c r="J78" i="15"/>
  <c r="K78" i="15"/>
  <c r="L78" i="15"/>
  <c r="I78" i="15"/>
  <c r="F78" i="15"/>
  <c r="J77" i="15"/>
  <c r="K77" i="15"/>
  <c r="L77" i="15" s="1"/>
  <c r="I77" i="15"/>
  <c r="F77" i="15"/>
  <c r="J76" i="15"/>
  <c r="K76" i="15"/>
  <c r="L76" i="15"/>
  <c r="I76" i="15"/>
  <c r="F76" i="15"/>
  <c r="J75" i="15"/>
  <c r="L75" i="15"/>
  <c r="K75" i="15"/>
  <c r="I75" i="15"/>
  <c r="F75" i="15"/>
  <c r="J74" i="15"/>
  <c r="K74" i="15"/>
  <c r="L74" i="15"/>
  <c r="I74" i="15"/>
  <c r="F74" i="15"/>
  <c r="J73" i="15"/>
  <c r="L73" i="15"/>
  <c r="K73" i="15"/>
  <c r="I73" i="15"/>
  <c r="F73" i="15"/>
  <c r="J72" i="15"/>
  <c r="L72" i="15" s="1"/>
  <c r="K72" i="15"/>
  <c r="I72" i="15"/>
  <c r="F72" i="15"/>
  <c r="J71" i="15"/>
  <c r="L71" i="15"/>
  <c r="K71" i="15"/>
  <c r="I71" i="15"/>
  <c r="F71" i="15"/>
  <c r="J70" i="15"/>
  <c r="L70" i="15" s="1"/>
  <c r="K70" i="15"/>
  <c r="I70" i="15"/>
  <c r="F70" i="15"/>
  <c r="J69" i="15"/>
  <c r="L69" i="15"/>
  <c r="K69" i="15"/>
  <c r="I69" i="15"/>
  <c r="F69" i="15"/>
  <c r="J68" i="15"/>
  <c r="L68" i="15" s="1"/>
  <c r="K68" i="15"/>
  <c r="I68" i="15"/>
  <c r="F68" i="15"/>
  <c r="J67" i="15"/>
  <c r="L67" i="15"/>
  <c r="K67" i="15"/>
  <c r="I67" i="15"/>
  <c r="F67" i="15"/>
  <c r="J66" i="15"/>
  <c r="L66" i="15" s="1"/>
  <c r="K66" i="15"/>
  <c r="I66" i="15"/>
  <c r="F66" i="15"/>
  <c r="J65" i="15"/>
  <c r="L65" i="15"/>
  <c r="K65" i="15"/>
  <c r="I65" i="15"/>
  <c r="F65" i="15"/>
  <c r="J64" i="15"/>
  <c r="L64" i="15" s="1"/>
  <c r="K64" i="15"/>
  <c r="I64" i="15"/>
  <c r="F64" i="15"/>
  <c r="J63" i="15"/>
  <c r="L63" i="15"/>
  <c r="K63" i="15"/>
  <c r="I63" i="15"/>
  <c r="F63" i="15"/>
  <c r="J62" i="15"/>
  <c r="L62" i="15" s="1"/>
  <c r="K62" i="15"/>
  <c r="I62" i="15"/>
  <c r="F62" i="15"/>
  <c r="J61" i="15"/>
  <c r="K61" i="15"/>
  <c r="L61" i="15" s="1"/>
  <c r="I61" i="15"/>
  <c r="F61" i="15"/>
  <c r="J60" i="15"/>
  <c r="L60" i="15" s="1"/>
  <c r="K60" i="15"/>
  <c r="I60" i="15"/>
  <c r="F60" i="15"/>
  <c r="J59" i="15"/>
  <c r="K59" i="15"/>
  <c r="L59" i="15" s="1"/>
  <c r="I59" i="15"/>
  <c r="F59" i="15"/>
  <c r="J58" i="15"/>
  <c r="K58" i="15"/>
  <c r="L58" i="15"/>
  <c r="I58" i="15"/>
  <c r="F58" i="15"/>
  <c r="J57" i="15"/>
  <c r="K57" i="15"/>
  <c r="L57" i="15" s="1"/>
  <c r="I57" i="15"/>
  <c r="F57" i="15"/>
  <c r="J56" i="15"/>
  <c r="K56" i="15"/>
  <c r="L56" i="15"/>
  <c r="I56" i="15"/>
  <c r="F56" i="15"/>
  <c r="J55" i="15"/>
  <c r="K55" i="15"/>
  <c r="L55" i="15" s="1"/>
  <c r="I55" i="15"/>
  <c r="F55" i="15"/>
  <c r="J54" i="15"/>
  <c r="K54" i="15"/>
  <c r="L54" i="15"/>
  <c r="I54" i="15"/>
  <c r="F54" i="15"/>
  <c r="J53" i="15"/>
  <c r="K53" i="15"/>
  <c r="L53" i="15" s="1"/>
  <c r="I53" i="15"/>
  <c r="F53" i="15"/>
  <c r="J52" i="15"/>
  <c r="K52" i="15"/>
  <c r="L52" i="15"/>
  <c r="I52" i="15"/>
  <c r="F52" i="15"/>
  <c r="J51" i="15"/>
  <c r="K51" i="15"/>
  <c r="L51" i="15" s="1"/>
  <c r="I51" i="15"/>
  <c r="F51" i="15"/>
  <c r="J50" i="15"/>
  <c r="K50" i="15"/>
  <c r="L50" i="15"/>
  <c r="I50" i="15"/>
  <c r="F50" i="15"/>
  <c r="J49" i="15"/>
  <c r="K49" i="15"/>
  <c r="L49" i="15" s="1"/>
  <c r="I49" i="15"/>
  <c r="F49" i="15"/>
  <c r="J48" i="15"/>
  <c r="K48" i="15"/>
  <c r="L48" i="15"/>
  <c r="I48" i="15"/>
  <c r="F48" i="15"/>
  <c r="J47" i="15"/>
  <c r="K47" i="15"/>
  <c r="L47" i="15" s="1"/>
  <c r="I47" i="15"/>
  <c r="F47" i="15"/>
  <c r="J46" i="15"/>
  <c r="K46" i="15"/>
  <c r="L46" i="15"/>
  <c r="I46" i="15"/>
  <c r="F46" i="15"/>
  <c r="K45" i="15"/>
  <c r="I45" i="15"/>
  <c r="F45" i="15"/>
  <c r="K44" i="15"/>
  <c r="J43" i="15"/>
  <c r="L43" i="15"/>
  <c r="K43" i="15"/>
  <c r="I43" i="15"/>
  <c r="F43" i="15"/>
  <c r="J42" i="15"/>
  <c r="L42" i="15" s="1"/>
  <c r="K42" i="15"/>
  <c r="I42" i="15"/>
  <c r="F42" i="15"/>
  <c r="J41" i="15"/>
  <c r="L41" i="15"/>
  <c r="K41" i="15"/>
  <c r="I41" i="15"/>
  <c r="F41" i="15"/>
  <c r="J40" i="15"/>
  <c r="L40" i="15" s="1"/>
  <c r="K40" i="15"/>
  <c r="I40" i="15"/>
  <c r="F40" i="15"/>
  <c r="J39" i="15"/>
  <c r="L39" i="15"/>
  <c r="K39" i="15"/>
  <c r="I39" i="15"/>
  <c r="F39" i="15"/>
  <c r="J38" i="15"/>
  <c r="K38" i="15"/>
  <c r="L38" i="15"/>
  <c r="I38" i="15"/>
  <c r="F38" i="15"/>
  <c r="J37" i="15"/>
  <c r="K37" i="15"/>
  <c r="L37" i="15" s="1"/>
  <c r="I37" i="15"/>
  <c r="F37" i="15"/>
  <c r="J36" i="15"/>
  <c r="K36" i="15"/>
  <c r="L36" i="15"/>
  <c r="I36" i="15"/>
  <c r="F36" i="15"/>
  <c r="J35" i="15"/>
  <c r="K35" i="15"/>
  <c r="L35" i="15" s="1"/>
  <c r="I35" i="15"/>
  <c r="F35" i="15"/>
  <c r="J34" i="15"/>
  <c r="K34" i="15"/>
  <c r="L34" i="15"/>
  <c r="I34" i="15"/>
  <c r="F34" i="15"/>
  <c r="J33" i="15"/>
  <c r="K33" i="15"/>
  <c r="L33" i="15" s="1"/>
  <c r="I33" i="15"/>
  <c r="F33" i="15"/>
  <c r="J32" i="15"/>
  <c r="K32" i="15"/>
  <c r="L32" i="15"/>
  <c r="I32" i="15"/>
  <c r="F32" i="15"/>
  <c r="K31" i="15"/>
  <c r="I31" i="15"/>
  <c r="F31" i="15"/>
  <c r="J30" i="15"/>
  <c r="K30" i="15"/>
  <c r="L30" i="15"/>
  <c r="I30" i="15"/>
  <c r="F30" i="15"/>
  <c r="J29" i="15"/>
  <c r="K29" i="15"/>
  <c r="L29" i="15" s="1"/>
  <c r="I29" i="15"/>
  <c r="F29" i="15"/>
  <c r="J28" i="15"/>
  <c r="K28" i="15"/>
  <c r="L28" i="15"/>
  <c r="I28" i="15"/>
  <c r="F28" i="15"/>
  <c r="J27" i="15"/>
  <c r="L27" i="15"/>
  <c r="K27" i="15"/>
  <c r="I27" i="15"/>
  <c r="J26" i="15"/>
  <c r="L26" i="15"/>
  <c r="K26" i="15"/>
  <c r="I26" i="15"/>
  <c r="J25" i="15"/>
  <c r="L25" i="15"/>
  <c r="K25" i="15"/>
  <c r="I25" i="15"/>
  <c r="F25" i="15"/>
  <c r="J24" i="15"/>
  <c r="K24" i="15"/>
  <c r="L24" i="15"/>
  <c r="I24" i="15"/>
  <c r="F24" i="15"/>
  <c r="J23" i="15"/>
  <c r="K23" i="15"/>
  <c r="L23" i="15" s="1"/>
  <c r="I23" i="15"/>
  <c r="F23" i="15"/>
  <c r="J22" i="15"/>
  <c r="K22" i="15"/>
  <c r="L22" i="15"/>
  <c r="I22" i="15"/>
  <c r="F22" i="15"/>
  <c r="J21" i="15"/>
  <c r="L21" i="15"/>
  <c r="K21" i="15"/>
  <c r="I21" i="15"/>
  <c r="F21" i="15"/>
  <c r="J20" i="15"/>
  <c r="L20" i="15" s="1"/>
  <c r="K20" i="15"/>
  <c r="I20" i="15"/>
  <c r="F20" i="15"/>
  <c r="J19" i="15"/>
  <c r="K19" i="15"/>
  <c r="L19" i="15" s="1"/>
  <c r="I19" i="15"/>
  <c r="F19" i="15"/>
  <c r="J18" i="15"/>
  <c r="L18" i="15" s="1"/>
  <c r="K18" i="15"/>
  <c r="I18" i="15"/>
  <c r="F18" i="15"/>
  <c r="J17" i="15"/>
  <c r="K17" i="15"/>
  <c r="L17" i="15" s="1"/>
  <c r="I17" i="15"/>
  <c r="F17" i="15"/>
  <c r="J16" i="15"/>
  <c r="L16" i="15" s="1"/>
  <c r="K16" i="15"/>
  <c r="I16" i="15"/>
  <c r="F16" i="15"/>
  <c r="J15" i="15"/>
  <c r="K15" i="15"/>
  <c r="L15" i="15" s="1"/>
  <c r="I15" i="15"/>
  <c r="F15" i="15"/>
  <c r="J14" i="15"/>
  <c r="L14" i="15" s="1"/>
  <c r="K14" i="15"/>
  <c r="I14" i="15"/>
  <c r="F14" i="15"/>
  <c r="I289" i="15"/>
  <c r="D124" i="15"/>
  <c r="D86" i="15"/>
  <c r="H124" i="15"/>
  <c r="E13" i="15"/>
  <c r="L289" i="15"/>
  <c r="C13" i="15"/>
  <c r="I124" i="15"/>
  <c r="F124" i="15" l="1"/>
  <c r="K124" i="15"/>
  <c r="G280" i="15"/>
  <c r="I267" i="15"/>
  <c r="J267" i="15"/>
  <c r="C282" i="15"/>
  <c r="J280" i="15"/>
  <c r="C97" i="15"/>
  <c r="H13" i="15"/>
  <c r="E310" i="15"/>
  <c r="K310" i="15" s="1"/>
  <c r="K302" i="15"/>
  <c r="E291" i="15"/>
  <c r="K291" i="15" s="1"/>
  <c r="C315" i="15"/>
  <c r="J319" i="15"/>
  <c r="J31" i="15"/>
  <c r="L31" i="15" s="1"/>
  <c r="J45" i="15"/>
  <c r="L45" i="15" s="1"/>
  <c r="K91" i="15"/>
  <c r="L91" i="15" s="1"/>
  <c r="I111" i="15"/>
  <c r="I125" i="15"/>
  <c r="J131" i="15"/>
  <c r="L131" i="15" s="1"/>
  <c r="I134" i="15"/>
  <c r="I137" i="15"/>
  <c r="D280" i="15"/>
  <c r="F267" i="15"/>
  <c r="D44" i="15"/>
  <c r="F44" i="15" s="1"/>
  <c r="E138" i="15"/>
  <c r="K139" i="15"/>
  <c r="L139" i="15" s="1"/>
  <c r="E97" i="15"/>
  <c r="G97" i="15"/>
  <c r="I97" i="15" s="1"/>
  <c r="G44" i="15"/>
  <c r="J260" i="15"/>
  <c r="L260" i="15" s="1"/>
  <c r="C124" i="15"/>
  <c r="J124" i="15" s="1"/>
  <c r="L124" i="15" s="1"/>
  <c r="K276" i="15"/>
  <c r="L276" i="15" s="1"/>
  <c r="I276" i="15"/>
  <c r="H97" i="15"/>
  <c r="H86" i="15" s="1"/>
  <c r="E280" i="15"/>
  <c r="K267" i="15"/>
  <c r="E315" i="15"/>
  <c r="K280" i="15" l="1"/>
  <c r="E282" i="15"/>
  <c r="I44" i="15"/>
  <c r="G13" i="15"/>
  <c r="J44" i="15"/>
  <c r="L44" i="15" s="1"/>
  <c r="K97" i="15"/>
  <c r="E86" i="15"/>
  <c r="F97" i="15"/>
  <c r="E137" i="15"/>
  <c r="F138" i="15"/>
  <c r="K138" i="15"/>
  <c r="L138" i="15" s="1"/>
  <c r="D282" i="15"/>
  <c r="F280" i="15"/>
  <c r="J315" i="15"/>
  <c r="C325" i="15"/>
  <c r="J325" i="15" s="1"/>
  <c r="H136" i="15"/>
  <c r="H153" i="15" s="1"/>
  <c r="H156" i="15" s="1"/>
  <c r="H290" i="15" s="1"/>
  <c r="K13" i="15"/>
  <c r="L280" i="15"/>
  <c r="L267" i="15"/>
  <c r="I280" i="15"/>
  <c r="G282" i="15"/>
  <c r="K315" i="15"/>
  <c r="E325" i="15"/>
  <c r="K325" i="15" s="1"/>
  <c r="G86" i="15"/>
  <c r="I86" i="15" s="1"/>
  <c r="J97" i="15"/>
  <c r="C86" i="15"/>
  <c r="C285" i="15"/>
  <c r="J282" i="15"/>
  <c r="D13" i="15"/>
  <c r="J86" i="15" l="1"/>
  <c r="C136" i="15"/>
  <c r="D285" i="15"/>
  <c r="F285" i="15" s="1"/>
  <c r="F282" i="15"/>
  <c r="G136" i="15"/>
  <c r="I13" i="15"/>
  <c r="J13" i="15"/>
  <c r="L13" i="15" s="1"/>
  <c r="E285" i="15"/>
  <c r="K285" i="15" s="1"/>
  <c r="K282" i="15"/>
  <c r="L282" i="15" s="1"/>
  <c r="F13" i="15"/>
  <c r="D136" i="15"/>
  <c r="L97" i="15"/>
  <c r="G285" i="15"/>
  <c r="I285" i="15" s="1"/>
  <c r="I282" i="15"/>
  <c r="K137" i="15"/>
  <c r="L137" i="15" s="1"/>
  <c r="F137" i="15"/>
  <c r="E136" i="15"/>
  <c r="K86" i="15"/>
  <c r="F86" i="15"/>
  <c r="D153" i="15" l="1"/>
  <c r="F136" i="15"/>
  <c r="G153" i="15"/>
  <c r="I136" i="15"/>
  <c r="L86" i="15"/>
  <c r="E153" i="15"/>
  <c r="K136" i="15"/>
  <c r="J285" i="15"/>
  <c r="L285" i="15" s="1"/>
  <c r="C153" i="15"/>
  <c r="J136" i="15"/>
  <c r="L136" i="15" s="1"/>
  <c r="E156" i="15" l="1"/>
  <c r="K153" i="15"/>
  <c r="C156" i="15"/>
  <c r="J153" i="15"/>
  <c r="L153" i="15" s="1"/>
  <c r="G156" i="15"/>
  <c r="I153" i="15"/>
  <c r="F153" i="15"/>
  <c r="D156" i="15"/>
  <c r="G290" i="15" l="1"/>
  <c r="I156" i="15"/>
  <c r="C290" i="15"/>
  <c r="J290" i="15" s="1"/>
  <c r="J156" i="15"/>
  <c r="E290" i="15"/>
  <c r="K290" i="15" s="1"/>
  <c r="K156" i="15"/>
  <c r="F156" i="15"/>
  <c r="D290" i="15"/>
  <c r="L156" i="15" l="1"/>
</calcChain>
</file>

<file path=xl/sharedStrings.xml><?xml version="1.0" encoding="utf-8"?>
<sst xmlns="http://schemas.openxmlformats.org/spreadsheetml/2006/main" count="450" uniqueCount="432">
  <si>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</si>
  <si>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</si>
  <si>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Центри соціальних служб для сім`ї, дітей та молоді</t>
  </si>
  <si>
    <t>3131</t>
  </si>
  <si>
    <t>Програми і заходи центрів соціальних служб для сім`ї, дітей та молоді</t>
  </si>
  <si>
    <t>3132</t>
  </si>
  <si>
    <t>Інші заходи та заклади молодіжної політики</t>
  </si>
  <si>
    <t>3143</t>
  </si>
  <si>
    <t>3160</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</si>
  <si>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</si>
  <si>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3181</t>
  </si>
  <si>
    <t>Надання пільг населенню (крім ветеранів війни і праці) по оплаті  житлово - комунальних послуг і природного газу</t>
  </si>
  <si>
    <t>3190</t>
  </si>
  <si>
    <t>Надання фінансової підтримки громадським організаціям інвалідів і ветеранів, діяльність яких має соціальну спрямованість</t>
  </si>
  <si>
    <t>3240</t>
  </si>
  <si>
    <t>Інші видатки на соціальний захист населення</t>
  </si>
  <si>
    <t>3400</t>
  </si>
  <si>
    <t>4000</t>
  </si>
  <si>
    <t>4060</t>
  </si>
  <si>
    <t>4090</t>
  </si>
  <si>
    <t>4100</t>
  </si>
  <si>
    <t>4200*</t>
  </si>
  <si>
    <t>5000</t>
  </si>
  <si>
    <t>Проведення навчально-тренувальних зборів і змагань з олімпійських видів спорту</t>
  </si>
  <si>
    <t>5011</t>
  </si>
  <si>
    <t>Проведення навчально-тренувальних зборів і змагань з неолімпійських видів спорту</t>
  </si>
  <si>
    <t>5012</t>
  </si>
  <si>
    <t>Утримання та навчально-тренувальна робота комунальних дитячо-юнацьких спортивних шкіл</t>
  </si>
  <si>
    <t>5031</t>
  </si>
  <si>
    <t>Утримання комунальних спортивних споруд</t>
  </si>
  <si>
    <t>5041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</si>
  <si>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</si>
  <si>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5061</t>
  </si>
  <si>
    <t>6000</t>
  </si>
  <si>
    <t>Забезпечення надійного та безперебійного функціонування житлово-експлуатаційного господарства</t>
  </si>
  <si>
    <t>6010</t>
  </si>
  <si>
    <t>Капітальний ремонт житлового фонду</t>
  </si>
  <si>
    <t>6021</t>
  </si>
  <si>
    <t>Капітальний ремонт житлового фонду об'єднань співвласників багатоквартирних будинків</t>
  </si>
  <si>
    <t>6022</t>
  </si>
  <si>
    <t>Фінансова підтримка об’єктів житлово-комунального господарства</t>
  </si>
  <si>
    <t>6030</t>
  </si>
  <si>
    <t>Забезпечення функціонування теплових мереж</t>
  </si>
  <si>
    <t>6051</t>
  </si>
  <si>
    <t>Забезпечення функціонування водопровідно-каналізаційного господарства</t>
  </si>
  <si>
    <t>6052</t>
  </si>
  <si>
    <t>Підтримка діяльності ремонтно-будівельних організацій житлово-комунального господарства</t>
  </si>
  <si>
    <t>6053</t>
  </si>
  <si>
    <t>Благоустрій міст, сіл, селищ</t>
  </si>
  <si>
    <t>6060</t>
  </si>
  <si>
    <t>Забезпечення проведення берегоукріплювальних робіт</t>
  </si>
  <si>
    <t>6090</t>
  </si>
  <si>
    <t>Заходи, пов’язані з поліпшенням питної води</t>
  </si>
  <si>
    <t>6110</t>
  </si>
  <si>
    <t>Забезпечення збору та вивезення сміття і відходів, надійної та безперебійної експлуатації каналізаційних систем</t>
  </si>
  <si>
    <t>6120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</si>
  <si>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</si>
  <si>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6130</t>
  </si>
  <si>
    <t>6300</t>
  </si>
  <si>
    <t>Реалізація заходів щодо інвестиційного розвитку території</t>
  </si>
  <si>
    <t>6310</t>
  </si>
  <si>
    <t>Будівництво та придбання житла для окремих категорій населення</t>
  </si>
  <si>
    <t>6324</t>
  </si>
  <si>
    <t>6330</t>
  </si>
  <si>
    <t>Збереження, розвиток, реконструкція та реставрація  пам’яток історії та культури</t>
  </si>
  <si>
    <t>6421</t>
  </si>
  <si>
    <t>Транспорт, дорожнє господарство, зв'язок, телекомунікації та інформатика</t>
  </si>
  <si>
    <t>6600</t>
  </si>
  <si>
    <t>6632</t>
  </si>
  <si>
    <t>Інші заходи у сфері електротранспорту</t>
  </si>
  <si>
    <t>6640</t>
  </si>
  <si>
    <t>Утримання та розвиток інфраструктури доріг</t>
  </si>
  <si>
    <t>6650</t>
  </si>
  <si>
    <t>Діяльність і послуги, не віднесені до інших категорій</t>
  </si>
  <si>
    <t>6700*</t>
  </si>
  <si>
    <t>Інші заходи у сфері автомобільного транспорту</t>
  </si>
  <si>
    <t>6800*</t>
  </si>
  <si>
    <t>Підтримка періодичних видань (газет та журналів)</t>
  </si>
  <si>
    <t>7212</t>
  </si>
  <si>
    <t>Підтримка книговидання</t>
  </si>
  <si>
    <t>7213</t>
  </si>
  <si>
    <t>7300</t>
  </si>
  <si>
    <t>Проведення заходів із землеустрою</t>
  </si>
  <si>
    <t>7310</t>
  </si>
  <si>
    <t>Інші послуги, пов'язані з економічною діяльністю</t>
  </si>
  <si>
    <t>7400</t>
  </si>
  <si>
    <t>Заходи з енергозбереження</t>
  </si>
  <si>
    <t>7410</t>
  </si>
  <si>
    <t>Сприяння розвитку малого та середнього підприємництва</t>
  </si>
  <si>
    <t>7450</t>
  </si>
  <si>
    <t>Внески до статутного капіталу суб’єктів господарювання</t>
  </si>
  <si>
    <t>7470</t>
  </si>
  <si>
    <t>Запобігання та ліквідація надзвичайних ситуацій та наслідків стихійного лиха</t>
  </si>
  <si>
    <t>7800</t>
  </si>
  <si>
    <t>Організація рятування на водах</t>
  </si>
  <si>
    <t>7840</t>
  </si>
  <si>
    <t>8010</t>
  </si>
  <si>
    <t>8070</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</si>
  <si>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</si>
  <si>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8108</t>
  </si>
  <si>
    <t>Іншi видатки</t>
  </si>
  <si>
    <t>8600*</t>
  </si>
  <si>
    <t>Охорона та раціональне використання природних ресурсів</t>
  </si>
  <si>
    <t>Ліквідація іншого забруднення навколишнього природного середовища</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</si>
  <si>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</si>
  <si>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7480</t>
  </si>
  <si>
    <t>8103</t>
  </si>
  <si>
    <t>8104</t>
  </si>
  <si>
    <t>Фінансування за рахунок коштів єдиного казначейського рахунку</t>
  </si>
  <si>
    <t>Одержано</t>
  </si>
  <si>
    <t>Повернено</t>
  </si>
  <si>
    <t>Разом коштів, отриманих з усіх джерел фінансування бюджету за типом боргового зобов'язання</t>
  </si>
  <si>
    <t>Державне мито, що сплачуються за місцем розгляду та оформлення документів, у тому числі за оформлення документів на спадщину і дарування  </t>
  </si>
  <si>
    <t>Податок на прибуток підприємств та фінансових установ комунальної власності</t>
  </si>
  <si>
    <t>Частина чистого прибутку (доходу) комунальних унітарних підприємств та їх об'єднань, що вилучається до відповідного місцевого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</si>
  <si>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</si>
  <si>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Усього доходів</t>
  </si>
  <si>
    <t>Усього видатків</t>
  </si>
  <si>
    <t>Усього кредитування</t>
  </si>
  <si>
    <t>Фінансування за рахунок зміни залишків коштів бюджетів</t>
  </si>
  <si>
    <t>Фінансування за рахунок залишків коштів на рахунках бюджетних установ</t>
  </si>
  <si>
    <t xml:space="preserve">Найменування </t>
  </si>
  <si>
    <t>Загальний фонд</t>
  </si>
  <si>
    <t>Спеціальний фонд</t>
  </si>
  <si>
    <t>Разом</t>
  </si>
  <si>
    <t>Податок на доходи фізичних осіб</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</si>
  <si>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</si>
  <si>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</si>
  <si>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</si>
  <si>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</si>
  <si>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t>
  </si>
  <si>
    <t>Місцеві податки і збори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</si>
  <si>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</si>
  <si>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</si>
  <si>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</si>
  <si>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</si>
  <si>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</si>
  <si>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Екологічний податок </t>
  </si>
  <si>
    <t>Надходження від викидів забруднюючих речовин в атмосферне повітря стаціонарними джерелами забруднення </t>
  </si>
  <si>
    <t>Неподаткові надходження</t>
  </si>
  <si>
    <t>інші надходження</t>
  </si>
  <si>
    <t>інші надходження </t>
  </si>
  <si>
    <t>Державне мито</t>
  </si>
  <si>
    <t>інші надходження  </t>
  </si>
  <si>
    <t>Доходи від операцій з кредитування та надання гарантій  </t>
  </si>
  <si>
    <t>Власні надходження бюджетних установ  </t>
  </si>
  <si>
    <t>Надходження від плати за послуги, що надаються бюджетними установами згідно із законодавством </t>
  </si>
  <si>
    <t>Доходи від операцій з капіталом  </t>
  </si>
  <si>
    <t>Надходження від продажу основного капіталу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</si>
  <si>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</si>
  <si>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</si>
  <si>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 </t>
  </si>
  <si>
    <t>Кошти від продажу землі</t>
  </si>
  <si>
    <t>Цільові фонди  </t>
  </si>
  <si>
    <t>Разом доходів</t>
  </si>
  <si>
    <t>Офіційні трансферти  </t>
  </si>
  <si>
    <t>Від органів державного управління  </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</si>
  <si>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</si>
  <si>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Усього доходів з трансфертами, що передаються з державного бюджету</t>
  </si>
  <si>
    <t>Державне управлiння</t>
  </si>
  <si>
    <t>Освiта</t>
  </si>
  <si>
    <t>Житлово-комунальне господарство</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</si>
  <si>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</si>
  <si>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</si>
  <si>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</si>
  <si>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</si>
  <si>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</si>
  <si>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</si>
  <si>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Будiвництво</t>
  </si>
  <si>
    <t>Проведення невідкладних відновлювальних робіт, будівництво та реконструкція загальноосвітніх навчальних закладів</t>
  </si>
  <si>
    <t>Сiльське і лiсове господарство, рибне господарство та мисливство</t>
  </si>
  <si>
    <t>Цiльовi фонди</t>
  </si>
  <si>
    <t>Видатки, не вiднесенi до основних груп</t>
  </si>
  <si>
    <t>Резервний фонд</t>
  </si>
  <si>
    <t>Субвенція з місцевого бюджету державному бюджету на виконання програм соціально-економічного та культурного розвитку регіонів</t>
  </si>
  <si>
    <t>Усього видатків з трансфертами, що передаються до державного бюджету</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</si>
  <si>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</si>
  <si>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</si>
  <si>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На початок періоду</t>
  </si>
  <si>
    <t>На кінець періоду</t>
  </si>
  <si>
    <t>Податки на доходи, податки на прибуток, податки на збільшення ринкової вартості</t>
  </si>
  <si>
    <t>Податок на доходи фізичних осіб, що сплачується податковими агентами, із доходів платника податку у вигляді заробітної плати</t>
  </si>
  <si>
    <t>Надходження коштів пайової участі у розвитку інфраструктури населеного пункту</t>
  </si>
  <si>
    <t>Адміністративні штрафи та інші санкції </t>
  </si>
  <si>
    <t>Адміністративні збори та платежі, доходи від некомерційної господарської діяльності </t>
  </si>
  <si>
    <t>Надходження від орендної плати за користування цілісним майновим комплексом та іншим державним майном  </t>
  </si>
  <si>
    <t>Державне мито, пов'язане з видачею та оформленням закордонних паспортів (посвідок) та паспортів громадян України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</si>
  <si>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</si>
  <si>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</si>
  <si>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</si>
  <si>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</si>
  <si>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</si>
  <si>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</si>
  <si>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Субвенції</t>
  </si>
  <si>
    <t>інші субвенції </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</si>
  <si>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</si>
  <si>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Засоби масової iнформацiї</t>
  </si>
  <si>
    <t>Компенсаційні виплати на пільговий проїзд автомобільним транспортом окремим категоріям громадян</t>
  </si>
  <si>
    <t>Компенсаційні виплати на пільговий проїзд електротранспортом окремим категоріям громадян</t>
  </si>
  <si>
    <t>Цільові фонди, утворені Верховною Радою Автономної Республіки Крим, органами місцевого самоврядування і місцевими органами виконавчої влади</t>
  </si>
  <si>
    <t>Разом  коштів,  отриманих  з усіх джерел фінансування бюджету за типом кредитора</t>
  </si>
  <si>
    <t>Внутрішнє фінансування</t>
  </si>
  <si>
    <t>Зміни обсягів бюджетних коштів</t>
  </si>
  <si>
    <t>Фінансування за активними операціями</t>
  </si>
  <si>
    <t>Єдиний податок з фізичних осіб, нарахований до 1 січня 2011 року </t>
  </si>
  <si>
    <t>Єдиний податок з юридичних осіб </t>
  </si>
  <si>
    <t>Єдиний податок з фізичних осіб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</si>
  <si>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</si>
  <si>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</si>
  <si>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Надходження від орендної плати за користування цілісним майновим комплексом та іншим майном, що перебуває в комунальній власності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</si>
  <si>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</si>
  <si>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Інші субвенції</t>
  </si>
  <si>
    <t xml:space="preserve">Додаток  1  </t>
  </si>
  <si>
    <t>до рішення міської ради</t>
  </si>
  <si>
    <t xml:space="preserve">про виконання міського бюджету </t>
  </si>
  <si>
    <t>Звіт</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</si>
  <si>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</si>
  <si>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</si>
  <si>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</si>
  <si>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тарифам, що затверджувалися органами державної влади чи органами місцевого самоврядування</t>
  </si>
  <si>
    <t>Інші податки та збори </t>
  </si>
  <si>
    <t>Рентна плата та плата за використання інших природних ресурсів</t>
  </si>
  <si>
    <t>Рентна плата за спеціальне використання лісових ресурсів </t>
  </si>
  <si>
    <t>Рентна плата за користування надрами</t>
  </si>
  <si>
    <t>Рентна плата за користування надрами для видобування корисних копалин місцевого значення</t>
  </si>
  <si>
    <t>Внутрішні податки на товари та послуги  </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</si>
  <si>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</si>
  <si>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</si>
  <si>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</si>
  <si>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Земельний податок з юридичних осіб</t>
  </si>
  <si>
    <t>Орендна плата з юридичних осіб </t>
  </si>
  <si>
    <t>Орендна плата з фізичних осіб</t>
  </si>
  <si>
    <t>Транспортний податок з фізичних осіб</t>
  </si>
  <si>
    <t>Транспортний податок з юридичних осіб</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</si>
  <si>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</si>
  <si>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</si>
  <si>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</si>
  <si>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надання адміністративних послуг</t>
  </si>
  <si>
    <t>Плата за надання інших адміністративних послуг</t>
  </si>
  <si>
    <t>Державне мито, не віднесене до інших категорій</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</si>
  <si>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</si>
  <si>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</si>
  <si>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</si>
  <si>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та тимчасової державної допомоги дітям та допомоги по догляду за інвалідами I чи II групи внаслідок психічного розладу</t>
  </si>
  <si>
    <t>Кошти, що передаються із загального фонду бюджету до бюджету розвитку (спеціального фонду) </t>
  </si>
  <si>
    <t>Код бюджетної класифі-кації</t>
  </si>
  <si>
    <t>Процент виконан-ня</t>
  </si>
  <si>
    <t>Інші розрахунки</t>
  </si>
  <si>
    <t>Зміни обсягів депозитів і цінних паперів, що використовуються для управління ліквідністю</t>
  </si>
  <si>
    <t>Розміщення бюджетних коштів на депозитах</t>
  </si>
  <si>
    <t>Зовнішнє фінансування</t>
  </si>
  <si>
    <t>Одержано позик</t>
  </si>
  <si>
    <t>Фінансування за борговими операціями</t>
  </si>
  <si>
    <t>Плата за розміщення тимчасово вільних коштів місцевих бюджетів </t>
  </si>
  <si>
    <t>Субвенція з державного бюджету місцевим бюджетам на здійснення заходів щодо соціально-економічного розвитку окремих територій</t>
  </si>
  <si>
    <t>Земельний податок з фізичних осіб  </t>
  </si>
  <si>
    <t xml:space="preserve">Адміністративний збір за проведення державної реєстрації юридичних осіб та фізичних осіб - підприємців </t>
  </si>
  <si>
    <t xml:space="preserve">Адміністративний збір за державну реєстрацію речових прав на нерухоме майно та їх обтяжень </t>
  </si>
  <si>
    <t>Надходження коштів з рахунків виборчих фондів  </t>
  </si>
  <si>
    <t xml:space="preserve">Обслуговування боргу </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</si>
  <si>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</si>
  <si>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Повернення бюджетних коштів з депозитів</t>
  </si>
  <si>
    <t>Погашено позик</t>
  </si>
  <si>
    <t>Середньострокові зобов'язання (запозичення)</t>
  </si>
  <si>
    <t>Середньострокові зобов'язання (погашення)</t>
  </si>
  <si>
    <t>Дефіцит (-) /профіцит (+)</t>
  </si>
  <si>
    <t>VІІ скликання</t>
  </si>
  <si>
    <t>Збір за здійснення діяльності у сфері розваг, сплачений юридичними особами, що справлявся до 1 січня 2015 року</t>
  </si>
  <si>
    <t>Збір за забруднення навколишнього природного середовища  </t>
  </si>
  <si>
    <t>Надходження від сплати збору за забруднення навколишнього природного середовища фізичними особами  </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</si>
  <si>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t>
  </si>
  <si>
    <t>Організація та проведення громадських робіт</t>
  </si>
  <si>
    <t>Усього видатків без урахування міжбюджетних трансфертів</t>
  </si>
  <si>
    <t>Надходження коштів від відшкодування втрат сільськогосподарського і лісогосподарського виробництва  </t>
  </si>
  <si>
    <t>Субвенція за рахунок залишку коштів освітньої субвенції з державного бюджету місцевим бюджетам, що утворився на початок бюджетного періоду</t>
  </si>
  <si>
    <t>Довгострокові зобов`язання (запозичення)</t>
  </si>
  <si>
    <t>Уточнений план на 2017 рік</t>
  </si>
  <si>
    <t>Податкові надходження</t>
  </si>
  <si>
    <t>Податки на власність  </t>
  </si>
  <si>
    <t>Податок з власників транспортних засобів та інших самохідних машин і механізмів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</si>
  <si>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</si>
  <si>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</si>
  <si>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</si>
  <si>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Акцизний податок з реалізації суб'єктами господарювання роздрібної торгівлі підакцизних товарів</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</si>
  <si>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</si>
  <si>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</si>
  <si>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</si>
  <si>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</si>
  <si>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видачу ордера на квартиру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</si>
  <si>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</si>
  <si>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</si>
  <si>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</si>
  <si>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(оптова торгівля), сплачений фізичними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</si>
  <si>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</si>
  <si>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(оптова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</si>
  <si>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</si>
  <si>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Збір за провадження діяльності з надання платних послуг, сплачений фізичними особами, що справлявся до 1 січня 2015 року</t>
  </si>
  <si>
    <t>Збір за провадження діяльності з надання платних послуг, сплачений юридичними особами, що справлявся до 1 січня 2015 року</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</si>
  <si>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</si>
  <si>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Збір за здійснення діяльності у сфері розваг, сплачений фізичними особами, що справлявся до 1 січня 2017 року</t>
  </si>
  <si>
    <t>Єдиний податок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</si>
  <si>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частка</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</si>
  <si>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</si>
  <si>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24062000</t>
  </si>
  <si>
    <t>Інші джерела власних надходжень бюджетних установ</t>
  </si>
  <si>
    <t>0100</t>
  </si>
  <si>
    <t>Керівництво і управління у відповідній сфері у містах, селищах, селах</t>
  </si>
  <si>
    <t>0180</t>
  </si>
  <si>
    <t>1000</t>
  </si>
  <si>
    <t>Дошкільна освiта</t>
  </si>
  <si>
    <t>1010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</si>
  <si>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</si>
  <si>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1020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</si>
  <si>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</si>
  <si>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1060</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</si>
  <si>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</si>
  <si>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1080</t>
  </si>
  <si>
    <t>Надання позашкільної освіти позашкільними закладами освіти, заходи із позашкільної роботи з дітьми</t>
  </si>
  <si>
    <t>1090</t>
  </si>
  <si>
    <t>Підготовка робітничих кадрів професійно-технічними закладами та іншими закладами освіти</t>
  </si>
  <si>
    <t>1100</t>
  </si>
  <si>
    <t>Методичне забезпечення діяльності навчальних закладів та інші заходи в галузі освіти</t>
  </si>
  <si>
    <t>1170</t>
  </si>
  <si>
    <t>Централізоване ведення бухгалтерського обліку</t>
  </si>
  <si>
    <t>1190</t>
  </si>
  <si>
    <t>Здійснення  централізованого господарського обслуговування</t>
  </si>
  <si>
    <t>1200</t>
  </si>
  <si>
    <t>Утримання інших закладів освіти</t>
  </si>
  <si>
    <t>1210</t>
  </si>
  <si>
    <t>Надання допомоги дітям-сиротам та дітям, позбавленим батьківського піклування, яким виповнюється 18 років</t>
  </si>
  <si>
    <t>1230</t>
  </si>
  <si>
    <t>Охорона здоров'я</t>
  </si>
  <si>
    <t>2000</t>
  </si>
  <si>
    <t>Багатопрофільна стаціонарна медична допомога населенню</t>
  </si>
  <si>
    <t>2010</t>
  </si>
  <si>
    <t>Лікарсько-акушерська допомога  вагітним, породіллям та новонародженим</t>
  </si>
  <si>
    <t>2050</t>
  </si>
  <si>
    <t>Амбулаторно-поліклінічна допомога населенню</t>
  </si>
  <si>
    <t>2120</t>
  </si>
  <si>
    <t>Надання стоматологічної допомоги населенню</t>
  </si>
  <si>
    <t>2140</t>
  </si>
  <si>
    <t>Первинна медична допомога населенню</t>
  </si>
  <si>
    <t>2180</t>
  </si>
  <si>
    <t>2200</t>
  </si>
  <si>
    <t>Забезпечення централізованих заходів з лікування хворих на цукровий та нецукровий діабет</t>
  </si>
  <si>
    <t>2214</t>
  </si>
  <si>
    <t>Інші заходи в галузі охорони здоров’я</t>
  </si>
  <si>
    <t>2220</t>
  </si>
  <si>
    <t>Соцiальний захист та соцiальне                           забезпечення</t>
  </si>
  <si>
    <t>Надання пільг ветеранам на житлово-комунальні послуги</t>
  </si>
  <si>
    <t>3011</t>
  </si>
  <si>
    <t>Надання пільг ветеранам військової служби та органів ВВС на житлово-комунальні послуги</t>
  </si>
  <si>
    <t>3012</t>
  </si>
  <si>
    <t>Надання пільг громадянам, які постраждали внаслідок Чорнобильської катастрофи на житлово-комунальні послуги</t>
  </si>
  <si>
    <t>3013</t>
  </si>
  <si>
    <t>Надання пільг багатодітним сім`ям на житлово-комунальні послуги</t>
  </si>
  <si>
    <t>3015</t>
  </si>
  <si>
    <t>Надання субсидій населенню для відшкодування витрат на оплату житлово-комунальних послуг</t>
  </si>
  <si>
    <t>Надання пільг ветеранам  на придбання твердого палива та скрапленого газу</t>
  </si>
  <si>
    <t>3021</t>
  </si>
  <si>
    <t xml:space="preserve">Надання пільг ветеранам військової служби та органів ВВС на придбання твердого палива </t>
  </si>
  <si>
    <t>3022</t>
  </si>
  <si>
    <t>Надання пільг громадянам, які постраждали внаслідок Чорнобильської катастрофи на придбання твердого палива</t>
  </si>
  <si>
    <t>3023</t>
  </si>
  <si>
    <t>Надання пільг багатодітним сім`ям на придбання твердого палива та скрапленого газу</t>
  </si>
  <si>
    <t>3025</t>
  </si>
  <si>
    <t>Надання субсидій населенню для відшкодування витрат на придбання твердого та рідкого пічного побутового палива і скрапленого газу</t>
  </si>
  <si>
    <t>Надання пільг окремим категоріям громадян з послуг зв`язку</t>
  </si>
  <si>
    <t>3034</t>
  </si>
  <si>
    <t>3038</t>
  </si>
  <si>
    <t>Надання допомоги у зв`язку з вагітністю і пологами</t>
  </si>
  <si>
    <t>3041</t>
  </si>
  <si>
    <t>Надання допомоги на догляд за дитиною віком до трьох років</t>
  </si>
  <si>
    <t>3042</t>
  </si>
  <si>
    <t>Надання допомоги при народженні дитини</t>
  </si>
  <si>
    <t>3043</t>
  </si>
  <si>
    <t>Надання допомоги на дітей, над якими встановлено опіку чи піклування</t>
  </si>
  <si>
    <t>3044</t>
  </si>
  <si>
    <t>Надання допомоги на дітей одиноким матерям</t>
  </si>
  <si>
    <t>3045</t>
  </si>
  <si>
    <t>Надання тимчасової державної допомоги дітям</t>
  </si>
  <si>
    <t>3046</t>
  </si>
  <si>
    <t>Надання допомоги при усиновленні дитини</t>
  </si>
  <si>
    <t>3047</t>
  </si>
  <si>
    <t>Надання державної соціальної допомоги малозабезпеченим сім`ям</t>
  </si>
  <si>
    <t>Надання державної соціальної допомоги інвалідам з дитинства та дітям-інвалідам</t>
  </si>
  <si>
    <t>Надання допомоги на догляд за інвалідом і чи іі групи внаслідок психічного розладу</t>
  </si>
  <si>
    <t>Податок на доходи фізичних осіб із доходів у формі заробітної плати шахтарів-працівників</t>
  </si>
  <si>
    <t>Фіксований податок на доходи фізичних осіб від зайняття підприємницькою діяльністю, нарахований до 1 січня 2012 року</t>
  </si>
  <si>
    <t>Авансові внески з податку на прибуток підприємств та фінансових установ комунальної власності</t>
  </si>
  <si>
    <t>Інші неподаткові надходження, в т.ч.:</t>
  </si>
  <si>
    <t>Інші надходження</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</si>
  <si>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t>
  </si>
  <si>
    <t>24062200</t>
  </si>
  <si>
    <t xml:space="preserve">Плата за гарантії, надані Верховною Радою Автономної Республіки Крим та міськими радами </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</si>
  <si>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</si>
  <si>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</si>
  <si>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надання державної підтримки особам з особливими освітніми потребами</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</si>
  <si>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t>
  </si>
  <si>
    <t>3031</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</si>
  <si>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</si>
  <si>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3033</t>
  </si>
  <si>
    <t>Соціальні програми і заходи державних органів у справах молоді</t>
  </si>
  <si>
    <t>3141</t>
  </si>
  <si>
    <t>Підтримка спорту вищих досягнень та організацій, які здійснюють фізкультурно-спортивну діяльність в регіоні</t>
  </si>
  <si>
    <t>5062</t>
  </si>
  <si>
    <t>Реалізація інвестиційних проектів</t>
  </si>
  <si>
    <t>6410</t>
  </si>
  <si>
    <t>Операційні видатки - паспортизація, інвентаризація пам`яток архітектури, премії в галузі архітектури</t>
  </si>
  <si>
    <t>6422</t>
  </si>
  <si>
    <t>Інші заходи, пов`язані з економічною діяльністю</t>
  </si>
  <si>
    <t>7500</t>
  </si>
  <si>
    <t>Субвенція на утримання об`єктів спільного користування чи ліквідацію негативних наслідків діяльності об`єктів спільного користування</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</si>
  <si>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</si>
  <si>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за 9 місяців 2017 року</t>
  </si>
  <si>
    <t>Уточнений план на 9 місяців 2017 року</t>
  </si>
  <si>
    <t>Виконано за 9 місяців 2017 року</t>
  </si>
  <si>
    <t>3250</t>
  </si>
  <si>
    <t>6150</t>
  </si>
  <si>
    <t>8050</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</si>
  <si>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I-II групи, визначених абзацами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</si>
  <si>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абзацами 11-14 частини другої статті 7 Закону України `Про статус ветеранів війни, гарантії їх соціального захисту"</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</si>
  <si>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t>
  </si>
  <si>
    <t>Видатки на покриття інших заборгованостей, що виникли у попередні роки</t>
  </si>
  <si>
    <t>Збір за місця для паркування транспортних                  засобів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</si>
  <si>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</si>
  <si>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Доходи від  власності та підприємницької                    діяльності</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</si>
  <si>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</si>
  <si>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Регулювання цін на послуги міського                               електротранспорту</t>
  </si>
  <si>
    <t>Чернівецький міський голова</t>
  </si>
  <si>
    <t>О.Каспрук</t>
  </si>
  <si>
    <t>07.12.2017 № 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</si>
</sst>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9" formatCode="0.0"/>
    <numFmt numFmtId="196" formatCode="#,##0.0"/>
  </numFmts>
  <fonts count="27" x14ac:knownFonts="1">
    <font>
      <sz val="10"/>
      <name val="Arial Cyr"/>
      <charset val="204"/>
    </font>
    <font>
      <sz val="10"/>
      <name val="Arial Cyr"/>
      <family val="2"/>
      <charset val="204"/>
    </font>
    <font>
      <b/>
      <sz val="12"/>
      <name val="Times New Roman Cyr"/>
      <family val="1"/>
      <charset val="204"/>
    </font>
    <font>
      <b/>
      <sz val="11"/>
      <name val="Times New Roman Cyr"/>
      <family val="1"/>
      <charset val="204"/>
    </font>
    <font>
      <sz val="10"/>
      <name val="Arial Cyr"/>
      <charset val="204"/>
    </font>
    <font>
      <sz val="12"/>
      <name val="Arial Cyr"/>
      <charset val="204"/>
    </font>
    <font>
      <sz val="14"/>
      <name val="Times New Roman"/>
      <family val="1"/>
    </font>
    <font>
      <sz val="14"/>
      <name val="Times New Roman"/>
      <family val="1"/>
      <charset val="204"/>
    </font>
    <font>
      <sz val="11"/>
      <name val="Times New Roman CYR"/>
      <family val="1"/>
      <charset val="204"/>
    </font>
    <font>
      <b/>
      <sz val="12"/>
      <name val="Times New Roman"/>
      <family val="1"/>
    </font>
    <font>
      <sz val="12"/>
      <name val="Times New Roman"/>
      <family val="1"/>
      <charset val="204"/>
    </font>
    <font>
      <b/>
      <sz val="12"/>
      <name val="Times New Roman"/>
      <family val="1"/>
      <charset val="204"/>
    </font>
    <font>
      <b/>
      <sz val="10"/>
      <name val="Arial Cyr"/>
      <charset val="204"/>
    </font>
    <font>
      <b/>
      <sz val="12"/>
      <name val="Arial Cyr"/>
      <charset val="204"/>
    </font>
    <font>
      <b/>
      <i/>
      <sz val="13"/>
      <name val="Arial Cyr"/>
      <charset val="204"/>
    </font>
    <font>
      <sz val="12"/>
      <name val="Times New Roman Cyr"/>
      <family val="1"/>
      <charset val="204"/>
    </font>
    <font>
      <b/>
      <sz val="18"/>
      <name val="Arial Cyr"/>
      <charset val="204"/>
    </font>
    <font>
      <sz val="16"/>
      <name val="Times New Roman Cyr"/>
      <family val="1"/>
      <charset val="204"/>
    </font>
    <font>
      <sz val="20"/>
      <name val="Times New Roman"/>
      <family val="1"/>
      <charset val="204"/>
    </font>
    <font>
      <b/>
      <sz val="20"/>
      <name val="Times New Roman Cyr"/>
      <family val="1"/>
      <charset val="204"/>
    </font>
    <font>
      <sz val="12"/>
      <name val="Times New Roman Cyr"/>
      <charset val="204"/>
    </font>
    <font>
      <sz val="12"/>
      <name val="Times New Roman"/>
      <family val="1"/>
    </font>
    <font>
      <sz val="12"/>
      <color indexed="8"/>
      <name val="Times New Roman"/>
      <family val="1"/>
      <charset val="204"/>
    </font>
    <font>
      <sz val="10"/>
      <name val="Arial Cyr"/>
      <charset val="204"/>
    </font>
    <font>
      <b/>
      <sz val="13"/>
      <name val="Times New Roman"/>
      <family val="1"/>
      <charset val="204"/>
    </font>
    <font>
      <b/>
      <sz val="20"/>
      <name val="Times New Roman"/>
      <family val="1"/>
      <charset val="204"/>
    </font>
    <font>
      <sz val="12"/>
      <color indexed="8"/>
      <name val="Times New Roman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5" fillId="0" borderId="0"/>
  </cellStyleXfs>
  <cellXfs count="100">
    <xf numFmtId="0" fontId="0" fillId="0" borderId="0" xfId="0"/>
    <xf numFmtId="0" fontId="4" fillId="0" borderId="0" xfId="0" applyFont="1" applyFill="1" applyBorder="1"/>
    <xf numFmtId="0" fontId="1" fillId="0" borderId="0" xfId="0" applyFont="1" applyFill="1" applyBorder="1" applyAlignment="1">
      <alignment horizontal="center"/>
    </xf>
    <xf numFmtId="0" fontId="1" fillId="0" borderId="0" xfId="0" applyFont="1" applyFill="1" applyBorder="1" applyAlignment="1">
      <alignment vertical="center"/>
    </xf>
    <xf numFmtId="0" fontId="5" fillId="0" borderId="0" xfId="0" applyFont="1" applyFill="1" applyBorder="1"/>
    <xf numFmtId="0" fontId="8" fillId="0" borderId="1" xfId="0" applyNumberFormat="1" applyFont="1" applyFill="1" applyBorder="1" applyAlignment="1" applyProtection="1">
      <alignment horizontal="center" vertical="center"/>
    </xf>
    <xf numFmtId="0" fontId="7" fillId="0" borderId="0" xfId="0" applyFont="1" applyFill="1" applyBorder="1" applyAlignment="1">
      <alignment vertical="center"/>
    </xf>
    <xf numFmtId="0" fontId="7" fillId="0" borderId="0" xfId="0" applyFont="1" applyFill="1" applyBorder="1" applyAlignment="1">
      <alignment vertical="center" wrapText="1"/>
    </xf>
    <xf numFmtId="0" fontId="7" fillId="0" borderId="0" xfId="0" applyFont="1" applyBorder="1" applyAlignment="1">
      <alignment vertical="center"/>
    </xf>
    <xf numFmtId="189" fontId="4" fillId="0" borderId="0" xfId="0" applyNumberFormat="1" applyFont="1" applyFill="1" applyBorder="1"/>
    <xf numFmtId="189" fontId="5" fillId="0" borderId="0" xfId="0" applyNumberFormat="1" applyFont="1" applyFill="1" applyBorder="1"/>
    <xf numFmtId="1" fontId="8" fillId="0" borderId="1" xfId="0" applyNumberFormat="1" applyFont="1" applyFill="1" applyBorder="1" applyAlignment="1" applyProtection="1">
      <alignment horizontal="center" vertical="center"/>
    </xf>
    <xf numFmtId="0" fontId="10" fillId="0" borderId="1" xfId="0" applyFont="1" applyFill="1" applyBorder="1" applyAlignment="1">
      <alignment horizontal="center" vertical="center" wrapText="1"/>
    </xf>
    <xf numFmtId="4" fontId="10" fillId="0" borderId="1" xfId="0" applyNumberFormat="1" applyFont="1" applyFill="1" applyBorder="1" applyAlignment="1" applyProtection="1">
      <alignment horizontal="right"/>
    </xf>
    <xf numFmtId="0" fontId="10"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pplyProtection="1">
      <alignment horizontal="center" vertical="center" wrapText="1"/>
      <protection locked="0"/>
    </xf>
    <xf numFmtId="189" fontId="9"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1" fillId="0" borderId="1" xfId="0" applyFont="1" applyFill="1" applyBorder="1" applyAlignment="1">
      <alignment horizontal="center" vertical="center"/>
    </xf>
    <xf numFmtId="4" fontId="11" fillId="0" borderId="1" xfId="0" applyNumberFormat="1" applyFont="1" applyFill="1" applyBorder="1" applyAlignment="1" applyProtection="1">
      <alignment horizontal="right" vertical="center"/>
    </xf>
    <xf numFmtId="189" fontId="11" fillId="0" borderId="1" xfId="0" applyNumberFormat="1" applyFont="1" applyFill="1" applyBorder="1" applyAlignment="1" applyProtection="1">
      <alignment horizontal="right" vertical="center"/>
    </xf>
    <xf numFmtId="196" fontId="11" fillId="0" borderId="1" xfId="0" applyNumberFormat="1" applyFont="1" applyFill="1" applyBorder="1" applyAlignment="1" applyProtection="1">
      <alignment horizontal="right" vertical="center"/>
    </xf>
    <xf numFmtId="0" fontId="18" fillId="0" borderId="0" xfId="1" applyFont="1" applyBorder="1" applyAlignment="1" applyProtection="1">
      <alignment vertical="top"/>
    </xf>
    <xf numFmtId="0" fontId="24" fillId="0" borderId="1" xfId="0" applyFont="1" applyFill="1" applyBorder="1" applyAlignment="1">
      <alignment horizontal="left" vertical="top" wrapText="1"/>
    </xf>
    <xf numFmtId="189" fontId="10" fillId="0" borderId="1" xfId="0" applyNumberFormat="1" applyFont="1" applyFill="1" applyBorder="1" applyAlignment="1" applyProtection="1">
      <alignment horizontal="right" vertical="center"/>
    </xf>
    <xf numFmtId="4" fontId="10" fillId="0" borderId="1" xfId="0" applyNumberFormat="1" applyFont="1" applyFill="1" applyBorder="1" applyAlignment="1" applyProtection="1">
      <alignment horizontal="right" vertical="center"/>
    </xf>
    <xf numFmtId="4" fontId="21" fillId="0" borderId="1" xfId="0" applyNumberFormat="1" applyFont="1" applyFill="1" applyBorder="1" applyAlignment="1" applyProtection="1">
      <alignment horizontal="right" vertical="center"/>
    </xf>
    <xf numFmtId="4" fontId="21" fillId="0" borderId="1" xfId="0" applyNumberFormat="1" applyFont="1" applyFill="1" applyBorder="1" applyAlignment="1">
      <alignment horizontal="right" vertical="center"/>
    </xf>
    <xf numFmtId="4" fontId="22" fillId="0" borderId="1" xfId="0" applyNumberFormat="1" applyFont="1" applyFill="1" applyBorder="1" applyAlignment="1">
      <alignment horizontal="right" vertical="center"/>
    </xf>
    <xf numFmtId="0" fontId="9" fillId="0" borderId="1" xfId="0" applyNumberFormat="1" applyFont="1" applyFill="1" applyBorder="1" applyAlignment="1" applyProtection="1">
      <alignment horizontal="center" vertical="center"/>
    </xf>
    <xf numFmtId="0" fontId="11"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4" fontId="10" fillId="0" borderId="1" xfId="0" applyNumberFormat="1" applyFont="1" applyFill="1" applyBorder="1" applyAlignment="1">
      <alignment vertical="center"/>
    </xf>
    <xf numFmtId="0" fontId="21" fillId="0" borderId="1" xfId="0" applyNumberFormat="1" applyFont="1" applyFill="1" applyBorder="1" applyAlignment="1" applyProtection="1">
      <alignment horizontal="left" vertical="top" wrapText="1"/>
    </xf>
    <xf numFmtId="0" fontId="21" fillId="0" borderId="1" xfId="0" applyNumberFormat="1" applyFont="1" applyFill="1" applyBorder="1" applyAlignment="1" applyProtection="1">
      <alignment horizontal="center" vertical="center"/>
    </xf>
    <xf numFmtId="196" fontId="10" fillId="0" borderId="1" xfId="0" applyNumberFormat="1" applyFont="1" applyFill="1" applyBorder="1" applyAlignment="1" applyProtection="1">
      <alignment horizontal="right" vertical="center"/>
    </xf>
    <xf numFmtId="4" fontId="20" fillId="0" borderId="1" xfId="0" applyNumberFormat="1" applyFont="1" applyFill="1" applyBorder="1" applyAlignment="1">
      <alignment horizontal="right" vertical="center" wrapText="1"/>
    </xf>
    <xf numFmtId="49" fontId="10"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right" vertical="center" wrapText="1"/>
    </xf>
    <xf numFmtId="4" fontId="10" fillId="0" borderId="1" xfId="0" applyNumberFormat="1" applyFont="1" applyFill="1" applyBorder="1" applyAlignment="1">
      <alignment horizontal="right" vertical="center"/>
    </xf>
    <xf numFmtId="4" fontId="24" fillId="0" borderId="1" xfId="0" applyNumberFormat="1" applyFont="1" applyFill="1" applyBorder="1" applyAlignment="1" applyProtection="1">
      <alignment horizontal="right" vertical="center"/>
    </xf>
    <xf numFmtId="49" fontId="11" fillId="0" borderId="1" xfId="0" applyNumberFormat="1" applyFont="1" applyFill="1" applyBorder="1" applyAlignment="1">
      <alignment horizontal="center"/>
    </xf>
    <xf numFmtId="49" fontId="10" fillId="0" borderId="1" xfId="0" applyNumberFormat="1" applyFont="1" applyFill="1" applyBorder="1" applyAlignment="1">
      <alignment horizontal="center"/>
    </xf>
    <xf numFmtId="4" fontId="10" fillId="0" borderId="1" xfId="0" applyNumberFormat="1" applyFont="1" applyFill="1" applyBorder="1" applyAlignment="1">
      <alignment vertical="center" wrapText="1"/>
    </xf>
    <xf numFmtId="49" fontId="15" fillId="0" borderId="1" xfId="0" applyNumberFormat="1" applyFont="1" applyFill="1" applyBorder="1" applyAlignment="1" applyProtection="1">
      <alignment horizontal="center" vertical="center" wrapText="1"/>
    </xf>
    <xf numFmtId="4" fontId="11" fillId="0" borderId="1" xfId="0" applyNumberFormat="1" applyFont="1" applyFill="1" applyBorder="1" applyAlignment="1">
      <alignment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horizontal="center" vertical="center"/>
    </xf>
    <xf numFmtId="4" fontId="2" fillId="0" borderId="1" xfId="0" applyNumberFormat="1" applyFont="1" applyFill="1" applyBorder="1" applyAlignment="1" applyProtection="1">
      <alignment horizontal="right" vertical="center"/>
    </xf>
    <xf numFmtId="4" fontId="15" fillId="0" borderId="1" xfId="0" applyNumberFormat="1" applyFont="1" applyFill="1" applyBorder="1" applyAlignment="1" applyProtection="1">
      <alignment horizontal="right" vertical="center"/>
    </xf>
    <xf numFmtId="0" fontId="9" fillId="0" borderId="1" xfId="0" applyNumberFormat="1" applyFont="1" applyFill="1" applyBorder="1" applyAlignment="1" applyProtection="1">
      <alignment horizontal="left" vertical="top" wrapText="1"/>
    </xf>
    <xf numFmtId="4" fontId="11" fillId="0" borderId="1" xfId="0" applyNumberFormat="1" applyFont="1" applyFill="1" applyBorder="1" applyAlignment="1">
      <alignment horizontal="right" vertical="center"/>
    </xf>
    <xf numFmtId="4" fontId="11" fillId="0" borderId="1" xfId="0" applyNumberFormat="1" applyFont="1" applyFill="1" applyBorder="1" applyAlignment="1">
      <alignment vertical="center"/>
    </xf>
    <xf numFmtId="0" fontId="10" fillId="0" borderId="1" xfId="0" applyFont="1" applyFill="1" applyBorder="1" applyAlignment="1">
      <alignment horizontal="center"/>
    </xf>
    <xf numFmtId="0" fontId="15" fillId="0" borderId="1" xfId="1" applyFont="1" applyFill="1" applyBorder="1" applyAlignment="1" applyProtection="1">
      <alignment vertical="top" wrapText="1"/>
    </xf>
    <xf numFmtId="49" fontId="15" fillId="0" borderId="1" xfId="1" applyNumberFormat="1" applyFont="1" applyFill="1" applyBorder="1" applyAlignment="1" applyProtection="1">
      <alignment horizontal="center" vertical="center" wrapText="1"/>
    </xf>
    <xf numFmtId="0" fontId="15" fillId="0" borderId="1" xfId="0" applyFont="1" applyFill="1" applyBorder="1" applyAlignment="1" applyProtection="1">
      <alignment vertical="top" wrapText="1"/>
    </xf>
    <xf numFmtId="49" fontId="15" fillId="0" borderId="1" xfId="1" applyNumberFormat="1" applyFont="1" applyFill="1" applyBorder="1" applyAlignment="1" applyProtection="1">
      <alignment horizontal="center" wrapText="1"/>
    </xf>
    <xf numFmtId="0" fontId="10" fillId="0" borderId="1" xfId="0" quotePrefix="1" applyFont="1" applyFill="1" applyBorder="1" applyAlignment="1">
      <alignment horizontal="center" vertical="center" wrapText="1"/>
    </xf>
    <xf numFmtId="49" fontId="15" fillId="0" borderId="1" xfId="0" applyNumberFormat="1" applyFont="1" applyFill="1" applyBorder="1" applyAlignment="1" applyProtection="1">
      <alignment horizontal="center" wrapText="1"/>
    </xf>
    <xf numFmtId="0" fontId="20" fillId="0" borderId="1" xfId="0" applyFont="1" applyFill="1" applyBorder="1" applyAlignment="1" applyProtection="1">
      <alignment vertical="top" wrapText="1"/>
    </xf>
    <xf numFmtId="49" fontId="20" fillId="0" borderId="1" xfId="0" applyNumberFormat="1" applyFont="1" applyFill="1" applyBorder="1" applyAlignment="1" applyProtection="1">
      <alignment horizontal="center" wrapText="1"/>
    </xf>
    <xf numFmtId="0" fontId="15" fillId="0" borderId="1" xfId="1" applyFont="1" applyFill="1" applyBorder="1" applyAlignment="1" applyProtection="1">
      <alignment horizontal="left" vertical="top" wrapText="1"/>
    </xf>
    <xf numFmtId="0" fontId="15" fillId="0" borderId="1" xfId="0" applyFont="1" applyFill="1" applyBorder="1" applyAlignment="1" applyProtection="1">
      <alignment horizontal="left" vertical="top" wrapText="1"/>
    </xf>
    <xf numFmtId="4" fontId="26" fillId="0" borderId="1" xfId="0" applyNumberFormat="1" applyFont="1" applyFill="1" applyBorder="1" applyAlignment="1">
      <alignment horizontal="right" vertical="center"/>
    </xf>
    <xf numFmtId="0" fontId="17" fillId="0" borderId="0" xfId="1" applyFont="1" applyBorder="1" applyAlignment="1" applyProtection="1">
      <alignment vertical="top"/>
    </xf>
    <xf numFmtId="0" fontId="0" fillId="0" borderId="0" xfId="0" applyBorder="1"/>
    <xf numFmtId="0" fontId="6" fillId="0" borderId="0" xfId="0" applyFont="1" applyFill="1" applyBorder="1" applyAlignment="1">
      <alignment vertical="center" wrapText="1"/>
    </xf>
    <xf numFmtId="0" fontId="6" fillId="0" borderId="0" xfId="0" applyFont="1" applyFill="1" applyBorder="1" applyAlignment="1">
      <alignment horizontal="left" vertical="center" wrapText="1"/>
    </xf>
    <xf numFmtId="0" fontId="13" fillId="0" borderId="0" xfId="0" applyFont="1" applyBorder="1"/>
    <xf numFmtId="0" fontId="13" fillId="0" borderId="0" xfId="0" applyFont="1" applyBorder="1" applyAlignment="1">
      <alignment horizontal="center"/>
    </xf>
    <xf numFmtId="0" fontId="12" fillId="0" borderId="0" xfId="0" applyFont="1" applyBorder="1"/>
    <xf numFmtId="0" fontId="0" fillId="0" borderId="0" xfId="0" applyFill="1" applyBorder="1"/>
    <xf numFmtId="0" fontId="12" fillId="0" borderId="0" xfId="0" applyFont="1" applyFill="1" applyBorder="1"/>
    <xf numFmtId="0" fontId="14" fillId="0" borderId="0" xfId="0" applyFont="1" applyBorder="1" applyAlignment="1">
      <alignment vertical="center"/>
    </xf>
    <xf numFmtId="0" fontId="14" fillId="0" borderId="0" xfId="0" applyFont="1" applyFill="1" applyBorder="1" applyAlignment="1">
      <alignment vertical="center"/>
    </xf>
    <xf numFmtId="0" fontId="12" fillId="0" borderId="0" xfId="0" applyFont="1" applyFill="1" applyBorder="1" applyAlignment="1">
      <alignment vertical="center"/>
    </xf>
    <xf numFmtId="0" fontId="23" fillId="0" borderId="0" xfId="0" applyFont="1" applyFill="1" applyBorder="1"/>
    <xf numFmtId="0" fontId="12" fillId="0" borderId="0" xfId="0" applyFont="1" applyBorder="1" applyAlignment="1">
      <alignment vertical="center"/>
    </xf>
    <xf numFmtId="189" fontId="0" fillId="0" borderId="0" xfId="0" applyNumberFormat="1" applyBorder="1"/>
    <xf numFmtId="0" fontId="19" fillId="0" borderId="0" xfId="1" applyFont="1" applyBorder="1" applyAlignment="1" applyProtection="1">
      <alignment vertical="top"/>
    </xf>
    <xf numFmtId="0" fontId="4" fillId="0" borderId="0" xfId="0" applyFont="1" applyFill="1" applyBorder="1" applyAlignment="1"/>
    <xf numFmtId="0" fontId="5" fillId="0" borderId="0" xfId="0" applyFont="1" applyFill="1" applyBorder="1" applyAlignment="1"/>
    <xf numFmtId="0" fontId="0" fillId="0" borderId="0" xfId="0" applyBorder="1" applyAlignment="1"/>
    <xf numFmtId="4" fontId="10" fillId="0" borderId="1" xfId="0" applyNumberFormat="1" applyFont="1" applyBorder="1" applyAlignment="1">
      <alignment horizontal="right" vertical="center"/>
    </xf>
    <xf numFmtId="4" fontId="11" fillId="0" borderId="1" xfId="0" applyNumberFormat="1" applyFont="1" applyBorder="1" applyAlignment="1">
      <alignment horizontal="right" vertical="center"/>
    </xf>
    <xf numFmtId="4" fontId="10" fillId="0" borderId="1" xfId="0" applyNumberFormat="1" applyFont="1" applyBorder="1" applyAlignment="1">
      <alignment horizontal="right" vertical="center" wrapText="1"/>
    </xf>
    <xf numFmtId="4" fontId="11" fillId="0" borderId="1" xfId="0" applyNumberFormat="1" applyFont="1" applyBorder="1" applyAlignment="1">
      <alignment horizontal="right" vertical="center" wrapText="1"/>
    </xf>
    <xf numFmtId="4" fontId="10" fillId="0" borderId="1" xfId="0" applyNumberFormat="1" applyFont="1" applyBorder="1" applyAlignment="1">
      <alignment horizontal="right" wrapText="1"/>
    </xf>
    <xf numFmtId="0" fontId="25" fillId="0" borderId="0" xfId="0" applyFont="1" applyFill="1" applyBorder="1" applyAlignment="1">
      <alignment horizontal="left" vertical="top"/>
    </xf>
    <xf numFmtId="0" fontId="16" fillId="0" borderId="0"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49" fontId="9" fillId="0" borderId="1" xfId="0" applyNumberFormat="1" applyFont="1" applyFill="1" applyBorder="1" applyAlignment="1" applyProtection="1">
      <alignment horizontal="center" vertical="center" wrapText="1"/>
      <protection locked="0"/>
    </xf>
  </cellXfs>
  <cellStyles count="2">
    <cellStyle name="Обычный" xfId="0" builtinId="0"/>
    <cellStyle name="Обычный_ZV1PIV98"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3076575</xdr:colOff>
      <xdr:row>308</xdr:row>
      <xdr:rowOff>0</xdr:rowOff>
    </xdr:from>
    <xdr:to>
      <xdr:col>0</xdr:col>
      <xdr:colOff>3476625</xdr:colOff>
      <xdr:row>308</xdr:row>
      <xdr:rowOff>28575</xdr:rowOff>
    </xdr:to>
    <xdr:sp macro="" textlink="">
      <xdr:nvSpPr>
        <xdr:cNvPr id="2117" name="Text Box 1"/>
        <xdr:cNvSpPr txBox="1">
          <a:spLocks noChangeArrowheads="1"/>
        </xdr:cNvSpPr>
      </xdr:nvSpPr>
      <xdr:spPr bwMode="auto">
        <a:xfrm>
          <a:off x="3076575" y="1245203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308</xdr:row>
      <xdr:rowOff>0</xdr:rowOff>
    </xdr:from>
    <xdr:to>
      <xdr:col>0</xdr:col>
      <xdr:colOff>3476625</xdr:colOff>
      <xdr:row>308</xdr:row>
      <xdr:rowOff>28575</xdr:rowOff>
    </xdr:to>
    <xdr:sp macro="" textlink="">
      <xdr:nvSpPr>
        <xdr:cNvPr id="2118" name="Text Box 2"/>
        <xdr:cNvSpPr txBox="1">
          <a:spLocks noChangeArrowheads="1"/>
        </xdr:cNvSpPr>
      </xdr:nvSpPr>
      <xdr:spPr bwMode="auto">
        <a:xfrm>
          <a:off x="3076575" y="1245203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308</xdr:row>
      <xdr:rowOff>0</xdr:rowOff>
    </xdr:from>
    <xdr:to>
      <xdr:col>0</xdr:col>
      <xdr:colOff>3476625</xdr:colOff>
      <xdr:row>308</xdr:row>
      <xdr:rowOff>28575</xdr:rowOff>
    </xdr:to>
    <xdr:sp macro="" textlink="">
      <xdr:nvSpPr>
        <xdr:cNvPr id="2119" name="Text Box 3"/>
        <xdr:cNvSpPr txBox="1">
          <a:spLocks noChangeArrowheads="1"/>
        </xdr:cNvSpPr>
      </xdr:nvSpPr>
      <xdr:spPr bwMode="auto">
        <a:xfrm>
          <a:off x="3076575" y="1245203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308</xdr:row>
      <xdr:rowOff>0</xdr:rowOff>
    </xdr:from>
    <xdr:to>
      <xdr:col>0</xdr:col>
      <xdr:colOff>3476625</xdr:colOff>
      <xdr:row>308</xdr:row>
      <xdr:rowOff>28575</xdr:rowOff>
    </xdr:to>
    <xdr:sp macro="" textlink="">
      <xdr:nvSpPr>
        <xdr:cNvPr id="2120" name="Text Box 4"/>
        <xdr:cNvSpPr txBox="1">
          <a:spLocks noChangeArrowheads="1"/>
        </xdr:cNvSpPr>
      </xdr:nvSpPr>
      <xdr:spPr bwMode="auto">
        <a:xfrm>
          <a:off x="3076575" y="1245203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0</xdr:col>
      <xdr:colOff>3476625</xdr:colOff>
      <xdr:row>328</xdr:row>
      <xdr:rowOff>28575</xdr:rowOff>
    </xdr:to>
    <xdr:sp macro="" textlink="">
      <xdr:nvSpPr>
        <xdr:cNvPr id="2121" name="Text Box 1"/>
        <xdr:cNvSpPr txBox="1">
          <a:spLocks noChangeArrowheads="1"/>
        </xdr:cNvSpPr>
      </xdr:nvSpPr>
      <xdr:spPr bwMode="auto">
        <a:xfrm>
          <a:off x="3076575" y="12972097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0</xdr:col>
      <xdr:colOff>3476625</xdr:colOff>
      <xdr:row>328</xdr:row>
      <xdr:rowOff>28575</xdr:rowOff>
    </xdr:to>
    <xdr:sp macro="" textlink="">
      <xdr:nvSpPr>
        <xdr:cNvPr id="2122" name="Text Box 2"/>
        <xdr:cNvSpPr txBox="1">
          <a:spLocks noChangeArrowheads="1"/>
        </xdr:cNvSpPr>
      </xdr:nvSpPr>
      <xdr:spPr bwMode="auto">
        <a:xfrm>
          <a:off x="3076575" y="12972097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0</xdr:col>
      <xdr:colOff>3476625</xdr:colOff>
      <xdr:row>328</xdr:row>
      <xdr:rowOff>28575</xdr:rowOff>
    </xdr:to>
    <xdr:sp macro="" textlink="">
      <xdr:nvSpPr>
        <xdr:cNvPr id="2123" name="Text Box 3"/>
        <xdr:cNvSpPr txBox="1">
          <a:spLocks noChangeArrowheads="1"/>
        </xdr:cNvSpPr>
      </xdr:nvSpPr>
      <xdr:spPr bwMode="auto">
        <a:xfrm>
          <a:off x="3076575" y="12972097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0</xdr:col>
      <xdr:colOff>3476625</xdr:colOff>
      <xdr:row>328</xdr:row>
      <xdr:rowOff>28575</xdr:rowOff>
    </xdr:to>
    <xdr:sp macro="" textlink="">
      <xdr:nvSpPr>
        <xdr:cNvPr id="2124" name="Text Box 4"/>
        <xdr:cNvSpPr txBox="1">
          <a:spLocks noChangeArrowheads="1"/>
        </xdr:cNvSpPr>
      </xdr:nvSpPr>
      <xdr:spPr bwMode="auto">
        <a:xfrm>
          <a:off x="3076575" y="12972097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9"/>
  <sheetViews>
    <sheetView showZeros="0" tabSelected="1" zoomScale="75" zoomScaleNormal="75" zoomScaleSheetLayoutView="75" workbookViewId="0">
      <selection activeCell="J4" sqref="J4"/>
    </sheetView>
  </sheetViews>
  <sheetFormatPr defaultRowHeight="12.75" x14ac:dyDescent="0.2"/>
  <cols>
    <col min="1" max="1" width="53.7109375" style="88" customWidth="1"/>
    <col min="2" max="2" width="12.140625" style="71" customWidth="1"/>
    <col min="3" max="3" width="21.7109375" style="71" customWidth="1"/>
    <col min="4" max="4" width="20.28515625" style="71" customWidth="1"/>
    <col min="5" max="5" width="21.5703125" style="71" customWidth="1"/>
    <col min="6" max="6" width="10.85546875" style="84" customWidth="1"/>
    <col min="7" max="7" width="19.140625" style="71" customWidth="1"/>
    <col min="8" max="8" width="18.85546875" style="71" customWidth="1"/>
    <col min="9" max="9" width="11" style="71" customWidth="1"/>
    <col min="10" max="10" width="20.42578125" style="71" customWidth="1"/>
    <col min="11" max="11" width="19.7109375" style="71" customWidth="1"/>
    <col min="12" max="12" width="10.85546875" style="71" customWidth="1"/>
    <col min="13" max="16384" width="9.140625" style="71"/>
  </cols>
  <sheetData>
    <row r="1" spans="1:14" ht="20.25" x14ac:dyDescent="0.2">
      <c r="A1" s="86"/>
      <c r="B1" s="1"/>
      <c r="C1" s="1"/>
      <c r="D1" s="1"/>
      <c r="E1" s="1"/>
      <c r="F1" s="9"/>
      <c r="G1" s="1"/>
      <c r="H1" s="6"/>
      <c r="I1" s="6"/>
      <c r="J1" s="70" t="s">
        <v>212</v>
      </c>
      <c r="K1" s="70"/>
      <c r="L1" s="70"/>
      <c r="M1" s="70"/>
    </row>
    <row r="2" spans="1:14" ht="20.25" x14ac:dyDescent="0.2">
      <c r="A2" s="87"/>
      <c r="B2" s="4"/>
      <c r="C2" s="4"/>
      <c r="D2" s="4"/>
      <c r="E2" s="4"/>
      <c r="F2" s="10"/>
      <c r="G2" s="1"/>
      <c r="H2" s="7"/>
      <c r="I2" s="7"/>
      <c r="J2" s="70" t="s">
        <v>213</v>
      </c>
      <c r="K2" s="70"/>
      <c r="L2" s="70"/>
      <c r="M2" s="70"/>
    </row>
    <row r="3" spans="1:14" ht="20.25" x14ac:dyDescent="0.2">
      <c r="A3" s="87"/>
      <c r="B3" s="4"/>
      <c r="C3" s="4"/>
      <c r="D3" s="4"/>
      <c r="E3" s="4"/>
      <c r="F3" s="10"/>
      <c r="G3" s="1"/>
      <c r="H3" s="8"/>
      <c r="I3" s="8"/>
      <c r="J3" s="70" t="s">
        <v>266</v>
      </c>
      <c r="K3" s="70"/>
      <c r="L3" s="70"/>
      <c r="M3" s="70"/>
    </row>
    <row r="4" spans="1:14" ht="20.25" x14ac:dyDescent="0.2">
      <c r="A4" s="87"/>
      <c r="B4" s="4"/>
      <c r="C4" s="4"/>
      <c r="D4" s="4"/>
      <c r="E4" s="4"/>
      <c r="F4" s="10"/>
      <c r="G4" s="1"/>
      <c r="H4" s="72"/>
      <c r="I4" s="72"/>
      <c r="J4" s="70" t="s">
        <v>431</v>
      </c>
      <c r="K4" s="70"/>
      <c r="L4" s="70"/>
      <c r="M4" s="70"/>
      <c r="N4" s="72"/>
    </row>
    <row r="5" spans="1:14" ht="12" customHeight="1" x14ac:dyDescent="0.2">
      <c r="A5" s="87"/>
      <c r="B5" s="4"/>
      <c r="C5" s="4"/>
      <c r="D5" s="4"/>
      <c r="E5" s="4"/>
      <c r="F5" s="10"/>
      <c r="G5" s="1"/>
      <c r="H5" s="72"/>
      <c r="I5" s="72"/>
      <c r="J5" s="72"/>
      <c r="K5" s="72"/>
      <c r="L5" s="72"/>
      <c r="M5" s="73"/>
      <c r="N5" s="73"/>
    </row>
    <row r="6" spans="1:14" ht="23.25" x14ac:dyDescent="0.2">
      <c r="A6" s="95" t="s">
        <v>215</v>
      </c>
      <c r="B6" s="95"/>
      <c r="C6" s="95"/>
      <c r="D6" s="95"/>
      <c r="E6" s="95"/>
      <c r="F6" s="95"/>
      <c r="G6" s="95"/>
      <c r="H6" s="95"/>
      <c r="I6" s="95"/>
      <c r="J6" s="95"/>
      <c r="K6" s="95"/>
      <c r="L6" s="95"/>
    </row>
    <row r="7" spans="1:14" ht="23.25" x14ac:dyDescent="0.2">
      <c r="A7" s="95" t="s">
        <v>214</v>
      </c>
      <c r="B7" s="95"/>
      <c r="C7" s="95"/>
      <c r="D7" s="95"/>
      <c r="E7" s="95"/>
      <c r="F7" s="95"/>
      <c r="G7" s="95"/>
      <c r="H7" s="95"/>
      <c r="I7" s="95"/>
      <c r="J7" s="95"/>
      <c r="K7" s="95"/>
      <c r="L7" s="95"/>
    </row>
    <row r="8" spans="1:14" ht="23.25" x14ac:dyDescent="0.2">
      <c r="A8" s="95" t="s">
        <v>414</v>
      </c>
      <c r="B8" s="95"/>
      <c r="C8" s="95"/>
      <c r="D8" s="95"/>
      <c r="E8" s="95"/>
      <c r="F8" s="95"/>
      <c r="G8" s="95"/>
      <c r="H8" s="95"/>
      <c r="I8" s="95"/>
      <c r="J8" s="95"/>
      <c r="K8" s="95"/>
      <c r="L8" s="95"/>
    </row>
    <row r="9" spans="1:14" ht="15" x14ac:dyDescent="0.2">
      <c r="A9" s="3"/>
      <c r="B9" s="4"/>
      <c r="C9" s="4"/>
      <c r="D9" s="4"/>
      <c r="E9" s="4"/>
      <c r="F9" s="10"/>
      <c r="G9" s="4"/>
      <c r="H9" s="2"/>
      <c r="I9" s="2"/>
      <c r="J9" s="2"/>
      <c r="K9" s="2"/>
      <c r="L9" s="2"/>
    </row>
    <row r="10" spans="1:14" s="74" customFormat="1" ht="21" customHeight="1" x14ac:dyDescent="0.25">
      <c r="A10" s="96" t="s">
        <v>121</v>
      </c>
      <c r="B10" s="97" t="s">
        <v>245</v>
      </c>
      <c r="C10" s="99" t="s">
        <v>122</v>
      </c>
      <c r="D10" s="99"/>
      <c r="E10" s="99"/>
      <c r="F10" s="99"/>
      <c r="G10" s="98" t="s">
        <v>123</v>
      </c>
      <c r="H10" s="98"/>
      <c r="I10" s="98"/>
      <c r="J10" s="98" t="s">
        <v>124</v>
      </c>
      <c r="K10" s="98"/>
      <c r="L10" s="98"/>
    </row>
    <row r="11" spans="1:14" s="75" customFormat="1" ht="51.75" customHeight="1" x14ac:dyDescent="0.25">
      <c r="A11" s="96"/>
      <c r="B11" s="97"/>
      <c r="C11" s="15" t="s">
        <v>276</v>
      </c>
      <c r="D11" s="15" t="s">
        <v>415</v>
      </c>
      <c r="E11" s="16" t="s">
        <v>416</v>
      </c>
      <c r="F11" s="17" t="s">
        <v>246</v>
      </c>
      <c r="G11" s="15" t="s">
        <v>276</v>
      </c>
      <c r="H11" s="16" t="s">
        <v>416</v>
      </c>
      <c r="I11" s="17" t="s">
        <v>246</v>
      </c>
      <c r="J11" s="15" t="s">
        <v>276</v>
      </c>
      <c r="K11" s="16" t="s">
        <v>416</v>
      </c>
      <c r="L11" s="17" t="s">
        <v>246</v>
      </c>
    </row>
    <row r="12" spans="1:14" ht="15" x14ac:dyDescent="0.2">
      <c r="A12" s="5">
        <v>1</v>
      </c>
      <c r="B12" s="5">
        <v>2</v>
      </c>
      <c r="C12" s="5">
        <v>3</v>
      </c>
      <c r="D12" s="5">
        <v>4</v>
      </c>
      <c r="E12" s="5">
        <v>5</v>
      </c>
      <c r="F12" s="11">
        <v>6</v>
      </c>
      <c r="G12" s="5">
        <v>7</v>
      </c>
      <c r="H12" s="5">
        <v>8</v>
      </c>
      <c r="I12" s="5">
        <v>9</v>
      </c>
      <c r="J12" s="5">
        <v>10</v>
      </c>
      <c r="K12" s="5">
        <v>11</v>
      </c>
      <c r="L12" s="5">
        <v>12</v>
      </c>
    </row>
    <row r="13" spans="1:14" s="76" customFormat="1" ht="15.75" x14ac:dyDescent="0.2">
      <c r="A13" s="19" t="s">
        <v>277</v>
      </c>
      <c r="B13" s="18">
        <v>10000000</v>
      </c>
      <c r="C13" s="22">
        <f>C14+C28+C39+C44+C79+C33</f>
        <v>1052198953</v>
      </c>
      <c r="D13" s="22">
        <f>D14+D28+D39+D44+D79+D33</f>
        <v>760723178</v>
      </c>
      <c r="E13" s="22">
        <f>E14+E28+E39+E44+E79+E33</f>
        <v>766448361.25999999</v>
      </c>
      <c r="F13" s="23">
        <f>IF(D13=0,"",IF(E13/D13&gt;1.5, "зв.100",E13/D13*100))</f>
        <v>100.75259745273596</v>
      </c>
      <c r="G13" s="22">
        <f>G14+G28+G39+G44+G79+G33</f>
        <v>391300</v>
      </c>
      <c r="H13" s="22">
        <f>H14+H28+H39+H44+H79+H33</f>
        <v>308156.21999999997</v>
      </c>
      <c r="I13" s="24">
        <f t="shared" ref="I13:I76" si="0">IF(G13=0,"",IF(H13/G13&gt;1.5, "зв.100",H13/G13*100))</f>
        <v>78.751909021211347</v>
      </c>
      <c r="J13" s="22">
        <f>C13+G13</f>
        <v>1052590253</v>
      </c>
      <c r="K13" s="22">
        <f>E13+H13</f>
        <v>766756517.48000002</v>
      </c>
      <c r="L13" s="22">
        <f>IF(J13=0,"",IF(K13/J13&gt;1.5, "зв.100",K13/J13*100))</f>
        <v>72.844729019165641</v>
      </c>
    </row>
    <row r="14" spans="1:14" s="76" customFormat="1" ht="31.5" x14ac:dyDescent="0.2">
      <c r="A14" s="19" t="s">
        <v>180</v>
      </c>
      <c r="B14" s="18">
        <v>11000000</v>
      </c>
      <c r="C14" s="22">
        <f>C15+C23</f>
        <v>611073053</v>
      </c>
      <c r="D14" s="22">
        <f>D15+D23</f>
        <v>436235878</v>
      </c>
      <c r="E14" s="22">
        <f>E15+E23</f>
        <v>439957956.93000001</v>
      </c>
      <c r="F14" s="23">
        <f t="shared" ref="F14:F77" si="1">IF(D14=0,"",IF(E14/D14&gt;1.5, "зв.100",E14/D14*100))</f>
        <v>100.85322622867805</v>
      </c>
      <c r="G14" s="22">
        <f>G15+G23</f>
        <v>0</v>
      </c>
      <c r="H14" s="22">
        <f>H15+H23</f>
        <v>0</v>
      </c>
      <c r="I14" s="24" t="str">
        <f t="shared" si="0"/>
        <v/>
      </c>
      <c r="J14" s="22">
        <f t="shared" ref="J14:J77" si="2">C14+G14</f>
        <v>611073053</v>
      </c>
      <c r="K14" s="22">
        <f t="shared" ref="K14:K77" si="3">E14+H14</f>
        <v>439957956.93000001</v>
      </c>
      <c r="L14" s="22">
        <f t="shared" ref="L14:L77" si="4">IF(J14=0,"",IF(K14/J14&gt;1.5, "зв.100",K14/J14*100))</f>
        <v>71.997604013148987</v>
      </c>
    </row>
    <row r="15" spans="1:14" s="76" customFormat="1" ht="15.75" x14ac:dyDescent="0.2">
      <c r="A15" s="19" t="s">
        <v>125</v>
      </c>
      <c r="B15" s="18">
        <v>11010000</v>
      </c>
      <c r="C15" s="22">
        <f>SUM(C16:C22)</f>
        <v>607328053</v>
      </c>
      <c r="D15" s="22">
        <f>SUM(D16:D22)</f>
        <v>433401988</v>
      </c>
      <c r="E15" s="22">
        <f>SUM(E16:E22)</f>
        <v>436919875.95999998</v>
      </c>
      <c r="F15" s="23">
        <f t="shared" si="1"/>
        <v>100.81169169902378</v>
      </c>
      <c r="G15" s="22">
        <f>SUM(G16:G22)</f>
        <v>0</v>
      </c>
      <c r="H15" s="22">
        <f>SUM(H16:H22)</f>
        <v>0</v>
      </c>
      <c r="I15" s="24" t="str">
        <f t="shared" si="0"/>
        <v/>
      </c>
      <c r="J15" s="22">
        <f t="shared" si="2"/>
        <v>607328053</v>
      </c>
      <c r="K15" s="22">
        <f t="shared" si="3"/>
        <v>436919875.95999998</v>
      </c>
      <c r="L15" s="22">
        <f t="shared" si="4"/>
        <v>71.941329533809622</v>
      </c>
    </row>
    <row r="16" spans="1:14" ht="47.25" x14ac:dyDescent="0.2">
      <c r="A16" s="20" t="s">
        <v>181</v>
      </c>
      <c r="B16" s="12">
        <v>11010100</v>
      </c>
      <c r="C16" s="89">
        <v>533778053</v>
      </c>
      <c r="D16" s="89">
        <v>381075908</v>
      </c>
      <c r="E16" s="89">
        <v>392362128.67000002</v>
      </c>
      <c r="F16" s="27">
        <f>IF(D16=0,"",IF(E16/D16&gt;1.5, "зв.100",E16/D16*100))</f>
        <v>102.96167257836726</v>
      </c>
      <c r="G16" s="28">
        <v>0</v>
      </c>
      <c r="H16" s="28">
        <v>0</v>
      </c>
      <c r="I16" s="24" t="str">
        <f t="shared" si="0"/>
        <v/>
      </c>
      <c r="J16" s="42">
        <f t="shared" si="2"/>
        <v>533778053</v>
      </c>
      <c r="K16" s="42">
        <f t="shared" si="3"/>
        <v>392362128.67000002</v>
      </c>
      <c r="L16" s="42">
        <f t="shared" si="4"/>
        <v>73.506605688413345</v>
      </c>
    </row>
    <row r="17" spans="1:12" ht="78.75" x14ac:dyDescent="0.2">
      <c r="A17" s="20" t="s">
        <v>126</v>
      </c>
      <c r="B17" s="12">
        <v>11010200</v>
      </c>
      <c r="C17" s="89">
        <v>53700000</v>
      </c>
      <c r="D17" s="89">
        <v>38208285</v>
      </c>
      <c r="E17" s="89">
        <v>32705904.469999999</v>
      </c>
      <c r="F17" s="27">
        <f>IF(D17=0,"",IF(E17/D17&gt;1.5, "зв.100",E17/D17*100))</f>
        <v>85.598985848226377</v>
      </c>
      <c r="G17" s="28">
        <v>0</v>
      </c>
      <c r="H17" s="28">
        <v>0</v>
      </c>
      <c r="I17" s="24" t="str">
        <f t="shared" si="0"/>
        <v/>
      </c>
      <c r="J17" s="42">
        <f t="shared" si="2"/>
        <v>53700000</v>
      </c>
      <c r="K17" s="42">
        <f t="shared" si="3"/>
        <v>32705904.469999999</v>
      </c>
      <c r="L17" s="42">
        <f t="shared" si="4"/>
        <v>60.904850037243939</v>
      </c>
    </row>
    <row r="18" spans="1:12" ht="31.5" hidden="1" x14ac:dyDescent="0.2">
      <c r="A18" s="20" t="s">
        <v>387</v>
      </c>
      <c r="B18" s="12">
        <v>11010300</v>
      </c>
      <c r="C18" s="29"/>
      <c r="D18" s="29"/>
      <c r="E18" s="30"/>
      <c r="F18" s="27" t="str">
        <f t="shared" si="1"/>
        <v/>
      </c>
      <c r="G18" s="28"/>
      <c r="H18" s="28"/>
      <c r="I18" s="24" t="str">
        <f t="shared" si="0"/>
        <v/>
      </c>
      <c r="J18" s="30">
        <f t="shared" si="2"/>
        <v>0</v>
      </c>
      <c r="K18" s="30">
        <f t="shared" si="3"/>
        <v>0</v>
      </c>
      <c r="L18" s="30" t="str">
        <f t="shared" si="4"/>
        <v/>
      </c>
    </row>
    <row r="19" spans="1:12" ht="47.25" x14ac:dyDescent="0.2">
      <c r="A19" s="20" t="s">
        <v>127</v>
      </c>
      <c r="B19" s="12">
        <v>11010400</v>
      </c>
      <c r="C19" s="89">
        <v>9500000</v>
      </c>
      <c r="D19" s="89">
        <v>6759381</v>
      </c>
      <c r="E19" s="89">
        <v>3974193.49</v>
      </c>
      <c r="F19" s="27">
        <f t="shared" si="1"/>
        <v>58.795228290874569</v>
      </c>
      <c r="G19" s="28">
        <v>0</v>
      </c>
      <c r="H19" s="28">
        <v>0</v>
      </c>
      <c r="I19" s="24" t="str">
        <f t="shared" si="0"/>
        <v/>
      </c>
      <c r="J19" s="42">
        <f t="shared" si="2"/>
        <v>9500000</v>
      </c>
      <c r="K19" s="42">
        <f t="shared" si="3"/>
        <v>3974193.49</v>
      </c>
      <c r="L19" s="42">
        <f t="shared" si="4"/>
        <v>41.833615684210528</v>
      </c>
    </row>
    <row r="20" spans="1:12" ht="47.25" x14ac:dyDescent="0.2">
      <c r="A20" s="20" t="s">
        <v>128</v>
      </c>
      <c r="B20" s="12">
        <v>11010500</v>
      </c>
      <c r="C20" s="89">
        <v>9500000</v>
      </c>
      <c r="D20" s="89">
        <v>6753626</v>
      </c>
      <c r="E20" s="89">
        <v>7258411.0099999998</v>
      </c>
      <c r="F20" s="27">
        <f t="shared" si="1"/>
        <v>107.47428137122192</v>
      </c>
      <c r="G20" s="28">
        <v>0</v>
      </c>
      <c r="H20" s="28">
        <v>0</v>
      </c>
      <c r="I20" s="24" t="str">
        <f t="shared" si="0"/>
        <v/>
      </c>
      <c r="J20" s="42">
        <f t="shared" si="2"/>
        <v>9500000</v>
      </c>
      <c r="K20" s="42">
        <f t="shared" si="3"/>
        <v>7258411.0099999998</v>
      </c>
      <c r="L20" s="42">
        <f t="shared" si="4"/>
        <v>76.40432642105263</v>
      </c>
    </row>
    <row r="21" spans="1:12" s="76" customFormat="1" ht="47.25" hidden="1" x14ac:dyDescent="0.2">
      <c r="A21" s="20" t="s">
        <v>388</v>
      </c>
      <c r="B21" s="12">
        <v>11010600</v>
      </c>
      <c r="C21" s="28">
        <v>0</v>
      </c>
      <c r="D21" s="28">
        <v>0</v>
      </c>
      <c r="E21" s="28"/>
      <c r="F21" s="27" t="str">
        <f t="shared" si="1"/>
        <v/>
      </c>
      <c r="G21" s="28">
        <v>0</v>
      </c>
      <c r="H21" s="28">
        <v>0</v>
      </c>
      <c r="I21" s="24" t="str">
        <f t="shared" si="0"/>
        <v/>
      </c>
      <c r="J21" s="28">
        <f t="shared" si="2"/>
        <v>0</v>
      </c>
      <c r="K21" s="28">
        <f t="shared" si="3"/>
        <v>0</v>
      </c>
      <c r="L21" s="28" t="str">
        <f t="shared" si="4"/>
        <v/>
      </c>
    </row>
    <row r="22" spans="1:12" s="76" customFormat="1" ht="78.75" x14ac:dyDescent="0.2">
      <c r="A22" s="20" t="s">
        <v>129</v>
      </c>
      <c r="B22" s="12">
        <v>11010900</v>
      </c>
      <c r="C22" s="89">
        <v>850000</v>
      </c>
      <c r="D22" s="89">
        <v>604788</v>
      </c>
      <c r="E22" s="89">
        <v>619238.31999999995</v>
      </c>
      <c r="F22" s="27">
        <f t="shared" si="1"/>
        <v>102.38931989391322</v>
      </c>
      <c r="G22" s="28">
        <v>0</v>
      </c>
      <c r="H22" s="28">
        <v>0</v>
      </c>
      <c r="I22" s="24" t="str">
        <f t="shared" si="0"/>
        <v/>
      </c>
      <c r="J22" s="42">
        <f t="shared" si="2"/>
        <v>850000</v>
      </c>
      <c r="K22" s="42">
        <f t="shared" si="3"/>
        <v>619238.31999999995</v>
      </c>
      <c r="L22" s="42">
        <f t="shared" si="4"/>
        <v>72.85156705882352</v>
      </c>
    </row>
    <row r="23" spans="1:12" s="76" customFormat="1" ht="15.75" x14ac:dyDescent="0.2">
      <c r="A23" s="19" t="s">
        <v>130</v>
      </c>
      <c r="B23" s="18">
        <v>11020000</v>
      </c>
      <c r="C23" s="22">
        <f>SUM(C24:C25)</f>
        <v>3745000</v>
      </c>
      <c r="D23" s="22">
        <f>SUM(D24:D25)</f>
        <v>2833890</v>
      </c>
      <c r="E23" s="22">
        <f>SUM(E24:E25)</f>
        <v>3038080.97</v>
      </c>
      <c r="F23" s="23">
        <f t="shared" si="1"/>
        <v>107.20532448330739</v>
      </c>
      <c r="G23" s="22">
        <f>SUM(G24:G25)</f>
        <v>0</v>
      </c>
      <c r="H23" s="22">
        <f>SUM(H24:H25)</f>
        <v>0</v>
      </c>
      <c r="I23" s="24" t="str">
        <f t="shared" si="0"/>
        <v/>
      </c>
      <c r="J23" s="22">
        <f t="shared" si="2"/>
        <v>3745000</v>
      </c>
      <c r="K23" s="22">
        <f t="shared" si="3"/>
        <v>3038080.97</v>
      </c>
      <c r="L23" s="22">
        <f t="shared" si="4"/>
        <v>81.12365740987984</v>
      </c>
    </row>
    <row r="24" spans="1:12" ht="31.5" x14ac:dyDescent="0.2">
      <c r="A24" s="20" t="s">
        <v>113</v>
      </c>
      <c r="B24" s="12">
        <v>11020200</v>
      </c>
      <c r="C24" s="89">
        <v>3745000</v>
      </c>
      <c r="D24" s="89">
        <v>2833890</v>
      </c>
      <c r="E24" s="89">
        <v>3038080.97</v>
      </c>
      <c r="F24" s="27">
        <f t="shared" si="1"/>
        <v>107.20532448330739</v>
      </c>
      <c r="G24" s="28">
        <v>0</v>
      </c>
      <c r="H24" s="28">
        <v>0</v>
      </c>
      <c r="I24" s="24" t="str">
        <f t="shared" si="0"/>
        <v/>
      </c>
      <c r="J24" s="42">
        <f t="shared" si="2"/>
        <v>3745000</v>
      </c>
      <c r="K24" s="42">
        <f t="shared" si="3"/>
        <v>3038080.97</v>
      </c>
      <c r="L24" s="42">
        <f t="shared" si="4"/>
        <v>81.12365740987984</v>
      </c>
    </row>
    <row r="25" spans="1:12" s="76" customFormat="1" ht="31.5" hidden="1" x14ac:dyDescent="0.2">
      <c r="A25" s="20" t="s">
        <v>389</v>
      </c>
      <c r="B25" s="12">
        <v>11023200</v>
      </c>
      <c r="C25" s="31"/>
      <c r="D25" s="31"/>
      <c r="E25" s="30"/>
      <c r="F25" s="27" t="str">
        <f t="shared" si="1"/>
        <v/>
      </c>
      <c r="G25" s="28">
        <v>0</v>
      </c>
      <c r="H25" s="28">
        <v>0</v>
      </c>
      <c r="I25" s="24" t="str">
        <f t="shared" si="0"/>
        <v/>
      </c>
      <c r="J25" s="30">
        <f t="shared" si="2"/>
        <v>0</v>
      </c>
      <c r="K25" s="30">
        <f t="shared" si="3"/>
        <v>0</v>
      </c>
      <c r="L25" s="30" t="str">
        <f t="shared" si="4"/>
        <v/>
      </c>
    </row>
    <row r="26" spans="1:12" ht="15.75" hidden="1" x14ac:dyDescent="0.2">
      <c r="A26" s="55" t="s">
        <v>278</v>
      </c>
      <c r="B26" s="32">
        <v>12000000</v>
      </c>
      <c r="C26" s="31"/>
      <c r="D26" s="31"/>
      <c r="E26" s="30"/>
      <c r="F26" s="23"/>
      <c r="G26" s="28"/>
      <c r="H26" s="28"/>
      <c r="I26" s="24" t="str">
        <f t="shared" si="0"/>
        <v/>
      </c>
      <c r="J26" s="30">
        <f t="shared" si="2"/>
        <v>0</v>
      </c>
      <c r="K26" s="30">
        <f t="shared" si="3"/>
        <v>0</v>
      </c>
      <c r="L26" s="30" t="str">
        <f t="shared" si="4"/>
        <v/>
      </c>
    </row>
    <row r="27" spans="1:12" s="76" customFormat="1" ht="31.5" hidden="1" x14ac:dyDescent="0.2">
      <c r="A27" s="55" t="s">
        <v>279</v>
      </c>
      <c r="B27" s="32">
        <v>12020000</v>
      </c>
      <c r="C27" s="31"/>
      <c r="D27" s="31"/>
      <c r="E27" s="30"/>
      <c r="F27" s="23"/>
      <c r="G27" s="28"/>
      <c r="H27" s="28"/>
      <c r="I27" s="24" t="str">
        <f t="shared" si="0"/>
        <v/>
      </c>
      <c r="J27" s="30">
        <f t="shared" si="2"/>
        <v>0</v>
      </c>
      <c r="K27" s="30">
        <f t="shared" si="3"/>
        <v>0</v>
      </c>
      <c r="L27" s="30" t="str">
        <f t="shared" si="4"/>
        <v/>
      </c>
    </row>
    <row r="28" spans="1:12" s="76" customFormat="1" ht="31.5" x14ac:dyDescent="0.2">
      <c r="A28" s="19" t="s">
        <v>221</v>
      </c>
      <c r="B28" s="18">
        <v>13000000</v>
      </c>
      <c r="C28" s="22">
        <f>C29+C31</f>
        <v>137000</v>
      </c>
      <c r="D28" s="22">
        <f>D29+D31</f>
        <v>92430</v>
      </c>
      <c r="E28" s="22">
        <f>E29+E31</f>
        <v>51577.350000000006</v>
      </c>
      <c r="F28" s="23">
        <f t="shared" si="1"/>
        <v>55.801525478740679</v>
      </c>
      <c r="G28" s="22">
        <f>G29+G31</f>
        <v>0</v>
      </c>
      <c r="H28" s="22">
        <f>H29+H31</f>
        <v>0</v>
      </c>
      <c r="I28" s="24" t="str">
        <f t="shared" si="0"/>
        <v/>
      </c>
      <c r="J28" s="22">
        <f t="shared" si="2"/>
        <v>137000</v>
      </c>
      <c r="K28" s="22">
        <f t="shared" si="3"/>
        <v>51577.350000000006</v>
      </c>
      <c r="L28" s="22">
        <f t="shared" si="4"/>
        <v>37.647700729927017</v>
      </c>
    </row>
    <row r="29" spans="1:12" ht="31.5" x14ac:dyDescent="0.2">
      <c r="A29" s="19" t="s">
        <v>222</v>
      </c>
      <c r="B29" s="18">
        <v>13010000</v>
      </c>
      <c r="C29" s="22">
        <f>C30</f>
        <v>122500</v>
      </c>
      <c r="D29" s="22">
        <f>D30</f>
        <v>81700</v>
      </c>
      <c r="E29" s="22">
        <f>E30</f>
        <v>20252.97</v>
      </c>
      <c r="F29" s="23">
        <f t="shared" si="1"/>
        <v>24.789436964504286</v>
      </c>
      <c r="G29" s="22">
        <f>G30</f>
        <v>0</v>
      </c>
      <c r="H29" s="22">
        <f>H30</f>
        <v>0</v>
      </c>
      <c r="I29" s="24" t="str">
        <f t="shared" si="0"/>
        <v/>
      </c>
      <c r="J29" s="22">
        <f t="shared" si="2"/>
        <v>122500</v>
      </c>
      <c r="K29" s="22">
        <f t="shared" si="3"/>
        <v>20252.97</v>
      </c>
      <c r="L29" s="22">
        <f t="shared" si="4"/>
        <v>16.53303673469388</v>
      </c>
    </row>
    <row r="30" spans="1:12" ht="63" x14ac:dyDescent="0.2">
      <c r="A30" s="20" t="s">
        <v>413</v>
      </c>
      <c r="B30" s="12">
        <v>13010200</v>
      </c>
      <c r="C30" s="89">
        <v>122500</v>
      </c>
      <c r="D30" s="89">
        <v>81700</v>
      </c>
      <c r="E30" s="89">
        <v>20252.97</v>
      </c>
      <c r="F30" s="27">
        <f t="shared" si="1"/>
        <v>24.789436964504286</v>
      </c>
      <c r="G30" s="28">
        <v>0</v>
      </c>
      <c r="H30" s="28">
        <v>0</v>
      </c>
      <c r="I30" s="24" t="str">
        <f t="shared" si="0"/>
        <v/>
      </c>
      <c r="J30" s="42">
        <f t="shared" si="2"/>
        <v>122500</v>
      </c>
      <c r="K30" s="42">
        <f t="shared" si="3"/>
        <v>20252.97</v>
      </c>
      <c r="L30" s="42">
        <f t="shared" si="4"/>
        <v>16.53303673469388</v>
      </c>
    </row>
    <row r="31" spans="1:12" ht="15.75" x14ac:dyDescent="0.2">
      <c r="A31" s="19" t="s">
        <v>223</v>
      </c>
      <c r="B31" s="18">
        <v>13030000</v>
      </c>
      <c r="C31" s="22">
        <f>C32</f>
        <v>14500</v>
      </c>
      <c r="D31" s="22">
        <f>D32</f>
        <v>10730</v>
      </c>
      <c r="E31" s="22">
        <f>E32</f>
        <v>31324.38</v>
      </c>
      <c r="F31" s="23" t="str">
        <f t="shared" si="1"/>
        <v>зв.100</v>
      </c>
      <c r="G31" s="22">
        <f>G32</f>
        <v>0</v>
      </c>
      <c r="H31" s="22">
        <f>H32</f>
        <v>0</v>
      </c>
      <c r="I31" s="24" t="str">
        <f t="shared" si="0"/>
        <v/>
      </c>
      <c r="J31" s="22">
        <f t="shared" si="2"/>
        <v>14500</v>
      </c>
      <c r="K31" s="22">
        <f t="shared" si="3"/>
        <v>31324.38</v>
      </c>
      <c r="L31" s="22" t="str">
        <f t="shared" si="4"/>
        <v>зв.100</v>
      </c>
    </row>
    <row r="32" spans="1:12" ht="31.5" x14ac:dyDescent="0.2">
      <c r="A32" s="20" t="s">
        <v>224</v>
      </c>
      <c r="B32" s="12">
        <v>13030200</v>
      </c>
      <c r="C32" s="89">
        <v>14500</v>
      </c>
      <c r="D32" s="89">
        <v>10730</v>
      </c>
      <c r="E32" s="89">
        <v>31324.38</v>
      </c>
      <c r="F32" s="27" t="str">
        <f t="shared" si="1"/>
        <v>зв.100</v>
      </c>
      <c r="G32" s="28">
        <v>0</v>
      </c>
      <c r="H32" s="28">
        <v>0</v>
      </c>
      <c r="I32" s="24" t="str">
        <f t="shared" si="0"/>
        <v/>
      </c>
      <c r="J32" s="42">
        <f t="shared" si="2"/>
        <v>14500</v>
      </c>
      <c r="K32" s="42">
        <f t="shared" si="3"/>
        <v>31324.38</v>
      </c>
      <c r="L32" s="42" t="str">
        <f t="shared" si="4"/>
        <v>зв.100</v>
      </c>
    </row>
    <row r="33" spans="1:12" ht="15.75" x14ac:dyDescent="0.2">
      <c r="A33" s="19" t="s">
        <v>225</v>
      </c>
      <c r="B33" s="18">
        <v>14000000</v>
      </c>
      <c r="C33" s="22">
        <f>C34+C36+C38</f>
        <v>140441000</v>
      </c>
      <c r="D33" s="22">
        <f>D34+D36+D38</f>
        <v>102047000</v>
      </c>
      <c r="E33" s="22">
        <f>E34+E36+E38</f>
        <v>92167407.039999992</v>
      </c>
      <c r="F33" s="23">
        <f t="shared" si="1"/>
        <v>90.318585592913053</v>
      </c>
      <c r="G33" s="22">
        <f>G34+G36+G38</f>
        <v>0</v>
      </c>
      <c r="H33" s="22">
        <f>H34+H36+H38</f>
        <v>0</v>
      </c>
      <c r="I33" s="24" t="str">
        <f t="shared" si="0"/>
        <v/>
      </c>
      <c r="J33" s="22">
        <f t="shared" si="2"/>
        <v>140441000</v>
      </c>
      <c r="K33" s="22">
        <f t="shared" si="3"/>
        <v>92167407.039999992</v>
      </c>
      <c r="L33" s="22">
        <f t="shared" si="4"/>
        <v>65.627136690852382</v>
      </c>
    </row>
    <row r="34" spans="1:12" ht="31.5" x14ac:dyDescent="0.2">
      <c r="A34" s="19" t="s">
        <v>280</v>
      </c>
      <c r="B34" s="33">
        <v>14020000</v>
      </c>
      <c r="C34" s="22">
        <f>C35</f>
        <v>12890000</v>
      </c>
      <c r="D34" s="22">
        <f>D35</f>
        <v>7617000</v>
      </c>
      <c r="E34" s="22">
        <f>E35</f>
        <v>5212383.3499999996</v>
      </c>
      <c r="F34" s="23">
        <f t="shared" si="1"/>
        <v>68.430922279112508</v>
      </c>
      <c r="G34" s="22"/>
      <c r="H34" s="22"/>
      <c r="I34" s="24" t="str">
        <f>IF(G34=0,"",IF(H34/G34&gt;1.5, "зв.100",H34/G34*100))</f>
        <v/>
      </c>
      <c r="J34" s="22">
        <f t="shared" si="2"/>
        <v>12890000</v>
      </c>
      <c r="K34" s="22">
        <f t="shared" si="3"/>
        <v>5212383.3499999996</v>
      </c>
      <c r="L34" s="22">
        <f t="shared" si="4"/>
        <v>40.437419317300225</v>
      </c>
    </row>
    <row r="35" spans="1:12" s="77" customFormat="1" ht="15.75" x14ac:dyDescent="0.2">
      <c r="A35" s="20" t="s">
        <v>281</v>
      </c>
      <c r="B35" s="34">
        <v>14021900</v>
      </c>
      <c r="C35" s="89">
        <v>12890000</v>
      </c>
      <c r="D35" s="89">
        <v>7617000</v>
      </c>
      <c r="E35" s="89">
        <v>5212383.3499999996</v>
      </c>
      <c r="F35" s="27">
        <f t="shared" si="1"/>
        <v>68.430922279112508</v>
      </c>
      <c r="G35" s="22"/>
      <c r="H35" s="22"/>
      <c r="I35" s="24" t="str">
        <f>IF(G35=0,"",IF(H35/G35&gt;1.5, "зв.100",H35/G35*100))</f>
        <v/>
      </c>
      <c r="J35" s="42">
        <f t="shared" si="2"/>
        <v>12890000</v>
      </c>
      <c r="K35" s="42">
        <f t="shared" si="3"/>
        <v>5212383.3499999996</v>
      </c>
      <c r="L35" s="42">
        <f t="shared" si="4"/>
        <v>40.437419317300225</v>
      </c>
    </row>
    <row r="36" spans="1:12" ht="35.25" customHeight="1" x14ac:dyDescent="0.2">
      <c r="A36" s="19" t="s">
        <v>282</v>
      </c>
      <c r="B36" s="33">
        <v>14030000</v>
      </c>
      <c r="C36" s="22">
        <f>C37</f>
        <v>45441000</v>
      </c>
      <c r="D36" s="22">
        <f>D37</f>
        <v>30530000</v>
      </c>
      <c r="E36" s="22">
        <f>E37</f>
        <v>19099627.879999999</v>
      </c>
      <c r="F36" s="23">
        <f t="shared" si="1"/>
        <v>62.56019613494923</v>
      </c>
      <c r="G36" s="22"/>
      <c r="H36" s="22"/>
      <c r="I36" s="24" t="str">
        <f>IF(G36=0,"",IF(H36/G36&gt;1.5, "зв.100",H36/G36*100))</f>
        <v/>
      </c>
      <c r="J36" s="22">
        <f t="shared" si="2"/>
        <v>45441000</v>
      </c>
      <c r="K36" s="22">
        <f t="shared" si="3"/>
        <v>19099627.879999999</v>
      </c>
      <c r="L36" s="22">
        <f t="shared" si="4"/>
        <v>42.031706784621811</v>
      </c>
    </row>
    <row r="37" spans="1:12" ht="15.75" x14ac:dyDescent="0.2">
      <c r="A37" s="20" t="s">
        <v>281</v>
      </c>
      <c r="B37" s="34">
        <v>14031900</v>
      </c>
      <c r="C37" s="89">
        <v>45441000</v>
      </c>
      <c r="D37" s="89">
        <v>30530000</v>
      </c>
      <c r="E37" s="89">
        <v>19099627.879999999</v>
      </c>
      <c r="F37" s="27">
        <f t="shared" si="1"/>
        <v>62.56019613494923</v>
      </c>
      <c r="G37" s="22"/>
      <c r="H37" s="22"/>
      <c r="I37" s="24" t="str">
        <f>IF(G37=0,"",IF(H37/G37&gt;1.5, "зв.100",H37/G37*100))</f>
        <v/>
      </c>
      <c r="J37" s="42">
        <f t="shared" si="2"/>
        <v>45441000</v>
      </c>
      <c r="K37" s="42">
        <f t="shared" si="3"/>
        <v>19099627.879999999</v>
      </c>
      <c r="L37" s="42">
        <f t="shared" si="4"/>
        <v>42.031706784621811</v>
      </c>
    </row>
    <row r="38" spans="1:12" ht="47.25" x14ac:dyDescent="0.2">
      <c r="A38" s="19" t="s">
        <v>283</v>
      </c>
      <c r="B38" s="18">
        <v>14040000</v>
      </c>
      <c r="C38" s="90">
        <v>82110000</v>
      </c>
      <c r="D38" s="90">
        <v>63900000</v>
      </c>
      <c r="E38" s="90">
        <v>67855395.810000002</v>
      </c>
      <c r="F38" s="23">
        <f t="shared" si="1"/>
        <v>106.18997779342723</v>
      </c>
      <c r="G38" s="22">
        <v>0</v>
      </c>
      <c r="H38" s="22">
        <v>0</v>
      </c>
      <c r="I38" s="24" t="str">
        <f t="shared" si="0"/>
        <v/>
      </c>
      <c r="J38" s="56">
        <f t="shared" si="2"/>
        <v>82110000</v>
      </c>
      <c r="K38" s="56">
        <f t="shared" si="3"/>
        <v>67855395.810000002</v>
      </c>
      <c r="L38" s="56">
        <f t="shared" si="4"/>
        <v>82.639624662038742</v>
      </c>
    </row>
    <row r="39" spans="1:12" s="76" customFormat="1" ht="31.5" x14ac:dyDescent="0.2">
      <c r="A39" s="19" t="s">
        <v>284</v>
      </c>
      <c r="B39" s="18">
        <v>16000000</v>
      </c>
      <c r="C39" s="22">
        <f>C40</f>
        <v>0</v>
      </c>
      <c r="D39" s="22">
        <f>D40</f>
        <v>0</v>
      </c>
      <c r="E39" s="22">
        <f>E40</f>
        <v>-320</v>
      </c>
      <c r="F39" s="23" t="str">
        <f t="shared" si="1"/>
        <v/>
      </c>
      <c r="G39" s="22">
        <f>G40</f>
        <v>0</v>
      </c>
      <c r="H39" s="22">
        <f>H40</f>
        <v>0</v>
      </c>
      <c r="I39" s="24" t="str">
        <f t="shared" si="0"/>
        <v/>
      </c>
      <c r="J39" s="22">
        <f t="shared" si="2"/>
        <v>0</v>
      </c>
      <c r="K39" s="22">
        <f t="shared" si="3"/>
        <v>-320</v>
      </c>
      <c r="L39" s="22" t="str">
        <f t="shared" si="4"/>
        <v/>
      </c>
    </row>
    <row r="40" spans="1:12" ht="31.5" x14ac:dyDescent="0.2">
      <c r="A40" s="19" t="s">
        <v>285</v>
      </c>
      <c r="B40" s="18">
        <v>16010000</v>
      </c>
      <c r="C40" s="22">
        <f>SUM(C41:C43)</f>
        <v>0</v>
      </c>
      <c r="D40" s="22">
        <f>SUM(D41:D43)</f>
        <v>0</v>
      </c>
      <c r="E40" s="22">
        <f>SUM(E41:E43)</f>
        <v>-320</v>
      </c>
      <c r="F40" s="23" t="str">
        <f t="shared" si="1"/>
        <v/>
      </c>
      <c r="G40" s="22">
        <f>SUM(G41:G43)</f>
        <v>0</v>
      </c>
      <c r="H40" s="22">
        <f>SUM(H41:H43)</f>
        <v>0</v>
      </c>
      <c r="I40" s="24" t="str">
        <f t="shared" si="0"/>
        <v/>
      </c>
      <c r="J40" s="22">
        <f t="shared" si="2"/>
        <v>0</v>
      </c>
      <c r="K40" s="22">
        <f t="shared" si="3"/>
        <v>-320</v>
      </c>
      <c r="L40" s="22" t="str">
        <f t="shared" si="4"/>
        <v/>
      </c>
    </row>
    <row r="41" spans="1:12" ht="15.75" x14ac:dyDescent="0.2">
      <c r="A41" s="36" t="s">
        <v>286</v>
      </c>
      <c r="B41" s="37">
        <v>16010100</v>
      </c>
      <c r="C41" s="35">
        <v>0</v>
      </c>
      <c r="D41" s="35">
        <v>0</v>
      </c>
      <c r="E41" s="35">
        <v>-320</v>
      </c>
      <c r="F41" s="23" t="str">
        <f t="shared" si="1"/>
        <v/>
      </c>
      <c r="G41" s="28"/>
      <c r="H41" s="28"/>
      <c r="I41" s="24" t="str">
        <f t="shared" si="0"/>
        <v/>
      </c>
      <c r="J41" s="35">
        <f t="shared" si="2"/>
        <v>0</v>
      </c>
      <c r="K41" s="35">
        <f t="shared" si="3"/>
        <v>-320</v>
      </c>
      <c r="L41" s="35" t="str">
        <f t="shared" si="4"/>
        <v/>
      </c>
    </row>
    <row r="42" spans="1:12" s="76" customFormat="1" ht="15.75" hidden="1" x14ac:dyDescent="0.2">
      <c r="A42" s="36" t="s">
        <v>287</v>
      </c>
      <c r="B42" s="37">
        <v>16010200</v>
      </c>
      <c r="C42" s="22"/>
      <c r="D42" s="22"/>
      <c r="E42" s="30"/>
      <c r="F42" s="23" t="str">
        <f t="shared" si="1"/>
        <v/>
      </c>
      <c r="G42" s="22"/>
      <c r="H42" s="22"/>
      <c r="I42" s="24" t="str">
        <f t="shared" si="0"/>
        <v/>
      </c>
      <c r="J42" s="30">
        <f t="shared" si="2"/>
        <v>0</v>
      </c>
      <c r="K42" s="30">
        <f t="shared" si="3"/>
        <v>0</v>
      </c>
      <c r="L42" s="30" t="str">
        <f t="shared" si="4"/>
        <v/>
      </c>
    </row>
    <row r="43" spans="1:12" ht="15.75" hidden="1" x14ac:dyDescent="0.2">
      <c r="A43" s="20" t="s">
        <v>288</v>
      </c>
      <c r="B43" s="12">
        <v>16010600</v>
      </c>
      <c r="C43" s="28">
        <v>0</v>
      </c>
      <c r="D43" s="28">
        <v>0</v>
      </c>
      <c r="E43" s="30"/>
      <c r="F43" s="23" t="str">
        <f t="shared" si="1"/>
        <v/>
      </c>
      <c r="G43" s="28">
        <v>0</v>
      </c>
      <c r="H43" s="28">
        <v>0</v>
      </c>
      <c r="I43" s="24" t="str">
        <f t="shared" si="0"/>
        <v/>
      </c>
      <c r="J43" s="30">
        <f t="shared" si="2"/>
        <v>0</v>
      </c>
      <c r="K43" s="30">
        <f t="shared" si="3"/>
        <v>0</v>
      </c>
      <c r="L43" s="30" t="str">
        <f t="shared" si="4"/>
        <v/>
      </c>
    </row>
    <row r="44" spans="1:12" ht="15.75" x14ac:dyDescent="0.2">
      <c r="A44" s="19" t="s">
        <v>131</v>
      </c>
      <c r="B44" s="18">
        <v>18000000</v>
      </c>
      <c r="C44" s="22">
        <f>C45+C56+C59+C62+C74</f>
        <v>300547900</v>
      </c>
      <c r="D44" s="22">
        <f>D45+D56+D59+D62+D74</f>
        <v>222347870</v>
      </c>
      <c r="E44" s="22">
        <f>E45+E56+E59+E62+E74</f>
        <v>234271739.94</v>
      </c>
      <c r="F44" s="23">
        <f t="shared" si="1"/>
        <v>105.3627093167117</v>
      </c>
      <c r="G44" s="22">
        <f>G45+G56+G59+G62+G74</f>
        <v>0</v>
      </c>
      <c r="H44" s="22">
        <f>H45+H56+H59+H62+H74</f>
        <v>-13104.21</v>
      </c>
      <c r="I44" s="24" t="str">
        <f t="shared" si="0"/>
        <v/>
      </c>
      <c r="J44" s="22">
        <f t="shared" si="2"/>
        <v>300547900</v>
      </c>
      <c r="K44" s="22">
        <f t="shared" si="3"/>
        <v>234258635.72999999</v>
      </c>
      <c r="L44" s="22">
        <f t="shared" si="4"/>
        <v>77.943860439550562</v>
      </c>
    </row>
    <row r="45" spans="1:12" s="76" customFormat="1" ht="15.75" x14ac:dyDescent="0.2">
      <c r="A45" s="19" t="s">
        <v>226</v>
      </c>
      <c r="B45" s="18">
        <v>18010000</v>
      </c>
      <c r="C45" s="22">
        <f>SUM(C46:C55)</f>
        <v>153787500</v>
      </c>
      <c r="D45" s="22">
        <f>SUM(D46:D55)</f>
        <v>116370800</v>
      </c>
      <c r="E45" s="22">
        <f>SUM(E46:E55)</f>
        <v>123317791.66</v>
      </c>
      <c r="F45" s="23">
        <f t="shared" si="1"/>
        <v>105.96970344794398</v>
      </c>
      <c r="G45" s="22">
        <f>SUM(G46:G55)</f>
        <v>0</v>
      </c>
      <c r="H45" s="22">
        <f>SUM(H46:H55)</f>
        <v>0</v>
      </c>
      <c r="I45" s="24" t="str">
        <f t="shared" si="0"/>
        <v/>
      </c>
      <c r="J45" s="22">
        <f t="shared" si="2"/>
        <v>153787500</v>
      </c>
      <c r="K45" s="22">
        <f t="shared" si="3"/>
        <v>123317791.66</v>
      </c>
      <c r="L45" s="22">
        <f t="shared" si="4"/>
        <v>80.187135924571237</v>
      </c>
    </row>
    <row r="46" spans="1:12" ht="47.25" x14ac:dyDescent="0.2">
      <c r="A46" s="20" t="s">
        <v>227</v>
      </c>
      <c r="B46" s="12">
        <v>18010100</v>
      </c>
      <c r="C46" s="89">
        <v>360000</v>
      </c>
      <c r="D46" s="89">
        <v>273000</v>
      </c>
      <c r="E46" s="89">
        <v>375900.11</v>
      </c>
      <c r="F46" s="27">
        <f t="shared" si="1"/>
        <v>137.69234798534796</v>
      </c>
      <c r="G46" s="28"/>
      <c r="H46" s="28"/>
      <c r="I46" s="24" t="str">
        <f t="shared" si="0"/>
        <v/>
      </c>
      <c r="J46" s="42">
        <f t="shared" si="2"/>
        <v>360000</v>
      </c>
      <c r="K46" s="42">
        <f t="shared" si="3"/>
        <v>375900.11</v>
      </c>
      <c r="L46" s="42">
        <f t="shared" si="4"/>
        <v>104.41669722222223</v>
      </c>
    </row>
    <row r="47" spans="1:12" ht="47.25" x14ac:dyDescent="0.2">
      <c r="A47" s="20" t="s">
        <v>228</v>
      </c>
      <c r="B47" s="12">
        <v>18010200</v>
      </c>
      <c r="C47" s="89">
        <v>1447800</v>
      </c>
      <c r="D47" s="89">
        <v>1447800</v>
      </c>
      <c r="E47" s="89">
        <v>1543183.61</v>
      </c>
      <c r="F47" s="27">
        <f t="shared" si="1"/>
        <v>106.58817585301838</v>
      </c>
      <c r="G47" s="28">
        <v>0</v>
      </c>
      <c r="H47" s="28"/>
      <c r="I47" s="24" t="str">
        <f t="shared" si="0"/>
        <v/>
      </c>
      <c r="J47" s="42">
        <f t="shared" si="2"/>
        <v>1447800</v>
      </c>
      <c r="K47" s="42">
        <f t="shared" si="3"/>
        <v>1543183.61</v>
      </c>
      <c r="L47" s="42">
        <f t="shared" si="4"/>
        <v>106.58817585301838</v>
      </c>
    </row>
    <row r="48" spans="1:12" ht="47.25" x14ac:dyDescent="0.2">
      <c r="A48" s="20" t="s">
        <v>234</v>
      </c>
      <c r="B48" s="12">
        <v>18010300</v>
      </c>
      <c r="C48" s="89">
        <v>1102000</v>
      </c>
      <c r="D48" s="89">
        <v>1102000</v>
      </c>
      <c r="E48" s="89">
        <v>678215.74</v>
      </c>
      <c r="F48" s="27">
        <f t="shared" si="1"/>
        <v>61.544078039927406</v>
      </c>
      <c r="G48" s="28"/>
      <c r="H48" s="28"/>
      <c r="I48" s="24" t="str">
        <f t="shared" si="0"/>
        <v/>
      </c>
      <c r="J48" s="42">
        <f t="shared" si="2"/>
        <v>1102000</v>
      </c>
      <c r="K48" s="42">
        <f t="shared" si="3"/>
        <v>678215.74</v>
      </c>
      <c r="L48" s="42">
        <f t="shared" si="4"/>
        <v>61.544078039927406</v>
      </c>
    </row>
    <row r="49" spans="1:12" ht="47.25" x14ac:dyDescent="0.2">
      <c r="A49" s="20" t="s">
        <v>235</v>
      </c>
      <c r="B49" s="12">
        <v>18010400</v>
      </c>
      <c r="C49" s="89">
        <v>7813000</v>
      </c>
      <c r="D49" s="89">
        <v>5613000</v>
      </c>
      <c r="E49" s="89">
        <v>6308402.8399999999</v>
      </c>
      <c r="F49" s="27">
        <f t="shared" si="1"/>
        <v>112.38914733654018</v>
      </c>
      <c r="G49" s="28"/>
      <c r="H49" s="28"/>
      <c r="I49" s="24" t="str">
        <f t="shared" si="0"/>
        <v/>
      </c>
      <c r="J49" s="42">
        <f t="shared" si="2"/>
        <v>7813000</v>
      </c>
      <c r="K49" s="42">
        <f t="shared" si="3"/>
        <v>6308402.8399999999</v>
      </c>
      <c r="L49" s="42">
        <f t="shared" si="4"/>
        <v>80.742388839114298</v>
      </c>
    </row>
    <row r="50" spans="1:12" ht="15.75" x14ac:dyDescent="0.2">
      <c r="A50" s="20" t="s">
        <v>229</v>
      </c>
      <c r="B50" s="12">
        <v>18010500</v>
      </c>
      <c r="C50" s="89">
        <v>51035000</v>
      </c>
      <c r="D50" s="89">
        <v>38800625</v>
      </c>
      <c r="E50" s="89">
        <v>40986328.890000001</v>
      </c>
      <c r="F50" s="27">
        <f t="shared" si="1"/>
        <v>105.63316670801051</v>
      </c>
      <c r="G50" s="28"/>
      <c r="H50" s="28"/>
      <c r="I50" s="24" t="str">
        <f t="shared" si="0"/>
        <v/>
      </c>
      <c r="J50" s="42">
        <f t="shared" si="2"/>
        <v>51035000</v>
      </c>
      <c r="K50" s="42">
        <f t="shared" si="3"/>
        <v>40986328.890000001</v>
      </c>
      <c r="L50" s="42">
        <f t="shared" si="4"/>
        <v>80.310235896933477</v>
      </c>
    </row>
    <row r="51" spans="1:12" ht="15.75" x14ac:dyDescent="0.2">
      <c r="A51" s="20" t="s">
        <v>230</v>
      </c>
      <c r="B51" s="12">
        <v>18010600</v>
      </c>
      <c r="C51" s="89">
        <v>68185000</v>
      </c>
      <c r="D51" s="89">
        <v>50379375</v>
      </c>
      <c r="E51" s="89">
        <v>52727390.460000001</v>
      </c>
      <c r="F51" s="27">
        <f t="shared" si="1"/>
        <v>104.66066810078529</v>
      </c>
      <c r="G51" s="28"/>
      <c r="H51" s="28"/>
      <c r="I51" s="24" t="str">
        <f t="shared" si="0"/>
        <v/>
      </c>
      <c r="J51" s="42">
        <f t="shared" si="2"/>
        <v>68185000</v>
      </c>
      <c r="K51" s="42">
        <f t="shared" si="3"/>
        <v>52727390.460000001</v>
      </c>
      <c r="L51" s="42">
        <f t="shared" si="4"/>
        <v>77.329897279460297</v>
      </c>
    </row>
    <row r="52" spans="1:12" ht="15.75" x14ac:dyDescent="0.2">
      <c r="A52" s="67" t="s">
        <v>255</v>
      </c>
      <c r="B52" s="12">
        <v>18010700</v>
      </c>
      <c r="C52" s="89">
        <v>1320000</v>
      </c>
      <c r="D52" s="89">
        <v>1200000</v>
      </c>
      <c r="E52" s="89">
        <v>1176638.77</v>
      </c>
      <c r="F52" s="27">
        <f t="shared" si="1"/>
        <v>98.053230833333345</v>
      </c>
      <c r="G52" s="28"/>
      <c r="H52" s="28"/>
      <c r="I52" s="24" t="str">
        <f t="shared" si="0"/>
        <v/>
      </c>
      <c r="J52" s="42">
        <f t="shared" si="2"/>
        <v>1320000</v>
      </c>
      <c r="K52" s="42">
        <f t="shared" si="3"/>
        <v>1176638.77</v>
      </c>
      <c r="L52" s="42">
        <f t="shared" si="4"/>
        <v>89.139300757575754</v>
      </c>
    </row>
    <row r="53" spans="1:12" ht="15.75" x14ac:dyDescent="0.2">
      <c r="A53" s="20" t="s">
        <v>231</v>
      </c>
      <c r="B53" s="12">
        <v>18010900</v>
      </c>
      <c r="C53" s="89">
        <v>22150000</v>
      </c>
      <c r="D53" s="89">
        <v>17250000</v>
      </c>
      <c r="E53" s="89">
        <v>18937992.190000001</v>
      </c>
      <c r="F53" s="27">
        <f t="shared" si="1"/>
        <v>109.78546197101451</v>
      </c>
      <c r="G53" s="28"/>
      <c r="H53" s="28"/>
      <c r="I53" s="24" t="str">
        <f t="shared" si="0"/>
        <v/>
      </c>
      <c r="J53" s="42">
        <f t="shared" si="2"/>
        <v>22150000</v>
      </c>
      <c r="K53" s="42">
        <f t="shared" si="3"/>
        <v>18937992.190000001</v>
      </c>
      <c r="L53" s="42">
        <f t="shared" si="4"/>
        <v>85.498836072234781</v>
      </c>
    </row>
    <row r="54" spans="1:12" ht="15.75" x14ac:dyDescent="0.2">
      <c r="A54" s="20" t="s">
        <v>232</v>
      </c>
      <c r="B54" s="12">
        <v>18011000</v>
      </c>
      <c r="C54" s="89">
        <v>100000</v>
      </c>
      <c r="D54" s="89">
        <v>100000</v>
      </c>
      <c r="E54" s="89">
        <v>300639.07</v>
      </c>
      <c r="F54" s="27" t="str">
        <f t="shared" si="1"/>
        <v>зв.100</v>
      </c>
      <c r="G54" s="28"/>
      <c r="H54" s="28"/>
      <c r="I54" s="24" t="str">
        <f t="shared" si="0"/>
        <v/>
      </c>
      <c r="J54" s="42">
        <f t="shared" si="2"/>
        <v>100000</v>
      </c>
      <c r="K54" s="42">
        <f t="shared" si="3"/>
        <v>300639.07</v>
      </c>
      <c r="L54" s="42" t="str">
        <f t="shared" si="4"/>
        <v>зв.100</v>
      </c>
    </row>
    <row r="55" spans="1:12" ht="15.75" x14ac:dyDescent="0.2">
      <c r="A55" s="20" t="s">
        <v>233</v>
      </c>
      <c r="B55" s="12">
        <v>18011100</v>
      </c>
      <c r="C55" s="89">
        <v>274700</v>
      </c>
      <c r="D55" s="89">
        <v>205000</v>
      </c>
      <c r="E55" s="89">
        <v>283099.98</v>
      </c>
      <c r="F55" s="27">
        <f t="shared" si="1"/>
        <v>138.09755121951218</v>
      </c>
      <c r="G55" s="28"/>
      <c r="H55" s="28"/>
      <c r="I55" s="24" t="str">
        <f t="shared" si="0"/>
        <v/>
      </c>
      <c r="J55" s="42">
        <f t="shared" si="2"/>
        <v>274700</v>
      </c>
      <c r="K55" s="42">
        <f t="shared" si="3"/>
        <v>283099.98</v>
      </c>
      <c r="L55" s="42">
        <f t="shared" si="4"/>
        <v>103.05787404441209</v>
      </c>
    </row>
    <row r="56" spans="1:12" ht="31.5" x14ac:dyDescent="0.2">
      <c r="A56" s="19" t="s">
        <v>424</v>
      </c>
      <c r="B56" s="18">
        <v>18020000</v>
      </c>
      <c r="C56" s="22">
        <f>SUM(C57:C58)</f>
        <v>1024000</v>
      </c>
      <c r="D56" s="22">
        <f>SUM(D57:D58)</f>
        <v>863400</v>
      </c>
      <c r="E56" s="22">
        <f>SUM(E57:E58)</f>
        <v>756244</v>
      </c>
      <c r="F56" s="23">
        <f t="shared" si="1"/>
        <v>87.589066481352802</v>
      </c>
      <c r="G56" s="22">
        <f>SUM(G57:G58)</f>
        <v>0</v>
      </c>
      <c r="H56" s="22">
        <f>SUM(H57:H58)</f>
        <v>0</v>
      </c>
      <c r="I56" s="24" t="str">
        <f t="shared" si="0"/>
        <v/>
      </c>
      <c r="J56" s="22">
        <f t="shared" si="2"/>
        <v>1024000</v>
      </c>
      <c r="K56" s="22">
        <f t="shared" si="3"/>
        <v>756244</v>
      </c>
      <c r="L56" s="22">
        <f t="shared" si="4"/>
        <v>73.851953125000009</v>
      </c>
    </row>
    <row r="57" spans="1:12" s="76" customFormat="1" ht="31.5" x14ac:dyDescent="0.2">
      <c r="A57" s="20" t="s">
        <v>132</v>
      </c>
      <c r="B57" s="12">
        <v>18020100</v>
      </c>
      <c r="C57" s="89">
        <v>638700</v>
      </c>
      <c r="D57" s="89">
        <v>542700</v>
      </c>
      <c r="E57" s="89">
        <v>442642.87</v>
      </c>
      <c r="F57" s="27">
        <f t="shared" si="1"/>
        <v>81.563086419753077</v>
      </c>
      <c r="G57" s="28">
        <v>0</v>
      </c>
      <c r="H57" s="28">
        <v>0</v>
      </c>
      <c r="I57" s="24" t="str">
        <f t="shared" si="0"/>
        <v/>
      </c>
      <c r="J57" s="42">
        <f t="shared" si="2"/>
        <v>638700</v>
      </c>
      <c r="K57" s="42">
        <f t="shared" si="3"/>
        <v>442642.87</v>
      </c>
      <c r="L57" s="42">
        <f t="shared" si="4"/>
        <v>69.303721622044776</v>
      </c>
    </row>
    <row r="58" spans="1:12" ht="31.5" x14ac:dyDescent="0.2">
      <c r="A58" s="20" t="s">
        <v>133</v>
      </c>
      <c r="B58" s="12">
        <v>18020200</v>
      </c>
      <c r="C58" s="89">
        <v>385300</v>
      </c>
      <c r="D58" s="89">
        <v>320700</v>
      </c>
      <c r="E58" s="89">
        <v>313601.13</v>
      </c>
      <c r="F58" s="27">
        <f t="shared" si="1"/>
        <v>97.78644527595884</v>
      </c>
      <c r="G58" s="28">
        <v>0</v>
      </c>
      <c r="H58" s="28">
        <v>0</v>
      </c>
      <c r="I58" s="24" t="str">
        <f t="shared" si="0"/>
        <v/>
      </c>
      <c r="J58" s="42">
        <f t="shared" si="2"/>
        <v>385300</v>
      </c>
      <c r="K58" s="42">
        <f t="shared" si="3"/>
        <v>313601.13</v>
      </c>
      <c r="L58" s="42">
        <f t="shared" si="4"/>
        <v>81.391417077601872</v>
      </c>
    </row>
    <row r="59" spans="1:12" ht="15.75" x14ac:dyDescent="0.2">
      <c r="A59" s="19" t="s">
        <v>134</v>
      </c>
      <c r="B59" s="18">
        <v>18030000</v>
      </c>
      <c r="C59" s="22">
        <f>SUM(C60:C61)</f>
        <v>170000</v>
      </c>
      <c r="D59" s="22">
        <f>SUM(D60:D61)</f>
        <v>126000</v>
      </c>
      <c r="E59" s="22">
        <f>SUM(E60:E61)</f>
        <v>186906.03999999998</v>
      </c>
      <c r="F59" s="23">
        <f t="shared" si="1"/>
        <v>148.33812698412697</v>
      </c>
      <c r="G59" s="22">
        <f>SUM(G60:G61)</f>
        <v>0</v>
      </c>
      <c r="H59" s="22">
        <f>SUM(H60:H61)</f>
        <v>0</v>
      </c>
      <c r="I59" s="24" t="str">
        <f t="shared" si="0"/>
        <v/>
      </c>
      <c r="J59" s="22">
        <f t="shared" si="2"/>
        <v>170000</v>
      </c>
      <c r="K59" s="22">
        <f t="shared" si="3"/>
        <v>186906.03999999998</v>
      </c>
      <c r="L59" s="22">
        <f t="shared" si="4"/>
        <v>109.9447294117647</v>
      </c>
    </row>
    <row r="60" spans="1:12" ht="18.75" customHeight="1" x14ac:dyDescent="0.2">
      <c r="A60" s="20" t="s">
        <v>135</v>
      </c>
      <c r="B60" s="12">
        <v>18030100</v>
      </c>
      <c r="C60" s="89">
        <v>100000</v>
      </c>
      <c r="D60" s="89">
        <v>74000</v>
      </c>
      <c r="E60" s="89">
        <v>108898.09</v>
      </c>
      <c r="F60" s="27">
        <f t="shared" si="1"/>
        <v>147.15958108108106</v>
      </c>
      <c r="G60" s="28">
        <v>0</v>
      </c>
      <c r="H60" s="28">
        <v>0</v>
      </c>
      <c r="I60" s="24" t="str">
        <f t="shared" si="0"/>
        <v/>
      </c>
      <c r="J60" s="42">
        <f t="shared" si="2"/>
        <v>100000</v>
      </c>
      <c r="K60" s="42">
        <f t="shared" si="3"/>
        <v>108898.09</v>
      </c>
      <c r="L60" s="42">
        <f t="shared" si="4"/>
        <v>108.89809</v>
      </c>
    </row>
    <row r="61" spans="1:12" ht="15.75" x14ac:dyDescent="0.2">
      <c r="A61" s="20" t="s">
        <v>136</v>
      </c>
      <c r="B61" s="12">
        <v>18030200</v>
      </c>
      <c r="C61" s="89">
        <v>70000</v>
      </c>
      <c r="D61" s="89">
        <v>52000</v>
      </c>
      <c r="E61" s="89">
        <v>78007.95</v>
      </c>
      <c r="F61" s="27" t="str">
        <f t="shared" si="1"/>
        <v>зв.100</v>
      </c>
      <c r="G61" s="28">
        <v>0</v>
      </c>
      <c r="H61" s="28">
        <v>0</v>
      </c>
      <c r="I61" s="24" t="str">
        <f t="shared" si="0"/>
        <v/>
      </c>
      <c r="J61" s="42">
        <f t="shared" si="2"/>
        <v>70000</v>
      </c>
      <c r="K61" s="42">
        <f t="shared" si="3"/>
        <v>78007.95</v>
      </c>
      <c r="L61" s="42">
        <f t="shared" si="4"/>
        <v>111.43992857142857</v>
      </c>
    </row>
    <row r="62" spans="1:12" s="76" customFormat="1" ht="34.5" customHeight="1" x14ac:dyDescent="0.2">
      <c r="A62" s="19" t="s">
        <v>289</v>
      </c>
      <c r="B62" s="18">
        <v>18040000</v>
      </c>
      <c r="C62" s="22">
        <f>SUM(C63:C73)</f>
        <v>0</v>
      </c>
      <c r="D62" s="22">
        <f>SUM(D63:D73)</f>
        <v>0</v>
      </c>
      <c r="E62" s="22">
        <f>SUM(E63:E73)</f>
        <v>-68515.789999999994</v>
      </c>
      <c r="F62" s="23" t="str">
        <f t="shared" si="1"/>
        <v/>
      </c>
      <c r="G62" s="22">
        <f>SUM(G63:G73)</f>
        <v>0</v>
      </c>
      <c r="H62" s="22">
        <f>SUM(H63:H73)</f>
        <v>-13104.21</v>
      </c>
      <c r="I62" s="24" t="str">
        <f t="shared" si="0"/>
        <v/>
      </c>
      <c r="J62" s="22">
        <f t="shared" si="2"/>
        <v>0</v>
      </c>
      <c r="K62" s="22">
        <f t="shared" si="3"/>
        <v>-81620</v>
      </c>
      <c r="L62" s="22" t="str">
        <f t="shared" si="4"/>
        <v/>
      </c>
    </row>
    <row r="63" spans="1:12" s="76" customFormat="1" ht="47.25" x14ac:dyDescent="0.2">
      <c r="A63" s="20" t="s">
        <v>290</v>
      </c>
      <c r="B63" s="12">
        <v>18040100</v>
      </c>
      <c r="C63" s="35">
        <v>0</v>
      </c>
      <c r="D63" s="35">
        <v>0</v>
      </c>
      <c r="E63" s="89">
        <v>-32125.78</v>
      </c>
      <c r="F63" s="23" t="str">
        <f t="shared" si="1"/>
        <v/>
      </c>
      <c r="G63" s="28">
        <v>0</v>
      </c>
      <c r="H63" s="28">
        <v>0</v>
      </c>
      <c r="I63" s="24" t="str">
        <f t="shared" si="0"/>
        <v/>
      </c>
      <c r="J63" s="42">
        <f t="shared" si="2"/>
        <v>0</v>
      </c>
      <c r="K63" s="42">
        <f t="shared" si="3"/>
        <v>-32125.78</v>
      </c>
      <c r="L63" s="42" t="str">
        <f t="shared" si="4"/>
        <v/>
      </c>
    </row>
    <row r="64" spans="1:12" ht="47.25" x14ac:dyDescent="0.2">
      <c r="A64" s="20" t="s">
        <v>291</v>
      </c>
      <c r="B64" s="12">
        <v>18040200</v>
      </c>
      <c r="C64" s="35">
        <v>0</v>
      </c>
      <c r="D64" s="35">
        <v>0</v>
      </c>
      <c r="E64" s="89">
        <v>-19710.97</v>
      </c>
      <c r="F64" s="23" t="str">
        <f t="shared" si="1"/>
        <v/>
      </c>
      <c r="G64" s="28">
        <v>0</v>
      </c>
      <c r="H64" s="28">
        <v>0</v>
      </c>
      <c r="I64" s="24" t="str">
        <f t="shared" si="0"/>
        <v/>
      </c>
      <c r="J64" s="42">
        <f t="shared" si="2"/>
        <v>0</v>
      </c>
      <c r="K64" s="42">
        <f t="shared" si="3"/>
        <v>-19710.97</v>
      </c>
      <c r="L64" s="42" t="str">
        <f t="shared" si="4"/>
        <v/>
      </c>
    </row>
    <row r="65" spans="1:12" ht="47.25" x14ac:dyDescent="0.2">
      <c r="A65" s="20" t="s">
        <v>292</v>
      </c>
      <c r="B65" s="12">
        <v>18040500</v>
      </c>
      <c r="C65" s="35">
        <v>0</v>
      </c>
      <c r="D65" s="35">
        <v>0</v>
      </c>
      <c r="E65" s="89">
        <v>-1168.54</v>
      </c>
      <c r="F65" s="23" t="str">
        <f t="shared" si="1"/>
        <v/>
      </c>
      <c r="G65" s="28">
        <v>0</v>
      </c>
      <c r="H65" s="28">
        <v>0</v>
      </c>
      <c r="I65" s="24" t="str">
        <f t="shared" si="0"/>
        <v/>
      </c>
      <c r="J65" s="42">
        <f t="shared" si="2"/>
        <v>0</v>
      </c>
      <c r="K65" s="42">
        <f t="shared" si="3"/>
        <v>-1168.54</v>
      </c>
      <c r="L65" s="42" t="str">
        <f t="shared" si="4"/>
        <v/>
      </c>
    </row>
    <row r="66" spans="1:12" ht="47.25" x14ac:dyDescent="0.2">
      <c r="A66" s="20" t="s">
        <v>293</v>
      </c>
      <c r="B66" s="12">
        <v>18040600</v>
      </c>
      <c r="C66" s="35">
        <v>0</v>
      </c>
      <c r="D66" s="35">
        <v>0</v>
      </c>
      <c r="E66" s="89">
        <v>-5312.76</v>
      </c>
      <c r="F66" s="23" t="str">
        <f t="shared" si="1"/>
        <v/>
      </c>
      <c r="G66" s="28">
        <v>0</v>
      </c>
      <c r="H66" s="28">
        <v>0</v>
      </c>
      <c r="I66" s="24" t="str">
        <f t="shared" si="0"/>
        <v/>
      </c>
      <c r="J66" s="42">
        <f t="shared" si="2"/>
        <v>0</v>
      </c>
      <c r="K66" s="42">
        <f t="shared" si="3"/>
        <v>-5312.76</v>
      </c>
      <c r="L66" s="42" t="str">
        <f t="shared" si="4"/>
        <v/>
      </c>
    </row>
    <row r="67" spans="1:12" ht="47.25" x14ac:dyDescent="0.2">
      <c r="A67" s="20" t="s">
        <v>294</v>
      </c>
      <c r="B67" s="12">
        <v>18040700</v>
      </c>
      <c r="C67" s="35">
        <v>0</v>
      </c>
      <c r="D67" s="35">
        <v>0</v>
      </c>
      <c r="E67" s="89">
        <v>-9093.32</v>
      </c>
      <c r="F67" s="23" t="str">
        <f t="shared" si="1"/>
        <v/>
      </c>
      <c r="G67" s="28">
        <v>0</v>
      </c>
      <c r="H67" s="28">
        <v>0</v>
      </c>
      <c r="I67" s="24" t="str">
        <f t="shared" si="0"/>
        <v/>
      </c>
      <c r="J67" s="42">
        <f t="shared" si="2"/>
        <v>0</v>
      </c>
      <c r="K67" s="42">
        <f t="shared" si="3"/>
        <v>-9093.32</v>
      </c>
      <c r="L67" s="42" t="str">
        <f t="shared" si="4"/>
        <v/>
      </c>
    </row>
    <row r="68" spans="1:12" ht="47.25" hidden="1" x14ac:dyDescent="0.2">
      <c r="A68" s="20" t="s">
        <v>295</v>
      </c>
      <c r="B68" s="12">
        <v>18040800</v>
      </c>
      <c r="C68" s="28"/>
      <c r="D68" s="28"/>
      <c r="E68" s="28"/>
      <c r="F68" s="23" t="str">
        <f t="shared" si="1"/>
        <v/>
      </c>
      <c r="G68" s="28">
        <v>0</v>
      </c>
      <c r="H68" s="28">
        <v>0</v>
      </c>
      <c r="I68" s="24" t="str">
        <f t="shared" si="0"/>
        <v/>
      </c>
      <c r="J68" s="28">
        <f t="shared" si="2"/>
        <v>0</v>
      </c>
      <c r="K68" s="28">
        <f t="shared" si="3"/>
        <v>0</v>
      </c>
      <c r="L68" s="28" t="str">
        <f t="shared" si="4"/>
        <v/>
      </c>
    </row>
    <row r="69" spans="1:12" s="76" customFormat="1" ht="47.25" hidden="1" x14ac:dyDescent="0.2">
      <c r="A69" s="20" t="s">
        <v>296</v>
      </c>
      <c r="B69" s="12">
        <v>18041300</v>
      </c>
      <c r="C69" s="28"/>
      <c r="D69" s="28"/>
      <c r="E69" s="30"/>
      <c r="F69" s="23" t="str">
        <f t="shared" si="1"/>
        <v/>
      </c>
      <c r="G69" s="28">
        <v>0</v>
      </c>
      <c r="H69" s="28">
        <v>0</v>
      </c>
      <c r="I69" s="24" t="str">
        <f t="shared" si="0"/>
        <v/>
      </c>
      <c r="J69" s="30">
        <f t="shared" si="2"/>
        <v>0</v>
      </c>
      <c r="K69" s="30">
        <f t="shared" si="3"/>
        <v>0</v>
      </c>
      <c r="L69" s="30" t="str">
        <f t="shared" si="4"/>
        <v/>
      </c>
    </row>
    <row r="70" spans="1:12" s="76" customFormat="1" ht="47.25" x14ac:dyDescent="0.2">
      <c r="A70" s="20" t="s">
        <v>297</v>
      </c>
      <c r="B70" s="12">
        <v>18041400</v>
      </c>
      <c r="C70" s="35">
        <v>0</v>
      </c>
      <c r="D70" s="35">
        <v>0</v>
      </c>
      <c r="E70" s="89">
        <v>-1104.42</v>
      </c>
      <c r="F70" s="23" t="str">
        <f t="shared" si="1"/>
        <v/>
      </c>
      <c r="G70" s="28">
        <v>0</v>
      </c>
      <c r="H70" s="28">
        <v>0</v>
      </c>
      <c r="I70" s="24" t="str">
        <f t="shared" si="0"/>
        <v/>
      </c>
      <c r="J70" s="35">
        <f t="shared" si="2"/>
        <v>0</v>
      </c>
      <c r="K70" s="35">
        <f t="shared" si="3"/>
        <v>-1104.42</v>
      </c>
      <c r="L70" s="35" t="str">
        <f t="shared" si="4"/>
        <v/>
      </c>
    </row>
    <row r="71" spans="1:12" s="76" customFormat="1" ht="78.75" x14ac:dyDescent="0.2">
      <c r="A71" s="20" t="s">
        <v>298</v>
      </c>
      <c r="B71" s="12">
        <v>18041500</v>
      </c>
      <c r="C71" s="28"/>
      <c r="D71" s="28"/>
      <c r="E71" s="30">
        <v>0</v>
      </c>
      <c r="F71" s="23" t="str">
        <f t="shared" si="1"/>
        <v/>
      </c>
      <c r="G71" s="35">
        <v>0</v>
      </c>
      <c r="H71" s="35">
        <v>-13104.21</v>
      </c>
      <c r="I71" s="24" t="str">
        <f t="shared" si="0"/>
        <v/>
      </c>
      <c r="J71" s="30">
        <f t="shared" si="2"/>
        <v>0</v>
      </c>
      <c r="K71" s="30">
        <f t="shared" si="3"/>
        <v>-13104.21</v>
      </c>
      <c r="L71" s="30" t="str">
        <f t="shared" si="4"/>
        <v/>
      </c>
    </row>
    <row r="72" spans="1:12" ht="47.25" hidden="1" x14ac:dyDescent="0.2">
      <c r="A72" s="20" t="s">
        <v>267</v>
      </c>
      <c r="B72" s="12">
        <v>18041700</v>
      </c>
      <c r="C72" s="28"/>
      <c r="D72" s="28"/>
      <c r="E72" s="28"/>
      <c r="F72" s="23" t="str">
        <f t="shared" si="1"/>
        <v/>
      </c>
      <c r="G72" s="28"/>
      <c r="H72" s="42"/>
      <c r="I72" s="24" t="str">
        <f t="shared" si="0"/>
        <v/>
      </c>
      <c r="J72" s="28">
        <f t="shared" si="2"/>
        <v>0</v>
      </c>
      <c r="K72" s="28">
        <f t="shared" si="3"/>
        <v>0</v>
      </c>
      <c r="L72" s="28" t="str">
        <f t="shared" si="4"/>
        <v/>
      </c>
    </row>
    <row r="73" spans="1:12" ht="33" hidden="1" customHeight="1" x14ac:dyDescent="0.2">
      <c r="A73" s="20" t="s">
        <v>299</v>
      </c>
      <c r="B73" s="12">
        <v>18041800</v>
      </c>
      <c r="C73" s="28"/>
      <c r="D73" s="28"/>
      <c r="E73" s="28"/>
      <c r="F73" s="23" t="str">
        <f t="shared" si="1"/>
        <v/>
      </c>
      <c r="G73" s="28"/>
      <c r="H73" s="42"/>
      <c r="I73" s="24" t="str">
        <f t="shared" si="0"/>
        <v/>
      </c>
      <c r="J73" s="28">
        <f t="shared" si="2"/>
        <v>0</v>
      </c>
      <c r="K73" s="28">
        <f t="shared" si="3"/>
        <v>0</v>
      </c>
      <c r="L73" s="28" t="str">
        <f t="shared" si="4"/>
        <v/>
      </c>
    </row>
    <row r="74" spans="1:12" s="76" customFormat="1" ht="15.75" x14ac:dyDescent="0.2">
      <c r="A74" s="19" t="s">
        <v>300</v>
      </c>
      <c r="B74" s="18">
        <v>18050000</v>
      </c>
      <c r="C74" s="22">
        <f>SUM(C75:C78)</f>
        <v>145566400</v>
      </c>
      <c r="D74" s="22">
        <f>SUM(D75:D78)</f>
        <v>104987670</v>
      </c>
      <c r="E74" s="22">
        <f>SUM(E75:E78)</f>
        <v>110079314.03</v>
      </c>
      <c r="F74" s="23">
        <f t="shared" si="1"/>
        <v>104.84975429019427</v>
      </c>
      <c r="G74" s="22">
        <f>SUM(G75:G78)</f>
        <v>0</v>
      </c>
      <c r="H74" s="22">
        <f>SUM(H75:H78)</f>
        <v>0</v>
      </c>
      <c r="I74" s="24" t="str">
        <f t="shared" si="0"/>
        <v/>
      </c>
      <c r="J74" s="22">
        <f t="shared" si="2"/>
        <v>145566400</v>
      </c>
      <c r="K74" s="22">
        <f t="shared" si="3"/>
        <v>110079314.03</v>
      </c>
      <c r="L74" s="22">
        <f t="shared" si="4"/>
        <v>75.62137555782104</v>
      </c>
    </row>
    <row r="75" spans="1:12" ht="31.5" x14ac:dyDescent="0.2">
      <c r="A75" s="20" t="s">
        <v>204</v>
      </c>
      <c r="B75" s="12">
        <v>18050200</v>
      </c>
      <c r="C75" s="89">
        <v>0</v>
      </c>
      <c r="D75" s="89">
        <v>0</v>
      </c>
      <c r="E75" s="89">
        <v>413.65</v>
      </c>
      <c r="F75" s="23" t="str">
        <f t="shared" si="1"/>
        <v/>
      </c>
      <c r="G75" s="28"/>
      <c r="H75" s="28"/>
      <c r="I75" s="24" t="str">
        <f t="shared" si="0"/>
        <v/>
      </c>
      <c r="J75" s="42">
        <f t="shared" si="2"/>
        <v>0</v>
      </c>
      <c r="K75" s="42">
        <f t="shared" si="3"/>
        <v>413.65</v>
      </c>
      <c r="L75" s="42" t="str">
        <f t="shared" si="4"/>
        <v/>
      </c>
    </row>
    <row r="76" spans="1:12" ht="15.75" x14ac:dyDescent="0.2">
      <c r="A76" s="20" t="s">
        <v>205</v>
      </c>
      <c r="B76" s="12">
        <v>18050300</v>
      </c>
      <c r="C76" s="89">
        <v>34127400</v>
      </c>
      <c r="D76" s="89">
        <v>23290000</v>
      </c>
      <c r="E76" s="89">
        <v>23681773.120000001</v>
      </c>
      <c r="F76" s="27">
        <f t="shared" si="1"/>
        <v>101.68215165306999</v>
      </c>
      <c r="G76" s="28"/>
      <c r="H76" s="28"/>
      <c r="I76" s="24" t="str">
        <f t="shared" si="0"/>
        <v/>
      </c>
      <c r="J76" s="42">
        <f t="shared" si="2"/>
        <v>34127400</v>
      </c>
      <c r="K76" s="42">
        <f t="shared" si="3"/>
        <v>23681773.120000001</v>
      </c>
      <c r="L76" s="42">
        <f t="shared" si="4"/>
        <v>69.39225701342616</v>
      </c>
    </row>
    <row r="77" spans="1:12" ht="15.75" x14ac:dyDescent="0.2">
      <c r="A77" s="20" t="s">
        <v>206</v>
      </c>
      <c r="B77" s="12">
        <v>18050400</v>
      </c>
      <c r="C77" s="89">
        <v>111400000</v>
      </c>
      <c r="D77" s="89">
        <v>81658670</v>
      </c>
      <c r="E77" s="89">
        <v>86358081.260000005</v>
      </c>
      <c r="F77" s="27">
        <f t="shared" si="1"/>
        <v>105.75494464947812</v>
      </c>
      <c r="G77" s="28"/>
      <c r="H77" s="28"/>
      <c r="I77" s="24" t="str">
        <f t="shared" ref="I77:I140" si="5">IF(G77=0,"",IF(H77/G77&gt;1.5, "зв.100",H77/G77*100))</f>
        <v/>
      </c>
      <c r="J77" s="42">
        <f t="shared" si="2"/>
        <v>111400000</v>
      </c>
      <c r="K77" s="42">
        <f t="shared" si="3"/>
        <v>86358081.260000005</v>
      </c>
      <c r="L77" s="42">
        <f t="shared" si="4"/>
        <v>77.520719263913833</v>
      </c>
    </row>
    <row r="78" spans="1:12" ht="63" x14ac:dyDescent="0.2">
      <c r="A78" s="20" t="s">
        <v>425</v>
      </c>
      <c r="B78" s="12">
        <v>18050500</v>
      </c>
      <c r="C78" s="89">
        <v>39000</v>
      </c>
      <c r="D78" s="89">
        <v>39000</v>
      </c>
      <c r="E78" s="89">
        <v>39046</v>
      </c>
      <c r="F78" s="27">
        <f t="shared" ref="F78:F141" si="6">IF(D78=0,"",IF(E78/D78&gt;1.5, "зв.100",E78/D78*100))</f>
        <v>100.11794871794872</v>
      </c>
      <c r="G78" s="28"/>
      <c r="H78" s="28"/>
      <c r="I78" s="24" t="str">
        <f t="shared" si="5"/>
        <v/>
      </c>
      <c r="J78" s="42">
        <f t="shared" ref="J78:J141" si="7">C78+G78</f>
        <v>39000</v>
      </c>
      <c r="K78" s="42">
        <f t="shared" ref="K78:K141" si="8">E78+H78</f>
        <v>39046</v>
      </c>
      <c r="L78" s="42">
        <f t="shared" ref="L78:L141" si="9">IF(J78=0,"",IF(K78/J78&gt;1.5, "зв.100",K78/J78*100))</f>
        <v>100.11794871794872</v>
      </c>
    </row>
    <row r="79" spans="1:12" s="77" customFormat="1" ht="15.75" x14ac:dyDescent="0.2">
      <c r="A79" s="19" t="s">
        <v>220</v>
      </c>
      <c r="B79" s="18">
        <v>19000000</v>
      </c>
      <c r="C79" s="22">
        <f>C80+C84</f>
        <v>0</v>
      </c>
      <c r="D79" s="22">
        <f>D80+D84</f>
        <v>0</v>
      </c>
      <c r="E79" s="22">
        <f>E80+E84</f>
        <v>0</v>
      </c>
      <c r="F79" s="23" t="str">
        <f t="shared" si="6"/>
        <v/>
      </c>
      <c r="G79" s="22">
        <f>G80+G84</f>
        <v>391300</v>
      </c>
      <c r="H79" s="22">
        <f>H80+H84</f>
        <v>321260.43</v>
      </c>
      <c r="I79" s="24">
        <f t="shared" si="5"/>
        <v>82.100799897776639</v>
      </c>
      <c r="J79" s="22">
        <f t="shared" si="7"/>
        <v>391300</v>
      </c>
      <c r="K79" s="22">
        <f t="shared" si="8"/>
        <v>321260.43</v>
      </c>
      <c r="L79" s="22">
        <f t="shared" si="9"/>
        <v>82.100799897776639</v>
      </c>
    </row>
    <row r="80" spans="1:12" s="76" customFormat="1" ht="15.75" x14ac:dyDescent="0.2">
      <c r="A80" s="19" t="s">
        <v>137</v>
      </c>
      <c r="B80" s="18">
        <v>19010000</v>
      </c>
      <c r="C80" s="22">
        <f>SUM(C81:C83)</f>
        <v>0</v>
      </c>
      <c r="D80" s="22">
        <f>SUM(D81:D83)</f>
        <v>0</v>
      </c>
      <c r="E80" s="22">
        <f>SUM(E81:E83)</f>
        <v>0</v>
      </c>
      <c r="F80" s="23" t="str">
        <f t="shared" si="6"/>
        <v/>
      </c>
      <c r="G80" s="22">
        <f>SUM(G81:G83)</f>
        <v>391300</v>
      </c>
      <c r="H80" s="22">
        <f>SUM(H81:H83)</f>
        <v>321228.64</v>
      </c>
      <c r="I80" s="24">
        <f t="shared" si="5"/>
        <v>82.09267569639664</v>
      </c>
      <c r="J80" s="22">
        <f t="shared" si="7"/>
        <v>391300</v>
      </c>
      <c r="K80" s="22">
        <f t="shared" si="8"/>
        <v>321228.64</v>
      </c>
      <c r="L80" s="22">
        <f t="shared" si="9"/>
        <v>82.09267569639664</v>
      </c>
    </row>
    <row r="81" spans="1:12" s="76" customFormat="1" ht="47.25" x14ac:dyDescent="0.2">
      <c r="A81" s="20" t="s">
        <v>138</v>
      </c>
      <c r="B81" s="12">
        <v>19010100</v>
      </c>
      <c r="C81" s="29"/>
      <c r="D81" s="29"/>
      <c r="E81" s="30"/>
      <c r="F81" s="23" t="str">
        <f t="shared" si="6"/>
        <v/>
      </c>
      <c r="G81" s="91">
        <v>360000</v>
      </c>
      <c r="H81" s="91">
        <v>297954.48</v>
      </c>
      <c r="I81" s="38">
        <f t="shared" si="5"/>
        <v>82.765133333333324</v>
      </c>
      <c r="J81" s="30">
        <f t="shared" si="7"/>
        <v>360000</v>
      </c>
      <c r="K81" s="30">
        <f t="shared" si="8"/>
        <v>297954.48</v>
      </c>
      <c r="L81" s="30">
        <f t="shared" si="9"/>
        <v>82.765133333333324</v>
      </c>
    </row>
    <row r="82" spans="1:12" s="78" customFormat="1" ht="31.5" x14ac:dyDescent="0.2">
      <c r="A82" s="20" t="s">
        <v>207</v>
      </c>
      <c r="B82" s="12">
        <v>19010200</v>
      </c>
      <c r="C82" s="29"/>
      <c r="D82" s="29"/>
      <c r="E82" s="30"/>
      <c r="F82" s="23" t="str">
        <f t="shared" si="6"/>
        <v/>
      </c>
      <c r="G82" s="91">
        <v>11700</v>
      </c>
      <c r="H82" s="91">
        <v>11833.14</v>
      </c>
      <c r="I82" s="38">
        <f t="shared" si="5"/>
        <v>101.13794871794872</v>
      </c>
      <c r="J82" s="30">
        <f t="shared" si="7"/>
        <v>11700</v>
      </c>
      <c r="K82" s="30">
        <f t="shared" si="8"/>
        <v>11833.14</v>
      </c>
      <c r="L82" s="30">
        <f t="shared" si="9"/>
        <v>101.13794871794872</v>
      </c>
    </row>
    <row r="83" spans="1:12" s="78" customFormat="1" ht="63" x14ac:dyDescent="0.2">
      <c r="A83" s="20" t="s">
        <v>208</v>
      </c>
      <c r="B83" s="12">
        <v>19010300</v>
      </c>
      <c r="C83" s="29"/>
      <c r="D83" s="29"/>
      <c r="E83" s="30"/>
      <c r="F83" s="23" t="str">
        <f t="shared" si="6"/>
        <v/>
      </c>
      <c r="G83" s="91">
        <v>19600</v>
      </c>
      <c r="H83" s="91">
        <v>11441.02</v>
      </c>
      <c r="I83" s="38">
        <f t="shared" si="5"/>
        <v>58.372551020408167</v>
      </c>
      <c r="J83" s="30">
        <f t="shared" si="7"/>
        <v>19600</v>
      </c>
      <c r="K83" s="30">
        <f t="shared" si="8"/>
        <v>11441.02</v>
      </c>
      <c r="L83" s="30">
        <f t="shared" si="9"/>
        <v>58.372551020408167</v>
      </c>
    </row>
    <row r="84" spans="1:12" s="78" customFormat="1" ht="31.5" x14ac:dyDescent="0.2">
      <c r="A84" s="19" t="s">
        <v>268</v>
      </c>
      <c r="B84" s="18">
        <v>19050000</v>
      </c>
      <c r="C84" s="22">
        <f>C85</f>
        <v>0</v>
      </c>
      <c r="D84" s="22">
        <f>D85</f>
        <v>0</v>
      </c>
      <c r="E84" s="22">
        <f>E85</f>
        <v>0</v>
      </c>
      <c r="F84" s="23" t="str">
        <f t="shared" si="6"/>
        <v/>
      </c>
      <c r="G84" s="22">
        <f>G85</f>
        <v>0</v>
      </c>
      <c r="H84" s="22">
        <f>H85</f>
        <v>31.79</v>
      </c>
      <c r="I84" s="24" t="str">
        <f t="shared" si="5"/>
        <v/>
      </c>
      <c r="J84" s="22">
        <f t="shared" si="7"/>
        <v>0</v>
      </c>
      <c r="K84" s="22">
        <f t="shared" si="8"/>
        <v>31.79</v>
      </c>
      <c r="L84" s="22" t="str">
        <f t="shared" si="9"/>
        <v/>
      </c>
    </row>
    <row r="85" spans="1:12" s="78" customFormat="1" ht="47.25" x14ac:dyDescent="0.2">
      <c r="A85" s="20" t="s">
        <v>269</v>
      </c>
      <c r="B85" s="12">
        <v>19050300</v>
      </c>
      <c r="C85" s="29"/>
      <c r="D85" s="29"/>
      <c r="E85" s="30"/>
      <c r="F85" s="23" t="str">
        <f t="shared" si="6"/>
        <v/>
      </c>
      <c r="G85" s="35">
        <v>0</v>
      </c>
      <c r="H85" s="35">
        <v>31.79</v>
      </c>
      <c r="I85" s="24" t="str">
        <f t="shared" si="5"/>
        <v/>
      </c>
      <c r="J85" s="30">
        <f t="shared" si="7"/>
        <v>0</v>
      </c>
      <c r="K85" s="30">
        <f t="shared" si="8"/>
        <v>31.79</v>
      </c>
      <c r="L85" s="30" t="str">
        <f t="shared" si="9"/>
        <v/>
      </c>
    </row>
    <row r="86" spans="1:12" s="76" customFormat="1" ht="15.75" x14ac:dyDescent="0.2">
      <c r="A86" s="19" t="s">
        <v>139</v>
      </c>
      <c r="B86" s="18">
        <v>20000000</v>
      </c>
      <c r="C86" s="22">
        <f>C87+C97+C110+C121</f>
        <v>78634100</v>
      </c>
      <c r="D86" s="22">
        <f>D87+D97+D110+D121</f>
        <v>64936300</v>
      </c>
      <c r="E86" s="22">
        <f>E87+E97+E110+E121</f>
        <v>74829758.820000008</v>
      </c>
      <c r="F86" s="23">
        <f t="shared" si="6"/>
        <v>115.23563680098805</v>
      </c>
      <c r="G86" s="22">
        <f>G87+G97+G110+G121+G96</f>
        <v>50492200</v>
      </c>
      <c r="H86" s="22">
        <f>H87+H97+H110+H121+H96</f>
        <v>51411608.150000006</v>
      </c>
      <c r="I86" s="24">
        <f t="shared" si="5"/>
        <v>101.82089144461919</v>
      </c>
      <c r="J86" s="22">
        <f t="shared" si="7"/>
        <v>129126300</v>
      </c>
      <c r="K86" s="22">
        <f t="shared" si="8"/>
        <v>126241366.97000001</v>
      </c>
      <c r="L86" s="22">
        <f t="shared" si="9"/>
        <v>97.765805238746879</v>
      </c>
    </row>
    <row r="87" spans="1:12" ht="31.5" x14ac:dyDescent="0.2">
      <c r="A87" s="19" t="s">
        <v>426</v>
      </c>
      <c r="B87" s="18">
        <v>21000000</v>
      </c>
      <c r="C87" s="22">
        <f>C88+C91+C90</f>
        <v>33986300</v>
      </c>
      <c r="D87" s="22">
        <f>D88+D91+D90</f>
        <v>30835500</v>
      </c>
      <c r="E87" s="22">
        <f>E88+E91+E90</f>
        <v>34124938.229999997</v>
      </c>
      <c r="F87" s="23">
        <f t="shared" si="6"/>
        <v>110.66769869144328</v>
      </c>
      <c r="G87" s="22">
        <f>G88+G91+G90</f>
        <v>0</v>
      </c>
      <c r="H87" s="22">
        <f>H88+H91+H90</f>
        <v>0</v>
      </c>
      <c r="I87" s="24" t="str">
        <f t="shared" si="5"/>
        <v/>
      </c>
      <c r="J87" s="22">
        <f t="shared" si="7"/>
        <v>33986300</v>
      </c>
      <c r="K87" s="22">
        <f t="shared" si="8"/>
        <v>34124938.229999997</v>
      </c>
      <c r="L87" s="22">
        <f t="shared" si="9"/>
        <v>100.4079238693238</v>
      </c>
    </row>
    <row r="88" spans="1:12" s="76" customFormat="1" ht="94.5" x14ac:dyDescent="0.2">
      <c r="A88" s="19" t="s">
        <v>301</v>
      </c>
      <c r="B88" s="18">
        <v>21010000</v>
      </c>
      <c r="C88" s="22">
        <f>C89</f>
        <v>2593700</v>
      </c>
      <c r="D88" s="22">
        <f>D89</f>
        <v>1831200</v>
      </c>
      <c r="E88" s="22">
        <f>E89</f>
        <v>2032660.29</v>
      </c>
      <c r="F88" s="23">
        <f t="shared" si="6"/>
        <v>111.00154488859764</v>
      </c>
      <c r="G88" s="22">
        <f>G89</f>
        <v>0</v>
      </c>
      <c r="H88" s="22">
        <f>H89</f>
        <v>0</v>
      </c>
      <c r="I88" s="24" t="str">
        <f t="shared" si="5"/>
        <v/>
      </c>
      <c r="J88" s="22">
        <f t="shared" si="7"/>
        <v>2593700</v>
      </c>
      <c r="K88" s="22">
        <f t="shared" si="8"/>
        <v>2032660.29</v>
      </c>
      <c r="L88" s="22">
        <f t="shared" si="9"/>
        <v>78.369136368893848</v>
      </c>
    </row>
    <row r="89" spans="1:12" ht="47.25" x14ac:dyDescent="0.2">
      <c r="A89" s="20" t="s">
        <v>114</v>
      </c>
      <c r="B89" s="12">
        <v>21010300</v>
      </c>
      <c r="C89" s="89">
        <v>2593700</v>
      </c>
      <c r="D89" s="89">
        <v>1831200</v>
      </c>
      <c r="E89" s="89">
        <v>2032660.29</v>
      </c>
      <c r="F89" s="27">
        <f t="shared" si="6"/>
        <v>111.00154488859764</v>
      </c>
      <c r="G89" s="28">
        <v>0</v>
      </c>
      <c r="H89" s="28">
        <v>0</v>
      </c>
      <c r="I89" s="24" t="str">
        <f t="shared" si="5"/>
        <v/>
      </c>
      <c r="J89" s="42">
        <f t="shared" si="7"/>
        <v>2593700</v>
      </c>
      <c r="K89" s="42">
        <f t="shared" si="8"/>
        <v>2032660.29</v>
      </c>
      <c r="L89" s="42">
        <f t="shared" si="9"/>
        <v>78.369136368893848</v>
      </c>
    </row>
    <row r="90" spans="1:12" ht="31.5" x14ac:dyDescent="0.2">
      <c r="A90" s="19" t="s">
        <v>253</v>
      </c>
      <c r="B90" s="18">
        <v>21050000</v>
      </c>
      <c r="C90" s="90">
        <v>29500000</v>
      </c>
      <c r="D90" s="90">
        <v>27536000</v>
      </c>
      <c r="E90" s="90">
        <v>30419498.329999998</v>
      </c>
      <c r="F90" s="23">
        <f t="shared" si="6"/>
        <v>110.47174001307378</v>
      </c>
      <c r="G90" s="28"/>
      <c r="H90" s="28"/>
      <c r="I90" s="24" t="str">
        <f t="shared" si="5"/>
        <v/>
      </c>
      <c r="J90" s="56">
        <f t="shared" si="7"/>
        <v>29500000</v>
      </c>
      <c r="K90" s="56">
        <f t="shared" si="8"/>
        <v>30419498.329999998</v>
      </c>
      <c r="L90" s="56">
        <f t="shared" si="9"/>
        <v>103.11694349152543</v>
      </c>
    </row>
    <row r="91" spans="1:12" ht="15.75" x14ac:dyDescent="0.2">
      <c r="A91" s="19" t="s">
        <v>140</v>
      </c>
      <c r="B91" s="18">
        <v>21080000</v>
      </c>
      <c r="C91" s="22">
        <f>SUM(C92:C95)</f>
        <v>1892600</v>
      </c>
      <c r="D91" s="22">
        <f>SUM(D92:D95)</f>
        <v>1468300</v>
      </c>
      <c r="E91" s="22">
        <f>SUM(E92:E95)</f>
        <v>1672779.6099999999</v>
      </c>
      <c r="F91" s="23">
        <f t="shared" si="6"/>
        <v>113.92628277599945</v>
      </c>
      <c r="G91" s="22">
        <f>SUM(G92:G95)</f>
        <v>0</v>
      </c>
      <c r="H91" s="22">
        <f>SUM(H92:H95)</f>
        <v>0</v>
      </c>
      <c r="I91" s="24" t="str">
        <f t="shared" si="5"/>
        <v/>
      </c>
      <c r="J91" s="22">
        <f t="shared" si="7"/>
        <v>1892600</v>
      </c>
      <c r="K91" s="22">
        <f t="shared" si="8"/>
        <v>1672779.6099999999</v>
      </c>
      <c r="L91" s="22">
        <f t="shared" si="9"/>
        <v>88.385269470569582</v>
      </c>
    </row>
    <row r="92" spans="1:12" ht="15.75" x14ac:dyDescent="0.2">
      <c r="A92" s="20" t="s">
        <v>141</v>
      </c>
      <c r="B92" s="12">
        <v>21080500</v>
      </c>
      <c r="C92" s="89">
        <v>214300</v>
      </c>
      <c r="D92" s="89">
        <v>214300</v>
      </c>
      <c r="E92" s="89">
        <v>268021.73</v>
      </c>
      <c r="F92" s="23">
        <f t="shared" si="6"/>
        <v>125.06846943537097</v>
      </c>
      <c r="G92" s="28">
        <v>0</v>
      </c>
      <c r="H92" s="28">
        <v>0</v>
      </c>
      <c r="I92" s="24" t="str">
        <f t="shared" si="5"/>
        <v/>
      </c>
      <c r="J92" s="42">
        <f t="shared" si="7"/>
        <v>214300</v>
      </c>
      <c r="K92" s="42">
        <f t="shared" si="8"/>
        <v>268021.73</v>
      </c>
      <c r="L92" s="42">
        <f t="shared" si="9"/>
        <v>125.06846943537097</v>
      </c>
    </row>
    <row r="93" spans="1:12" s="76" customFormat="1" ht="78.75" x14ac:dyDescent="0.2">
      <c r="A93" s="20" t="s">
        <v>115</v>
      </c>
      <c r="B93" s="12">
        <v>21080900</v>
      </c>
      <c r="C93" s="89">
        <v>15000</v>
      </c>
      <c r="D93" s="89">
        <v>9000</v>
      </c>
      <c r="E93" s="89">
        <v>0</v>
      </c>
      <c r="F93" s="27">
        <f t="shared" si="6"/>
        <v>0</v>
      </c>
      <c r="G93" s="28">
        <v>0</v>
      </c>
      <c r="H93" s="28">
        <v>0</v>
      </c>
      <c r="I93" s="24" t="str">
        <f t="shared" si="5"/>
        <v/>
      </c>
      <c r="J93" s="42">
        <f t="shared" si="7"/>
        <v>15000</v>
      </c>
      <c r="K93" s="42">
        <f t="shared" si="8"/>
        <v>0</v>
      </c>
      <c r="L93" s="42">
        <f t="shared" si="9"/>
        <v>0</v>
      </c>
    </row>
    <row r="94" spans="1:12" s="76" customFormat="1" ht="15.75" x14ac:dyDescent="0.2">
      <c r="A94" s="20" t="s">
        <v>183</v>
      </c>
      <c r="B94" s="12">
        <v>21081100</v>
      </c>
      <c r="C94" s="89">
        <v>983300</v>
      </c>
      <c r="D94" s="89">
        <v>790000</v>
      </c>
      <c r="E94" s="89">
        <v>923970.78</v>
      </c>
      <c r="F94" s="27">
        <f t="shared" si="6"/>
        <v>116.95832658227849</v>
      </c>
      <c r="G94" s="28">
        <v>0</v>
      </c>
      <c r="H94" s="28">
        <v>0</v>
      </c>
      <c r="I94" s="24" t="str">
        <f t="shared" si="5"/>
        <v/>
      </c>
      <c r="J94" s="42">
        <f t="shared" si="7"/>
        <v>983300</v>
      </c>
      <c r="K94" s="42">
        <f t="shared" si="8"/>
        <v>923970.78</v>
      </c>
      <c r="L94" s="42">
        <f t="shared" si="9"/>
        <v>93.966315468320957</v>
      </c>
    </row>
    <row r="95" spans="1:12" ht="47.25" x14ac:dyDescent="0.2">
      <c r="A95" s="20" t="s">
        <v>236</v>
      </c>
      <c r="B95" s="12">
        <v>21081500</v>
      </c>
      <c r="C95" s="89">
        <v>680000</v>
      </c>
      <c r="D95" s="89">
        <v>455000</v>
      </c>
      <c r="E95" s="89">
        <v>480787.1</v>
      </c>
      <c r="F95" s="27">
        <f t="shared" si="6"/>
        <v>105.6674945054945</v>
      </c>
      <c r="G95" s="28"/>
      <c r="H95" s="28"/>
      <c r="I95" s="24" t="str">
        <f t="shared" si="5"/>
        <v/>
      </c>
      <c r="J95" s="42">
        <f t="shared" si="7"/>
        <v>680000</v>
      </c>
      <c r="K95" s="42">
        <f t="shared" si="8"/>
        <v>480787.1</v>
      </c>
      <c r="L95" s="42">
        <f t="shared" si="9"/>
        <v>70.703985294117643</v>
      </c>
    </row>
    <row r="96" spans="1:12" s="77" customFormat="1" ht="47.25" hidden="1" x14ac:dyDescent="0.2">
      <c r="A96" s="19" t="s">
        <v>273</v>
      </c>
      <c r="B96" s="18">
        <v>21110000</v>
      </c>
      <c r="C96" s="28"/>
      <c r="D96" s="39"/>
      <c r="E96" s="28"/>
      <c r="F96" s="23" t="str">
        <f>IF(D96=0,"",IF(E96/D96&gt;1.5, "зв.100",E96/D96*100))</f>
        <v/>
      </c>
      <c r="G96" s="28"/>
      <c r="H96" s="22"/>
      <c r="I96" s="24" t="str">
        <f>IF(G96=0,"",IF(H96/G96&gt;1.5, "зв.100",H96/G96*100))</f>
        <v/>
      </c>
      <c r="J96" s="28">
        <f t="shared" si="7"/>
        <v>0</v>
      </c>
      <c r="K96" s="28">
        <f t="shared" si="8"/>
        <v>0</v>
      </c>
      <c r="L96" s="28" t="str">
        <f t="shared" si="9"/>
        <v/>
      </c>
    </row>
    <row r="97" spans="1:12" ht="31.5" x14ac:dyDescent="0.2">
      <c r="A97" s="19" t="s">
        <v>184</v>
      </c>
      <c r="B97" s="18">
        <v>22000000</v>
      </c>
      <c r="C97" s="22">
        <f>C103+C105+C98</f>
        <v>44496000</v>
      </c>
      <c r="D97" s="22">
        <f>D103+D105+D98</f>
        <v>33949000</v>
      </c>
      <c r="E97" s="22">
        <f>E103+E105+E98</f>
        <v>40211848.859999999</v>
      </c>
      <c r="F97" s="23">
        <f t="shared" si="6"/>
        <v>118.44781542902589</v>
      </c>
      <c r="G97" s="22">
        <f>G103+G105+G98</f>
        <v>0</v>
      </c>
      <c r="H97" s="22">
        <f>H103+H105+H98</f>
        <v>0</v>
      </c>
      <c r="I97" s="24" t="str">
        <f t="shared" si="5"/>
        <v/>
      </c>
      <c r="J97" s="22">
        <f t="shared" si="7"/>
        <v>44496000</v>
      </c>
      <c r="K97" s="22">
        <f t="shared" si="8"/>
        <v>40211848.859999999</v>
      </c>
      <c r="L97" s="22">
        <f t="shared" si="9"/>
        <v>90.371828613807978</v>
      </c>
    </row>
    <row r="98" spans="1:12" ht="15.75" x14ac:dyDescent="0.2">
      <c r="A98" s="19" t="s">
        <v>237</v>
      </c>
      <c r="B98" s="18">
        <v>22010000</v>
      </c>
      <c r="C98" s="22">
        <f>SUM(C99:C102)</f>
        <v>19078000</v>
      </c>
      <c r="D98" s="22">
        <f>SUM(D99:D102)</f>
        <v>15090000</v>
      </c>
      <c r="E98" s="22">
        <f>SUM(E99:E102)</f>
        <v>20348441.5</v>
      </c>
      <c r="F98" s="23">
        <f t="shared" si="6"/>
        <v>134.84719350563287</v>
      </c>
      <c r="G98" s="22">
        <f>SUM(G99:G102)</f>
        <v>0</v>
      </c>
      <c r="H98" s="22">
        <f>SUM(H99:H102)</f>
        <v>0</v>
      </c>
      <c r="I98" s="24" t="str">
        <f t="shared" si="5"/>
        <v/>
      </c>
      <c r="J98" s="22">
        <f t="shared" si="7"/>
        <v>19078000</v>
      </c>
      <c r="K98" s="22">
        <f t="shared" si="8"/>
        <v>20348441.5</v>
      </c>
      <c r="L98" s="22">
        <f t="shared" si="9"/>
        <v>106.65919645665166</v>
      </c>
    </row>
    <row r="99" spans="1:12" s="76" customFormat="1" ht="47.25" x14ac:dyDescent="0.2">
      <c r="A99" s="20" t="s">
        <v>256</v>
      </c>
      <c r="B99" s="12">
        <v>22010300</v>
      </c>
      <c r="C99" s="89">
        <v>516400</v>
      </c>
      <c r="D99" s="89">
        <v>380400</v>
      </c>
      <c r="E99" s="89">
        <v>506120.34</v>
      </c>
      <c r="F99" s="27">
        <f t="shared" si="6"/>
        <v>133.04951104100945</v>
      </c>
      <c r="G99" s="28"/>
      <c r="H99" s="28"/>
      <c r="I99" s="24" t="str">
        <f t="shared" si="5"/>
        <v/>
      </c>
      <c r="J99" s="42">
        <f t="shared" si="7"/>
        <v>516400</v>
      </c>
      <c r="K99" s="42">
        <f t="shared" si="8"/>
        <v>506120.34</v>
      </c>
      <c r="L99" s="42">
        <f t="shared" si="9"/>
        <v>98.009360960495741</v>
      </c>
    </row>
    <row r="100" spans="1:12" ht="15.75" x14ac:dyDescent="0.2">
      <c r="A100" s="20" t="s">
        <v>238</v>
      </c>
      <c r="B100" s="12">
        <v>22012500</v>
      </c>
      <c r="C100" s="89">
        <v>17536600</v>
      </c>
      <c r="D100" s="89">
        <v>13952100</v>
      </c>
      <c r="E100" s="89">
        <v>18271202.890000001</v>
      </c>
      <c r="F100" s="27">
        <f t="shared" si="6"/>
        <v>130.95665089843106</v>
      </c>
      <c r="G100" s="28"/>
      <c r="H100" s="28"/>
      <c r="I100" s="24" t="str">
        <f t="shared" si="5"/>
        <v/>
      </c>
      <c r="J100" s="42">
        <f t="shared" si="7"/>
        <v>17536600</v>
      </c>
      <c r="K100" s="42">
        <f t="shared" si="8"/>
        <v>18271202.890000001</v>
      </c>
      <c r="L100" s="42">
        <f t="shared" si="9"/>
        <v>104.18896986873169</v>
      </c>
    </row>
    <row r="101" spans="1:12" s="76" customFormat="1" ht="31.5" x14ac:dyDescent="0.2">
      <c r="A101" s="20" t="s">
        <v>257</v>
      </c>
      <c r="B101" s="12">
        <v>22012600</v>
      </c>
      <c r="C101" s="89">
        <v>967000</v>
      </c>
      <c r="D101" s="89">
        <v>716500</v>
      </c>
      <c r="E101" s="89">
        <v>1425303.27</v>
      </c>
      <c r="F101" s="27" t="str">
        <f t="shared" si="6"/>
        <v>зв.100</v>
      </c>
      <c r="G101" s="28"/>
      <c r="H101" s="28"/>
      <c r="I101" s="24" t="str">
        <f t="shared" si="5"/>
        <v/>
      </c>
      <c r="J101" s="42">
        <f t="shared" si="7"/>
        <v>967000</v>
      </c>
      <c r="K101" s="42">
        <f t="shared" si="8"/>
        <v>1425303.27</v>
      </c>
      <c r="L101" s="42">
        <f t="shared" si="9"/>
        <v>147.39434022750774</v>
      </c>
    </row>
    <row r="102" spans="1:12" s="76" customFormat="1" ht="81.75" customHeight="1" x14ac:dyDescent="0.2">
      <c r="A102" s="20" t="s">
        <v>270</v>
      </c>
      <c r="B102" s="12">
        <v>22012900</v>
      </c>
      <c r="C102" s="89">
        <v>58000</v>
      </c>
      <c r="D102" s="89">
        <v>41000</v>
      </c>
      <c r="E102" s="89">
        <v>145815</v>
      </c>
      <c r="F102" s="27" t="str">
        <f t="shared" si="6"/>
        <v>зв.100</v>
      </c>
      <c r="G102" s="28"/>
      <c r="H102" s="28"/>
      <c r="I102" s="24" t="str">
        <f t="shared" si="5"/>
        <v/>
      </c>
      <c r="J102" s="42">
        <f t="shared" si="7"/>
        <v>58000</v>
      </c>
      <c r="K102" s="42">
        <f t="shared" si="8"/>
        <v>145815</v>
      </c>
      <c r="L102" s="42" t="str">
        <f t="shared" si="9"/>
        <v>зв.100</v>
      </c>
    </row>
    <row r="103" spans="1:12" s="76" customFormat="1" ht="47.25" x14ac:dyDescent="0.2">
      <c r="A103" s="19" t="s">
        <v>185</v>
      </c>
      <c r="B103" s="18">
        <v>22080000</v>
      </c>
      <c r="C103" s="22">
        <f>C104</f>
        <v>25200000</v>
      </c>
      <c r="D103" s="22">
        <f>D104</f>
        <v>18700000</v>
      </c>
      <c r="E103" s="22">
        <f>E104</f>
        <v>19660921.289999999</v>
      </c>
      <c r="F103" s="23">
        <f t="shared" si="6"/>
        <v>105.13861652406418</v>
      </c>
      <c r="G103" s="22">
        <f>G104</f>
        <v>0</v>
      </c>
      <c r="H103" s="22">
        <f>H104</f>
        <v>0</v>
      </c>
      <c r="I103" s="24" t="str">
        <f t="shared" si="5"/>
        <v/>
      </c>
      <c r="J103" s="22">
        <f t="shared" si="7"/>
        <v>25200000</v>
      </c>
      <c r="K103" s="22">
        <f t="shared" si="8"/>
        <v>19660921.289999999</v>
      </c>
      <c r="L103" s="22">
        <f t="shared" si="9"/>
        <v>78.019528928571418</v>
      </c>
    </row>
    <row r="104" spans="1:12" s="76" customFormat="1" ht="47.25" x14ac:dyDescent="0.2">
      <c r="A104" s="20" t="s">
        <v>209</v>
      </c>
      <c r="B104" s="12">
        <v>22080400</v>
      </c>
      <c r="C104" s="89">
        <v>25200000</v>
      </c>
      <c r="D104" s="89">
        <v>18700000</v>
      </c>
      <c r="E104" s="89">
        <v>19660921.289999999</v>
      </c>
      <c r="F104" s="27">
        <f t="shared" si="6"/>
        <v>105.13861652406418</v>
      </c>
      <c r="G104" s="28">
        <v>0</v>
      </c>
      <c r="H104" s="28">
        <v>0</v>
      </c>
      <c r="I104" s="24" t="str">
        <f t="shared" si="5"/>
        <v/>
      </c>
      <c r="J104" s="42">
        <f t="shared" si="7"/>
        <v>25200000</v>
      </c>
      <c r="K104" s="42">
        <f t="shared" si="8"/>
        <v>19660921.289999999</v>
      </c>
      <c r="L104" s="42">
        <f t="shared" si="9"/>
        <v>78.019528928571418</v>
      </c>
    </row>
    <row r="105" spans="1:12" s="76" customFormat="1" ht="15.75" x14ac:dyDescent="0.2">
      <c r="A105" s="19" t="s">
        <v>142</v>
      </c>
      <c r="B105" s="18">
        <v>22090000</v>
      </c>
      <c r="C105" s="22">
        <f>SUM(C106:C109)</f>
        <v>218000</v>
      </c>
      <c r="D105" s="22">
        <f>SUM(D106:D109)</f>
        <v>159000</v>
      </c>
      <c r="E105" s="22">
        <f>SUM(E106:E109)</f>
        <v>202486.07</v>
      </c>
      <c r="F105" s="23">
        <f t="shared" si="6"/>
        <v>127.34972955974844</v>
      </c>
      <c r="G105" s="22">
        <f>SUM(G106:G109)</f>
        <v>0</v>
      </c>
      <c r="H105" s="22">
        <f>SUM(H106:H109)</f>
        <v>0</v>
      </c>
      <c r="I105" s="24" t="str">
        <f t="shared" si="5"/>
        <v/>
      </c>
      <c r="J105" s="22">
        <f t="shared" si="7"/>
        <v>218000</v>
      </c>
      <c r="K105" s="22">
        <f t="shared" si="8"/>
        <v>202486.07</v>
      </c>
      <c r="L105" s="22">
        <f t="shared" si="9"/>
        <v>92.883518348623866</v>
      </c>
    </row>
    <row r="106" spans="1:12" s="76" customFormat="1" ht="47.25" x14ac:dyDescent="0.2">
      <c r="A106" s="20" t="s">
        <v>112</v>
      </c>
      <c r="B106" s="12">
        <v>22090100</v>
      </c>
      <c r="C106" s="89">
        <v>143000</v>
      </c>
      <c r="D106" s="89">
        <v>101000</v>
      </c>
      <c r="E106" s="89">
        <v>121696.47</v>
      </c>
      <c r="F106" s="27">
        <f t="shared" si="6"/>
        <v>120.49155445544555</v>
      </c>
      <c r="G106" s="28">
        <v>0</v>
      </c>
      <c r="H106" s="28">
        <v>0</v>
      </c>
      <c r="I106" s="24" t="str">
        <f t="shared" si="5"/>
        <v/>
      </c>
      <c r="J106" s="42">
        <f t="shared" si="7"/>
        <v>143000</v>
      </c>
      <c r="K106" s="42">
        <f t="shared" si="8"/>
        <v>121696.47</v>
      </c>
      <c r="L106" s="42">
        <f t="shared" si="9"/>
        <v>85.10242657342657</v>
      </c>
    </row>
    <row r="107" spans="1:12" s="76" customFormat="1" ht="15.75" x14ac:dyDescent="0.2">
      <c r="A107" s="20" t="s">
        <v>239</v>
      </c>
      <c r="B107" s="12">
        <v>22090200</v>
      </c>
      <c r="C107" s="89">
        <v>0</v>
      </c>
      <c r="D107" s="89">
        <v>0</v>
      </c>
      <c r="E107" s="89">
        <v>683.2</v>
      </c>
      <c r="F107" s="27" t="str">
        <f t="shared" si="6"/>
        <v/>
      </c>
      <c r="G107" s="28"/>
      <c r="H107" s="28"/>
      <c r="I107" s="24" t="str">
        <f t="shared" si="5"/>
        <v/>
      </c>
      <c r="J107" s="42">
        <f t="shared" si="7"/>
        <v>0</v>
      </c>
      <c r="K107" s="42">
        <f t="shared" si="8"/>
        <v>683.2</v>
      </c>
      <c r="L107" s="42" t="str">
        <f t="shared" si="9"/>
        <v/>
      </c>
    </row>
    <row r="108" spans="1:12" ht="63" hidden="1" x14ac:dyDescent="0.2">
      <c r="A108" s="20" t="s">
        <v>240</v>
      </c>
      <c r="B108" s="12">
        <v>22090300</v>
      </c>
      <c r="C108" s="28">
        <v>0</v>
      </c>
      <c r="D108" s="29"/>
      <c r="E108" s="28"/>
      <c r="F108" s="27" t="str">
        <f t="shared" si="6"/>
        <v/>
      </c>
      <c r="G108" s="28"/>
      <c r="H108" s="28"/>
      <c r="I108" s="24" t="str">
        <f t="shared" si="5"/>
        <v/>
      </c>
      <c r="J108" s="28">
        <f t="shared" si="7"/>
        <v>0</v>
      </c>
      <c r="K108" s="28">
        <f t="shared" si="8"/>
        <v>0</v>
      </c>
      <c r="L108" s="28" t="str">
        <f t="shared" si="9"/>
        <v/>
      </c>
    </row>
    <row r="109" spans="1:12" s="76" customFormat="1" ht="47.25" x14ac:dyDescent="0.2">
      <c r="A109" s="20" t="s">
        <v>186</v>
      </c>
      <c r="B109" s="12">
        <v>22090400</v>
      </c>
      <c r="C109" s="89">
        <v>75000</v>
      </c>
      <c r="D109" s="89">
        <v>58000</v>
      </c>
      <c r="E109" s="89">
        <v>80106.399999999994</v>
      </c>
      <c r="F109" s="27">
        <f t="shared" si="6"/>
        <v>138.11448275862068</v>
      </c>
      <c r="G109" s="28">
        <v>0</v>
      </c>
      <c r="H109" s="28">
        <v>0</v>
      </c>
      <c r="I109" s="24" t="str">
        <f t="shared" si="5"/>
        <v/>
      </c>
      <c r="J109" s="42">
        <f t="shared" si="7"/>
        <v>75000</v>
      </c>
      <c r="K109" s="42">
        <f t="shared" si="8"/>
        <v>80106.399999999994</v>
      </c>
      <c r="L109" s="42">
        <f t="shared" si="9"/>
        <v>106.80853333333333</v>
      </c>
    </row>
    <row r="110" spans="1:12" s="76" customFormat="1" ht="15.75" x14ac:dyDescent="0.2">
      <c r="A110" s="19" t="s">
        <v>390</v>
      </c>
      <c r="B110" s="18">
        <v>24000000</v>
      </c>
      <c r="C110" s="22">
        <f>C111+C117+C120</f>
        <v>151800</v>
      </c>
      <c r="D110" s="22">
        <f>D111+D117+D120</f>
        <v>151800</v>
      </c>
      <c r="E110" s="22">
        <f>E111+E117+E120</f>
        <v>492971.73</v>
      </c>
      <c r="F110" s="23" t="str">
        <f t="shared" si="6"/>
        <v>зв.100</v>
      </c>
      <c r="G110" s="22">
        <f>G111+G117+G120</f>
        <v>8066200</v>
      </c>
      <c r="H110" s="22">
        <f>H111+H117+H120</f>
        <v>7928144.9499999993</v>
      </c>
      <c r="I110" s="24">
        <f t="shared" si="5"/>
        <v>98.288474746472929</v>
      </c>
      <c r="J110" s="22">
        <f t="shared" si="7"/>
        <v>8218000</v>
      </c>
      <c r="K110" s="22">
        <f t="shared" si="8"/>
        <v>8421116.6799999997</v>
      </c>
      <c r="L110" s="22">
        <f t="shared" si="9"/>
        <v>102.47160720369919</v>
      </c>
    </row>
    <row r="111" spans="1:12" s="76" customFormat="1" ht="15.75" x14ac:dyDescent="0.2">
      <c r="A111" s="19" t="s">
        <v>391</v>
      </c>
      <c r="B111" s="18">
        <v>24060000</v>
      </c>
      <c r="C111" s="22">
        <f>SUM(C112:C116)</f>
        <v>151800</v>
      </c>
      <c r="D111" s="22">
        <f>SUM(D112:D116)</f>
        <v>151800</v>
      </c>
      <c r="E111" s="22">
        <f>SUM(E112:E116)</f>
        <v>492971.73</v>
      </c>
      <c r="F111" s="23" t="str">
        <f t="shared" si="6"/>
        <v>зв.100</v>
      </c>
      <c r="G111" s="22">
        <f>SUM(G112:G116)</f>
        <v>50000</v>
      </c>
      <c r="H111" s="22">
        <f>SUM(H112:H116)</f>
        <v>423390.52</v>
      </c>
      <c r="I111" s="24" t="str">
        <f t="shared" si="5"/>
        <v>зв.100</v>
      </c>
      <c r="J111" s="22">
        <f t="shared" si="7"/>
        <v>201800</v>
      </c>
      <c r="K111" s="22">
        <f t="shared" si="8"/>
        <v>916362.25</v>
      </c>
      <c r="L111" s="22" t="str">
        <f t="shared" si="9"/>
        <v>зв.100</v>
      </c>
    </row>
    <row r="112" spans="1:12" s="76" customFormat="1" ht="15.75" x14ac:dyDescent="0.2">
      <c r="A112" s="20" t="s">
        <v>143</v>
      </c>
      <c r="B112" s="12">
        <v>24060300</v>
      </c>
      <c r="C112" s="89">
        <v>77400</v>
      </c>
      <c r="D112" s="89">
        <v>77400</v>
      </c>
      <c r="E112" s="89">
        <v>366125.48</v>
      </c>
      <c r="F112" s="23" t="str">
        <f t="shared" si="6"/>
        <v>зв.100</v>
      </c>
      <c r="G112" s="28">
        <v>0</v>
      </c>
      <c r="H112" s="28">
        <v>0</v>
      </c>
      <c r="I112" s="24" t="str">
        <f t="shared" si="5"/>
        <v/>
      </c>
      <c r="J112" s="42">
        <f t="shared" si="7"/>
        <v>77400</v>
      </c>
      <c r="K112" s="42">
        <f t="shared" si="8"/>
        <v>366125.48</v>
      </c>
      <c r="L112" s="42" t="str">
        <f t="shared" si="9"/>
        <v>зв.100</v>
      </c>
    </row>
    <row r="113" spans="1:12" ht="15.75" hidden="1" x14ac:dyDescent="0.2">
      <c r="A113" s="20" t="s">
        <v>258</v>
      </c>
      <c r="B113" s="12">
        <v>24060600</v>
      </c>
      <c r="C113" s="28"/>
      <c r="D113" s="39"/>
      <c r="E113" s="28"/>
      <c r="F113" s="27" t="str">
        <f t="shared" si="6"/>
        <v/>
      </c>
      <c r="G113" s="28">
        <v>0</v>
      </c>
      <c r="H113" s="28">
        <v>0</v>
      </c>
      <c r="I113" s="24" t="str">
        <f t="shared" si="5"/>
        <v/>
      </c>
      <c r="J113" s="28">
        <f t="shared" si="7"/>
        <v>0</v>
      </c>
      <c r="K113" s="28">
        <f t="shared" si="8"/>
        <v>0</v>
      </c>
      <c r="L113" s="28" t="str">
        <f t="shared" si="9"/>
        <v/>
      </c>
    </row>
    <row r="114" spans="1:12" ht="63" x14ac:dyDescent="0.2">
      <c r="A114" s="20" t="s">
        <v>187</v>
      </c>
      <c r="B114" s="12">
        <v>24062100</v>
      </c>
      <c r="C114" s="28">
        <v>0</v>
      </c>
      <c r="D114" s="28">
        <v>0</v>
      </c>
      <c r="E114" s="28">
        <v>0</v>
      </c>
      <c r="F114" s="23" t="str">
        <f t="shared" si="6"/>
        <v/>
      </c>
      <c r="G114" s="91">
        <v>50000</v>
      </c>
      <c r="H114" s="91">
        <v>423390.52</v>
      </c>
      <c r="I114" s="38" t="str">
        <f t="shared" si="5"/>
        <v>зв.100</v>
      </c>
      <c r="J114" s="28">
        <f t="shared" si="7"/>
        <v>50000</v>
      </c>
      <c r="K114" s="28">
        <f t="shared" si="8"/>
        <v>423390.52</v>
      </c>
      <c r="L114" s="28" t="str">
        <f t="shared" si="9"/>
        <v>зв.100</v>
      </c>
    </row>
    <row r="115" spans="1:12" s="76" customFormat="1" ht="66.75" customHeight="1" x14ac:dyDescent="0.2">
      <c r="A115" s="20" t="s">
        <v>302</v>
      </c>
      <c r="B115" s="40" t="s">
        <v>303</v>
      </c>
      <c r="C115" s="89">
        <v>74400</v>
      </c>
      <c r="D115" s="89">
        <v>74400</v>
      </c>
      <c r="E115" s="89">
        <v>74400</v>
      </c>
      <c r="F115" s="27">
        <f t="shared" si="6"/>
        <v>100</v>
      </c>
      <c r="G115" s="41"/>
      <c r="H115" s="42"/>
      <c r="I115" s="24" t="str">
        <f t="shared" si="5"/>
        <v/>
      </c>
      <c r="J115" s="42">
        <f t="shared" si="7"/>
        <v>74400</v>
      </c>
      <c r="K115" s="42">
        <f t="shared" si="8"/>
        <v>74400</v>
      </c>
      <c r="L115" s="42">
        <f t="shared" si="9"/>
        <v>100</v>
      </c>
    </row>
    <row r="116" spans="1:12" ht="82.5" customHeight="1" x14ac:dyDescent="0.2">
      <c r="A116" s="20" t="s">
        <v>392</v>
      </c>
      <c r="B116" s="40" t="s">
        <v>393</v>
      </c>
      <c r="C116" s="89">
        <v>0</v>
      </c>
      <c r="D116" s="89">
        <v>0</v>
      </c>
      <c r="E116" s="89">
        <v>52446.25</v>
      </c>
      <c r="F116" s="27" t="str">
        <f>IF(D116=0,"",IF(E116/D116&gt;1.5, "зв.100",E116/D116*100))</f>
        <v/>
      </c>
      <c r="G116" s="41"/>
      <c r="H116" s="42"/>
      <c r="I116" s="24" t="str">
        <f>IF(G116=0,"",IF(H116/G116&gt;1.5, "зв.100",H116/G116*100))</f>
        <v/>
      </c>
      <c r="J116" s="42">
        <f t="shared" si="7"/>
        <v>0</v>
      </c>
      <c r="K116" s="42">
        <f t="shared" si="8"/>
        <v>52446.25</v>
      </c>
      <c r="L116" s="42" t="str">
        <f t="shared" si="9"/>
        <v/>
      </c>
    </row>
    <row r="117" spans="1:12" s="76" customFormat="1" ht="31.5" x14ac:dyDescent="0.2">
      <c r="A117" s="19" t="s">
        <v>144</v>
      </c>
      <c r="B117" s="18">
        <v>24110000</v>
      </c>
      <c r="C117" s="22">
        <f>C118+C119</f>
        <v>0</v>
      </c>
      <c r="D117" s="22">
        <f>D118+D119</f>
        <v>0</v>
      </c>
      <c r="E117" s="22">
        <f>E118+E119</f>
        <v>0</v>
      </c>
      <c r="F117" s="23" t="str">
        <f t="shared" si="6"/>
        <v/>
      </c>
      <c r="G117" s="22">
        <f>G119+G118</f>
        <v>16200</v>
      </c>
      <c r="H117" s="22">
        <f>H119+H118</f>
        <v>13150</v>
      </c>
      <c r="I117" s="24">
        <f t="shared" si="5"/>
        <v>81.172839506172849</v>
      </c>
      <c r="J117" s="22">
        <f t="shared" si="7"/>
        <v>16200</v>
      </c>
      <c r="K117" s="22">
        <f t="shared" si="8"/>
        <v>13150</v>
      </c>
      <c r="L117" s="22">
        <f t="shared" si="9"/>
        <v>81.172839506172849</v>
      </c>
    </row>
    <row r="118" spans="1:12" s="76" customFormat="1" ht="31.5" x14ac:dyDescent="0.2">
      <c r="A118" s="20" t="s">
        <v>394</v>
      </c>
      <c r="B118" s="12">
        <v>24110700</v>
      </c>
      <c r="C118" s="22"/>
      <c r="D118" s="22"/>
      <c r="E118" s="22"/>
      <c r="F118" s="23" t="str">
        <f>IF(D118=0,"",IF(E118/D118&gt;1.5, "зв.100",E118/D118*100))</f>
        <v/>
      </c>
      <c r="G118" s="91">
        <v>0</v>
      </c>
      <c r="H118" s="91">
        <v>7</v>
      </c>
      <c r="I118" s="38" t="str">
        <f>IF(G118=0,"",IF(H118/G118&gt;1.5, "зв.100",H118/G118*100))</f>
        <v/>
      </c>
      <c r="J118" s="22">
        <f t="shared" si="7"/>
        <v>0</v>
      </c>
      <c r="K118" s="28">
        <f t="shared" si="8"/>
        <v>7</v>
      </c>
      <c r="L118" s="22" t="str">
        <f t="shared" si="9"/>
        <v/>
      </c>
    </row>
    <row r="119" spans="1:12" s="76" customFormat="1" ht="66" customHeight="1" x14ac:dyDescent="0.2">
      <c r="A119" s="20" t="s">
        <v>210</v>
      </c>
      <c r="B119" s="12">
        <v>24110900</v>
      </c>
      <c r="C119" s="28">
        <v>0</v>
      </c>
      <c r="D119" s="28">
        <v>0</v>
      </c>
      <c r="E119" s="28">
        <v>0</v>
      </c>
      <c r="F119" s="23" t="str">
        <f t="shared" si="6"/>
        <v/>
      </c>
      <c r="G119" s="91">
        <v>16200</v>
      </c>
      <c r="H119" s="91">
        <v>13143</v>
      </c>
      <c r="I119" s="38">
        <f t="shared" si="5"/>
        <v>81.129629629629633</v>
      </c>
      <c r="J119" s="28">
        <f t="shared" si="7"/>
        <v>16200</v>
      </c>
      <c r="K119" s="28">
        <f t="shared" si="8"/>
        <v>13143</v>
      </c>
      <c r="L119" s="28">
        <f t="shared" si="9"/>
        <v>81.129629629629633</v>
      </c>
    </row>
    <row r="120" spans="1:12" s="76" customFormat="1" ht="31.5" x14ac:dyDescent="0.2">
      <c r="A120" s="19" t="s">
        <v>182</v>
      </c>
      <c r="B120" s="18">
        <v>24170000</v>
      </c>
      <c r="C120" s="22">
        <v>0</v>
      </c>
      <c r="D120" s="22">
        <v>0</v>
      </c>
      <c r="E120" s="22">
        <v>0</v>
      </c>
      <c r="F120" s="23" t="str">
        <f t="shared" si="6"/>
        <v/>
      </c>
      <c r="G120" s="92">
        <v>8000000</v>
      </c>
      <c r="H120" s="92">
        <v>7491604.4299999997</v>
      </c>
      <c r="I120" s="24">
        <f t="shared" si="5"/>
        <v>93.645055374999998</v>
      </c>
      <c r="J120" s="22">
        <f t="shared" si="7"/>
        <v>8000000</v>
      </c>
      <c r="K120" s="22">
        <f t="shared" si="8"/>
        <v>7491604.4299999997</v>
      </c>
      <c r="L120" s="22">
        <f t="shared" si="9"/>
        <v>93.645055374999998</v>
      </c>
    </row>
    <row r="121" spans="1:12" ht="15.75" x14ac:dyDescent="0.2">
      <c r="A121" s="19" t="s">
        <v>145</v>
      </c>
      <c r="B121" s="18">
        <v>25000000</v>
      </c>
      <c r="C121" s="22">
        <f>SUM(C122:C123)</f>
        <v>0</v>
      </c>
      <c r="D121" s="22">
        <f>SUM(D122:D123)</f>
        <v>0</v>
      </c>
      <c r="E121" s="22">
        <f>SUM(E122:E123)</f>
        <v>0</v>
      </c>
      <c r="F121" s="23" t="str">
        <f t="shared" si="6"/>
        <v/>
      </c>
      <c r="G121" s="22">
        <f>SUM(G122:G123)</f>
        <v>42426000</v>
      </c>
      <c r="H121" s="22">
        <f>SUM(H122:H123)</f>
        <v>43483463.200000003</v>
      </c>
      <c r="I121" s="24">
        <f t="shared" si="5"/>
        <v>102.49248856833076</v>
      </c>
      <c r="J121" s="22">
        <f t="shared" si="7"/>
        <v>42426000</v>
      </c>
      <c r="K121" s="22">
        <f t="shared" si="8"/>
        <v>43483463.200000003</v>
      </c>
      <c r="L121" s="22">
        <f t="shared" si="9"/>
        <v>102.49248856833076</v>
      </c>
    </row>
    <row r="122" spans="1:12" ht="34.5" customHeight="1" x14ac:dyDescent="0.2">
      <c r="A122" s="19" t="s">
        <v>146</v>
      </c>
      <c r="B122" s="18">
        <v>25010000</v>
      </c>
      <c r="C122" s="22">
        <v>0</v>
      </c>
      <c r="D122" s="22">
        <v>0</v>
      </c>
      <c r="E122" s="22">
        <v>0</v>
      </c>
      <c r="F122" s="23" t="str">
        <f t="shared" si="6"/>
        <v/>
      </c>
      <c r="G122" s="92">
        <v>42426000</v>
      </c>
      <c r="H122" s="92">
        <v>27893459.629999999</v>
      </c>
      <c r="I122" s="24">
        <f t="shared" si="5"/>
        <v>65.746145358977984</v>
      </c>
      <c r="J122" s="22">
        <f t="shared" si="7"/>
        <v>42426000</v>
      </c>
      <c r="K122" s="22">
        <f t="shared" si="8"/>
        <v>27893459.629999999</v>
      </c>
      <c r="L122" s="22">
        <f t="shared" si="9"/>
        <v>65.746145358977984</v>
      </c>
    </row>
    <row r="123" spans="1:12" ht="31.5" x14ac:dyDescent="0.2">
      <c r="A123" s="19" t="s">
        <v>304</v>
      </c>
      <c r="B123" s="18">
        <v>25020000</v>
      </c>
      <c r="C123" s="22">
        <v>0</v>
      </c>
      <c r="D123" s="22">
        <v>0</v>
      </c>
      <c r="E123" s="22">
        <v>0</v>
      </c>
      <c r="F123" s="23" t="str">
        <f t="shared" si="6"/>
        <v/>
      </c>
      <c r="G123" s="92">
        <v>0</v>
      </c>
      <c r="H123" s="92">
        <v>15590003.57</v>
      </c>
      <c r="I123" s="24" t="str">
        <f t="shared" si="5"/>
        <v/>
      </c>
      <c r="J123" s="22">
        <f t="shared" si="7"/>
        <v>0</v>
      </c>
      <c r="K123" s="22">
        <f t="shared" si="8"/>
        <v>15590003.57</v>
      </c>
      <c r="L123" s="22" t="str">
        <f t="shared" si="9"/>
        <v/>
      </c>
    </row>
    <row r="124" spans="1:12" ht="15.75" x14ac:dyDescent="0.2">
      <c r="A124" s="19" t="s">
        <v>147</v>
      </c>
      <c r="B124" s="18">
        <v>30000000</v>
      </c>
      <c r="C124" s="22">
        <f>C125+C130</f>
        <v>15000</v>
      </c>
      <c r="D124" s="22">
        <f>D125+D130</f>
        <v>10500</v>
      </c>
      <c r="E124" s="22">
        <f>E125+E130</f>
        <v>8239.2099999999991</v>
      </c>
      <c r="F124" s="23">
        <f t="shared" si="6"/>
        <v>78.46866666666665</v>
      </c>
      <c r="G124" s="22">
        <f>G125+G130</f>
        <v>17216000</v>
      </c>
      <c r="H124" s="22">
        <f>H125+H130</f>
        <v>23631366.32</v>
      </c>
      <c r="I124" s="24">
        <f t="shared" si="5"/>
        <v>137.26397723048328</v>
      </c>
      <c r="J124" s="22">
        <f t="shared" si="7"/>
        <v>17231000</v>
      </c>
      <c r="K124" s="22">
        <f t="shared" si="8"/>
        <v>23639605.530000001</v>
      </c>
      <c r="L124" s="22">
        <f t="shared" si="9"/>
        <v>137.19230183970751</v>
      </c>
    </row>
    <row r="125" spans="1:12" ht="15.75" x14ac:dyDescent="0.2">
      <c r="A125" s="19" t="s">
        <v>148</v>
      </c>
      <c r="B125" s="18">
        <v>31000000</v>
      </c>
      <c r="C125" s="22">
        <f>C126+C128+C129</f>
        <v>15000</v>
      </c>
      <c r="D125" s="22">
        <f>D126+D128+D129</f>
        <v>10500</v>
      </c>
      <c r="E125" s="22">
        <f>E126+E128+E129</f>
        <v>8239.2099999999991</v>
      </c>
      <c r="F125" s="23">
        <f t="shared" si="6"/>
        <v>78.46866666666665</v>
      </c>
      <c r="G125" s="22">
        <f>G126+G128+G129</f>
        <v>2500000</v>
      </c>
      <c r="H125" s="22">
        <f>H126+H128+H129</f>
        <v>3413.32</v>
      </c>
      <c r="I125" s="24">
        <f t="shared" si="5"/>
        <v>0.13653280000000001</v>
      </c>
      <c r="J125" s="22">
        <f t="shared" si="7"/>
        <v>2515000</v>
      </c>
      <c r="K125" s="22">
        <f t="shared" si="8"/>
        <v>11652.529999999999</v>
      </c>
      <c r="L125" s="22">
        <f t="shared" si="9"/>
        <v>0.46332127236580511</v>
      </c>
    </row>
    <row r="126" spans="1:12" ht="83.25" customHeight="1" x14ac:dyDescent="0.2">
      <c r="A126" s="19" t="s">
        <v>188</v>
      </c>
      <c r="B126" s="18">
        <v>31010000</v>
      </c>
      <c r="C126" s="22">
        <f>C127</f>
        <v>15000</v>
      </c>
      <c r="D126" s="22">
        <f>D127</f>
        <v>10500</v>
      </c>
      <c r="E126" s="22">
        <f>E127</f>
        <v>6163</v>
      </c>
      <c r="F126" s="23">
        <f t="shared" si="6"/>
        <v>58.695238095238103</v>
      </c>
      <c r="G126" s="22">
        <f>G127</f>
        <v>0</v>
      </c>
      <c r="H126" s="22">
        <f>H127</f>
        <v>0</v>
      </c>
      <c r="I126" s="24" t="str">
        <f t="shared" si="5"/>
        <v/>
      </c>
      <c r="J126" s="22">
        <f t="shared" si="7"/>
        <v>15000</v>
      </c>
      <c r="K126" s="22">
        <f t="shared" si="8"/>
        <v>6163</v>
      </c>
      <c r="L126" s="22">
        <f t="shared" si="9"/>
        <v>41.086666666666666</v>
      </c>
    </row>
    <row r="127" spans="1:12" ht="78.75" x14ac:dyDescent="0.2">
      <c r="A127" s="20" t="s">
        <v>189</v>
      </c>
      <c r="B127" s="12">
        <v>31010200</v>
      </c>
      <c r="C127" s="89">
        <v>15000</v>
      </c>
      <c r="D127" s="89">
        <v>10500</v>
      </c>
      <c r="E127" s="89">
        <v>6163</v>
      </c>
      <c r="F127" s="27">
        <f t="shared" si="6"/>
        <v>58.695238095238103</v>
      </c>
      <c r="G127" s="28">
        <v>0</v>
      </c>
      <c r="H127" s="28">
        <v>0</v>
      </c>
      <c r="I127" s="24" t="str">
        <f t="shared" si="5"/>
        <v/>
      </c>
      <c r="J127" s="42">
        <f t="shared" si="7"/>
        <v>15000</v>
      </c>
      <c r="K127" s="42">
        <f t="shared" si="8"/>
        <v>6163</v>
      </c>
      <c r="L127" s="42">
        <f t="shared" si="9"/>
        <v>41.086666666666666</v>
      </c>
    </row>
    <row r="128" spans="1:12" ht="31.5" x14ac:dyDescent="0.2">
      <c r="A128" s="19" t="s">
        <v>149</v>
      </c>
      <c r="B128" s="18">
        <v>31020000</v>
      </c>
      <c r="C128" s="57">
        <v>0</v>
      </c>
      <c r="D128" s="57">
        <v>0</v>
      </c>
      <c r="E128" s="90">
        <v>2076.21</v>
      </c>
      <c r="F128" s="23" t="str">
        <f t="shared" si="6"/>
        <v/>
      </c>
      <c r="G128" s="22">
        <v>0</v>
      </c>
      <c r="H128" s="22">
        <v>0</v>
      </c>
      <c r="I128" s="24" t="str">
        <f t="shared" si="5"/>
        <v/>
      </c>
      <c r="J128" s="56">
        <f t="shared" si="7"/>
        <v>0</v>
      </c>
      <c r="K128" s="56">
        <f t="shared" si="8"/>
        <v>2076.21</v>
      </c>
      <c r="L128" s="56" t="str">
        <f t="shared" si="9"/>
        <v/>
      </c>
    </row>
    <row r="129" spans="1:12" ht="47.25" x14ac:dyDescent="0.2">
      <c r="A129" s="19" t="s">
        <v>150</v>
      </c>
      <c r="B129" s="18">
        <v>31030000</v>
      </c>
      <c r="C129" s="22">
        <v>0</v>
      </c>
      <c r="D129" s="22">
        <v>0</v>
      </c>
      <c r="E129" s="22">
        <v>0</v>
      </c>
      <c r="F129" s="23" t="str">
        <f t="shared" si="6"/>
        <v/>
      </c>
      <c r="G129" s="92">
        <v>2500000</v>
      </c>
      <c r="H129" s="92">
        <v>3413.32</v>
      </c>
      <c r="I129" s="24">
        <f t="shared" si="5"/>
        <v>0.13653280000000001</v>
      </c>
      <c r="J129" s="22">
        <f t="shared" si="7"/>
        <v>2500000</v>
      </c>
      <c r="K129" s="22">
        <f t="shared" si="8"/>
        <v>3413.32</v>
      </c>
      <c r="L129" s="22">
        <f t="shared" si="9"/>
        <v>0.13653280000000001</v>
      </c>
    </row>
    <row r="130" spans="1:12" ht="31.5" x14ac:dyDescent="0.2">
      <c r="A130" s="19" t="s">
        <v>151</v>
      </c>
      <c r="B130" s="18">
        <v>33000000</v>
      </c>
      <c r="C130" s="22">
        <f>C131</f>
        <v>0</v>
      </c>
      <c r="D130" s="22">
        <f>D131</f>
        <v>0</v>
      </c>
      <c r="E130" s="22">
        <f>E131</f>
        <v>0</v>
      </c>
      <c r="F130" s="23" t="str">
        <f t="shared" si="6"/>
        <v/>
      </c>
      <c r="G130" s="22">
        <f>G131</f>
        <v>14716000</v>
      </c>
      <c r="H130" s="22">
        <f>H131</f>
        <v>23627953</v>
      </c>
      <c r="I130" s="24" t="str">
        <f t="shared" si="5"/>
        <v>зв.100</v>
      </c>
      <c r="J130" s="22">
        <f t="shared" si="7"/>
        <v>14716000</v>
      </c>
      <c r="K130" s="22">
        <f t="shared" si="8"/>
        <v>23627953</v>
      </c>
      <c r="L130" s="22" t="str">
        <f t="shared" si="9"/>
        <v>зв.100</v>
      </c>
    </row>
    <row r="131" spans="1:12" s="76" customFormat="1" ht="15.75" x14ac:dyDescent="0.2">
      <c r="A131" s="19" t="s">
        <v>152</v>
      </c>
      <c r="B131" s="18">
        <v>33010000</v>
      </c>
      <c r="C131" s="22">
        <f>SUM(C132:C133)</f>
        <v>0</v>
      </c>
      <c r="D131" s="22">
        <f>SUM(D132:D133)</f>
        <v>0</v>
      </c>
      <c r="E131" s="22">
        <f>SUM(E132:E133)</f>
        <v>0</v>
      </c>
      <c r="F131" s="23" t="str">
        <f t="shared" si="6"/>
        <v/>
      </c>
      <c r="G131" s="22">
        <f>SUM(G132:G133)</f>
        <v>14716000</v>
      </c>
      <c r="H131" s="22">
        <f>SUM(H132:H133)</f>
        <v>23627953</v>
      </c>
      <c r="I131" s="24" t="str">
        <f t="shared" si="5"/>
        <v>зв.100</v>
      </c>
      <c r="J131" s="22">
        <f t="shared" si="7"/>
        <v>14716000</v>
      </c>
      <c r="K131" s="22">
        <f t="shared" si="8"/>
        <v>23627953</v>
      </c>
      <c r="L131" s="22" t="str">
        <f t="shared" si="9"/>
        <v>зв.100</v>
      </c>
    </row>
    <row r="132" spans="1:12" ht="78.75" x14ac:dyDescent="0.2">
      <c r="A132" s="20" t="s">
        <v>190</v>
      </c>
      <c r="B132" s="12">
        <v>33010100</v>
      </c>
      <c r="C132" s="28">
        <v>0</v>
      </c>
      <c r="D132" s="28">
        <v>0</v>
      </c>
      <c r="E132" s="28">
        <v>0</v>
      </c>
      <c r="F132" s="23" t="str">
        <f t="shared" si="6"/>
        <v/>
      </c>
      <c r="G132" s="91">
        <v>13534500</v>
      </c>
      <c r="H132" s="91">
        <v>23627953</v>
      </c>
      <c r="I132" s="38" t="str">
        <f t="shared" si="5"/>
        <v>зв.100</v>
      </c>
      <c r="J132" s="28">
        <f t="shared" si="7"/>
        <v>13534500</v>
      </c>
      <c r="K132" s="28">
        <f t="shared" si="8"/>
        <v>23627953</v>
      </c>
      <c r="L132" s="28" t="str">
        <f t="shared" si="9"/>
        <v>зв.100</v>
      </c>
    </row>
    <row r="133" spans="1:12" s="77" customFormat="1" ht="63" x14ac:dyDescent="0.2">
      <c r="A133" s="20" t="s">
        <v>191</v>
      </c>
      <c r="B133" s="12">
        <v>33010400</v>
      </c>
      <c r="C133" s="28">
        <v>0</v>
      </c>
      <c r="D133" s="28">
        <v>0</v>
      </c>
      <c r="E133" s="28">
        <v>0</v>
      </c>
      <c r="F133" s="23" t="str">
        <f t="shared" si="6"/>
        <v/>
      </c>
      <c r="G133" s="91">
        <v>1181500</v>
      </c>
      <c r="H133" s="91">
        <v>0</v>
      </c>
      <c r="I133" s="38">
        <f t="shared" si="5"/>
        <v>0</v>
      </c>
      <c r="J133" s="28">
        <f t="shared" si="7"/>
        <v>1181500</v>
      </c>
      <c r="K133" s="28">
        <f t="shared" si="8"/>
        <v>0</v>
      </c>
      <c r="L133" s="28">
        <f t="shared" si="9"/>
        <v>0</v>
      </c>
    </row>
    <row r="134" spans="1:12" s="79" customFormat="1" ht="16.5" x14ac:dyDescent="0.2">
      <c r="A134" s="19" t="s">
        <v>153</v>
      </c>
      <c r="B134" s="18">
        <v>50000000</v>
      </c>
      <c r="C134" s="22">
        <f>C135</f>
        <v>0</v>
      </c>
      <c r="D134" s="22">
        <f>D135</f>
        <v>0</v>
      </c>
      <c r="E134" s="22">
        <f>E135</f>
        <v>0</v>
      </c>
      <c r="F134" s="23" t="str">
        <f t="shared" si="6"/>
        <v/>
      </c>
      <c r="G134" s="22">
        <f>G135</f>
        <v>7000000</v>
      </c>
      <c r="H134" s="22">
        <f>H135</f>
        <v>7360056.8200000003</v>
      </c>
      <c r="I134" s="24">
        <f t="shared" si="5"/>
        <v>105.14366885714286</v>
      </c>
      <c r="J134" s="22">
        <f t="shared" si="7"/>
        <v>7000000</v>
      </c>
      <c r="K134" s="22">
        <f t="shared" si="8"/>
        <v>7360056.8200000003</v>
      </c>
      <c r="L134" s="22">
        <f t="shared" si="9"/>
        <v>105.14366885714286</v>
      </c>
    </row>
    <row r="135" spans="1:12" s="76" customFormat="1" ht="51" customHeight="1" x14ac:dyDescent="0.2">
      <c r="A135" s="20" t="s">
        <v>192</v>
      </c>
      <c r="B135" s="12">
        <v>50110000</v>
      </c>
      <c r="C135" s="28">
        <v>0</v>
      </c>
      <c r="D135" s="28">
        <v>0</v>
      </c>
      <c r="E135" s="28">
        <v>0</v>
      </c>
      <c r="F135" s="23" t="str">
        <f t="shared" si="6"/>
        <v/>
      </c>
      <c r="G135" s="91">
        <v>7000000</v>
      </c>
      <c r="H135" s="91">
        <v>7360056.8200000003</v>
      </c>
      <c r="I135" s="38">
        <f t="shared" si="5"/>
        <v>105.14366885714286</v>
      </c>
      <c r="J135" s="28">
        <f t="shared" si="7"/>
        <v>7000000</v>
      </c>
      <c r="K135" s="28">
        <f t="shared" si="8"/>
        <v>7360056.8200000003</v>
      </c>
      <c r="L135" s="28">
        <f t="shared" si="9"/>
        <v>105.14366885714286</v>
      </c>
    </row>
    <row r="136" spans="1:12" ht="15.75" x14ac:dyDescent="0.2">
      <c r="A136" s="19" t="s">
        <v>154</v>
      </c>
      <c r="B136" s="18">
        <v>90010100</v>
      </c>
      <c r="C136" s="22">
        <f>C13+C86+C124+C134</f>
        <v>1130848053</v>
      </c>
      <c r="D136" s="22">
        <f>D13+D86+D124+D134</f>
        <v>825669978</v>
      </c>
      <c r="E136" s="22">
        <f>E13+E86+E124+E134</f>
        <v>841286359.29000008</v>
      </c>
      <c r="F136" s="23">
        <f t="shared" si="6"/>
        <v>101.89135873970218</v>
      </c>
      <c r="G136" s="22">
        <f>G13+G86+G124+G134</f>
        <v>75099500</v>
      </c>
      <c r="H136" s="22">
        <f>H13+H86+H124+H134</f>
        <v>82711187.50999999</v>
      </c>
      <c r="I136" s="24">
        <f t="shared" si="5"/>
        <v>110.13547028941603</v>
      </c>
      <c r="J136" s="22">
        <f t="shared" si="7"/>
        <v>1205947553</v>
      </c>
      <c r="K136" s="22">
        <f t="shared" si="8"/>
        <v>923997546.80000007</v>
      </c>
      <c r="L136" s="22">
        <f t="shared" si="9"/>
        <v>76.620044089098144</v>
      </c>
    </row>
    <row r="137" spans="1:12" s="76" customFormat="1" ht="15.75" x14ac:dyDescent="0.2">
      <c r="A137" s="19" t="s">
        <v>155</v>
      </c>
      <c r="B137" s="18">
        <v>40000000</v>
      </c>
      <c r="C137" s="22">
        <f t="shared" ref="C137:E138" si="10">C138</f>
        <v>1132479944.0999999</v>
      </c>
      <c r="D137" s="22">
        <f t="shared" si="10"/>
        <v>904234976.72000003</v>
      </c>
      <c r="E137" s="22">
        <f t="shared" si="10"/>
        <v>891959178.46000004</v>
      </c>
      <c r="F137" s="23">
        <f t="shared" si="6"/>
        <v>98.642410592816375</v>
      </c>
      <c r="G137" s="22">
        <f>G138</f>
        <v>14931992</v>
      </c>
      <c r="H137" s="22">
        <f>H138</f>
        <v>14931992</v>
      </c>
      <c r="I137" s="24">
        <f t="shared" si="5"/>
        <v>100</v>
      </c>
      <c r="J137" s="22">
        <f t="shared" si="7"/>
        <v>1147411936.0999999</v>
      </c>
      <c r="K137" s="22">
        <f t="shared" si="8"/>
        <v>906891170.46000004</v>
      </c>
      <c r="L137" s="22">
        <f t="shared" si="9"/>
        <v>79.037975981187813</v>
      </c>
    </row>
    <row r="138" spans="1:12" ht="15.75" x14ac:dyDescent="0.2">
      <c r="A138" s="19" t="s">
        <v>156</v>
      </c>
      <c r="B138" s="18">
        <v>41000000</v>
      </c>
      <c r="C138" s="22">
        <f t="shared" si="10"/>
        <v>1132479944.0999999</v>
      </c>
      <c r="D138" s="22">
        <f t="shared" si="10"/>
        <v>904234976.72000003</v>
      </c>
      <c r="E138" s="22">
        <f t="shared" si="10"/>
        <v>891959178.46000004</v>
      </c>
      <c r="F138" s="23">
        <f t="shared" si="6"/>
        <v>98.642410592816375</v>
      </c>
      <c r="G138" s="22">
        <f>G139</f>
        <v>14931992</v>
      </c>
      <c r="H138" s="22">
        <f>H139</f>
        <v>14931992</v>
      </c>
      <c r="I138" s="24">
        <f t="shared" si="5"/>
        <v>100</v>
      </c>
      <c r="J138" s="22">
        <f t="shared" si="7"/>
        <v>1147411936.0999999</v>
      </c>
      <c r="K138" s="22">
        <f t="shared" si="8"/>
        <v>906891170.46000004</v>
      </c>
      <c r="L138" s="22">
        <f t="shared" si="9"/>
        <v>79.037975981187813</v>
      </c>
    </row>
    <row r="139" spans="1:12" ht="15.75" x14ac:dyDescent="0.2">
      <c r="A139" s="19" t="s">
        <v>193</v>
      </c>
      <c r="B139" s="18">
        <v>41030000</v>
      </c>
      <c r="C139" s="22">
        <f>SUM(C140:C152)</f>
        <v>1132479944.0999999</v>
      </c>
      <c r="D139" s="22">
        <f>SUM(D140:D152)</f>
        <v>904234976.72000003</v>
      </c>
      <c r="E139" s="22">
        <f>SUM(E140:E152)</f>
        <v>891959178.46000004</v>
      </c>
      <c r="F139" s="23">
        <f t="shared" si="6"/>
        <v>98.642410592816375</v>
      </c>
      <c r="G139" s="22">
        <f>SUM(G140:G152)</f>
        <v>14931992</v>
      </c>
      <c r="H139" s="22">
        <f>SUM(H140:H152)</f>
        <v>14931992</v>
      </c>
      <c r="I139" s="24">
        <f t="shared" si="5"/>
        <v>100</v>
      </c>
      <c r="J139" s="22">
        <f t="shared" si="7"/>
        <v>1147411936.0999999</v>
      </c>
      <c r="K139" s="22">
        <f t="shared" si="8"/>
        <v>906891170.46000004</v>
      </c>
      <c r="L139" s="22">
        <f t="shared" si="9"/>
        <v>79.037975981187813</v>
      </c>
    </row>
    <row r="140" spans="1:12" s="77" customFormat="1" ht="94.5" x14ac:dyDescent="0.2">
      <c r="A140" s="20" t="s">
        <v>243</v>
      </c>
      <c r="B140" s="12">
        <v>41030600</v>
      </c>
      <c r="C140" s="89">
        <v>255205600</v>
      </c>
      <c r="D140" s="89">
        <v>191273881.69</v>
      </c>
      <c r="E140" s="89">
        <v>189599377.15000001</v>
      </c>
      <c r="F140" s="27">
        <f t="shared" si="6"/>
        <v>99.124551389240963</v>
      </c>
      <c r="G140" s="28">
        <v>0</v>
      </c>
      <c r="H140" s="28">
        <v>0</v>
      </c>
      <c r="I140" s="24" t="str">
        <f t="shared" si="5"/>
        <v/>
      </c>
      <c r="J140" s="42">
        <f t="shared" si="7"/>
        <v>255205600</v>
      </c>
      <c r="K140" s="42">
        <f t="shared" si="8"/>
        <v>189599377.15000001</v>
      </c>
      <c r="L140" s="42">
        <f t="shared" si="9"/>
        <v>74.29279653346164</v>
      </c>
    </row>
    <row r="141" spans="1:12" ht="94.5" x14ac:dyDescent="0.2">
      <c r="A141" s="20" t="s">
        <v>217</v>
      </c>
      <c r="B141" s="12">
        <v>41030800</v>
      </c>
      <c r="C141" s="89">
        <v>385506500</v>
      </c>
      <c r="D141" s="89">
        <v>336577581.37</v>
      </c>
      <c r="E141" s="89">
        <v>333194822.25</v>
      </c>
      <c r="F141" s="27">
        <f t="shared" si="6"/>
        <v>98.99495411838457</v>
      </c>
      <c r="G141" s="28">
        <v>0</v>
      </c>
      <c r="H141" s="28">
        <v>0</v>
      </c>
      <c r="I141" s="24" t="str">
        <f t="shared" ref="I141:I205" si="11">IF(G141=0,"",IF(H141/G141&gt;1.5, "зв.100",H141/G141*100))</f>
        <v/>
      </c>
      <c r="J141" s="42">
        <f t="shared" si="7"/>
        <v>385506500</v>
      </c>
      <c r="K141" s="42">
        <f t="shared" si="8"/>
        <v>333194822.25</v>
      </c>
      <c r="L141" s="42">
        <f t="shared" si="9"/>
        <v>86.430403183863305</v>
      </c>
    </row>
    <row r="142" spans="1:12" s="77" customFormat="1" ht="78.75" hidden="1" x14ac:dyDescent="0.2">
      <c r="A142" s="20" t="s">
        <v>218</v>
      </c>
      <c r="B142" s="12">
        <v>41030900</v>
      </c>
      <c r="C142" s="29"/>
      <c r="D142" s="31"/>
      <c r="E142" s="30"/>
      <c r="F142" s="27" t="str">
        <f t="shared" ref="F142:F206" si="12">IF(D142=0,"",IF(E142/D142&gt;1.5, "зв.100",E142/D142*100))</f>
        <v/>
      </c>
      <c r="G142" s="28">
        <v>0</v>
      </c>
      <c r="H142" s="28">
        <v>0</v>
      </c>
      <c r="I142" s="24" t="str">
        <f t="shared" si="11"/>
        <v/>
      </c>
      <c r="J142" s="30">
        <f t="shared" ref="J142:J206" si="13">C142+G142</f>
        <v>0</v>
      </c>
      <c r="K142" s="30">
        <f t="shared" ref="K142:K206" si="14">E142+H142</f>
        <v>0</v>
      </c>
      <c r="L142" s="30" t="str">
        <f t="shared" ref="L142:L206" si="15">IF(J142=0,"",IF(K142/J142&gt;1.5, "зв.100",K142/J142*100))</f>
        <v/>
      </c>
    </row>
    <row r="143" spans="1:12" s="77" customFormat="1" ht="63" x14ac:dyDescent="0.2">
      <c r="A143" s="20" t="s">
        <v>157</v>
      </c>
      <c r="B143" s="12">
        <v>41031000</v>
      </c>
      <c r="C143" s="89">
        <v>482400</v>
      </c>
      <c r="D143" s="89">
        <v>255936.56</v>
      </c>
      <c r="E143" s="89">
        <v>255936.56</v>
      </c>
      <c r="F143" s="27">
        <f t="shared" si="12"/>
        <v>100</v>
      </c>
      <c r="G143" s="28">
        <v>0</v>
      </c>
      <c r="H143" s="28">
        <v>0</v>
      </c>
      <c r="I143" s="24" t="str">
        <f t="shared" si="11"/>
        <v/>
      </c>
      <c r="J143" s="42">
        <f t="shared" si="13"/>
        <v>482400</v>
      </c>
      <c r="K143" s="42">
        <f t="shared" si="14"/>
        <v>255936.56</v>
      </c>
      <c r="L143" s="42">
        <f t="shared" si="15"/>
        <v>53.054842454394688</v>
      </c>
    </row>
    <row r="144" spans="1:12" s="77" customFormat="1" ht="47.25" x14ac:dyDescent="0.25">
      <c r="A144" s="20" t="s">
        <v>395</v>
      </c>
      <c r="B144" s="58">
        <v>41033600</v>
      </c>
      <c r="C144" s="89">
        <v>3592800</v>
      </c>
      <c r="D144" s="89">
        <v>2146107</v>
      </c>
      <c r="E144" s="89">
        <v>2146107</v>
      </c>
      <c r="F144" s="27">
        <f>IF(D144=0,"",IF(E144/D144&gt;1.5, "зв.100",E144/D144*100))</f>
        <v>100</v>
      </c>
      <c r="G144" s="28"/>
      <c r="H144" s="28"/>
      <c r="I144" s="24" t="str">
        <f>IF(G144=0,"",IF(H144/G144&gt;1.5, "зв.100",H144/G144*100))</f>
        <v/>
      </c>
      <c r="J144" s="42">
        <f t="shared" si="13"/>
        <v>3592800</v>
      </c>
      <c r="K144" s="42">
        <f t="shared" si="14"/>
        <v>2146107</v>
      </c>
      <c r="L144" s="42">
        <f t="shared" si="15"/>
        <v>59.733550434201732</v>
      </c>
    </row>
    <row r="145" spans="1:12" ht="48.75" customHeight="1" x14ac:dyDescent="0.25">
      <c r="A145" s="20" t="s">
        <v>396</v>
      </c>
      <c r="B145" s="58">
        <v>41033800</v>
      </c>
      <c r="C145" s="89">
        <v>599000</v>
      </c>
      <c r="D145" s="89">
        <v>599000</v>
      </c>
      <c r="E145" s="89">
        <v>599000</v>
      </c>
      <c r="F145" s="27">
        <f>IF(D145=0,"",IF(E145/D145&gt;1.5, "зв.100",E145/D145*100))</f>
        <v>100</v>
      </c>
      <c r="G145" s="28"/>
      <c r="H145" s="28"/>
      <c r="I145" s="24" t="str">
        <f>IF(G145=0,"",IF(H145/G145&gt;1.5, "зв.100",H145/G145*100))</f>
        <v/>
      </c>
      <c r="J145" s="42">
        <f t="shared" si="13"/>
        <v>599000</v>
      </c>
      <c r="K145" s="42">
        <f t="shared" si="14"/>
        <v>599000</v>
      </c>
      <c r="L145" s="42">
        <f t="shared" si="15"/>
        <v>100</v>
      </c>
    </row>
    <row r="146" spans="1:12" ht="31.5" x14ac:dyDescent="0.2">
      <c r="A146" s="20" t="s">
        <v>241</v>
      </c>
      <c r="B146" s="12">
        <v>41033900</v>
      </c>
      <c r="C146" s="89">
        <v>240276400</v>
      </c>
      <c r="D146" s="89">
        <v>183792900</v>
      </c>
      <c r="E146" s="89">
        <v>183792900</v>
      </c>
      <c r="F146" s="27">
        <f t="shared" si="12"/>
        <v>100</v>
      </c>
      <c r="G146" s="28"/>
      <c r="H146" s="28"/>
      <c r="I146" s="24" t="str">
        <f t="shared" si="11"/>
        <v/>
      </c>
      <c r="J146" s="42">
        <f t="shared" si="13"/>
        <v>240276400</v>
      </c>
      <c r="K146" s="42">
        <f t="shared" si="14"/>
        <v>183792900</v>
      </c>
      <c r="L146" s="42">
        <f t="shared" si="15"/>
        <v>76.492281389266694</v>
      </c>
    </row>
    <row r="147" spans="1:12" ht="31.5" x14ac:dyDescent="0.2">
      <c r="A147" s="20" t="s">
        <v>242</v>
      </c>
      <c r="B147" s="12">
        <v>41034200</v>
      </c>
      <c r="C147" s="89">
        <v>225429695</v>
      </c>
      <c r="D147" s="89">
        <v>168582945</v>
      </c>
      <c r="E147" s="89">
        <v>166410845</v>
      </c>
      <c r="F147" s="27">
        <f t="shared" si="12"/>
        <v>98.711554125478116</v>
      </c>
      <c r="G147" s="28"/>
      <c r="H147" s="28"/>
      <c r="I147" s="24" t="str">
        <f t="shared" si="11"/>
        <v/>
      </c>
      <c r="J147" s="42">
        <f t="shared" si="13"/>
        <v>225429695</v>
      </c>
      <c r="K147" s="42">
        <f t="shared" si="14"/>
        <v>166410845</v>
      </c>
      <c r="L147" s="42">
        <f t="shared" si="15"/>
        <v>73.819398549068708</v>
      </c>
    </row>
    <row r="148" spans="1:12" ht="47.25" x14ac:dyDescent="0.2">
      <c r="A148" s="20" t="s">
        <v>254</v>
      </c>
      <c r="B148" s="12">
        <v>41034500</v>
      </c>
      <c r="C148" s="89">
        <v>8000000</v>
      </c>
      <c r="D148" s="89">
        <v>8000000</v>
      </c>
      <c r="E148" s="89">
        <v>8000000</v>
      </c>
      <c r="F148" s="27">
        <f>IF(D148=0,"",IF(E148/D148&gt;1.5, "зв.100",E148/D148*100))</f>
        <v>100</v>
      </c>
      <c r="G148" s="91">
        <v>14931992</v>
      </c>
      <c r="H148" s="91">
        <v>14931992</v>
      </c>
      <c r="I148" s="38">
        <f>IF(G148=0,"",IF(H148/G148&gt;1.5, "зв.100",H148/G148*100))</f>
        <v>100</v>
      </c>
      <c r="J148" s="42">
        <f t="shared" si="13"/>
        <v>22931992</v>
      </c>
      <c r="K148" s="42">
        <f t="shared" si="14"/>
        <v>22931992</v>
      </c>
      <c r="L148" s="42">
        <f t="shared" si="15"/>
        <v>100</v>
      </c>
    </row>
    <row r="149" spans="1:12" ht="47.25" x14ac:dyDescent="0.25">
      <c r="A149" s="20" t="s">
        <v>397</v>
      </c>
      <c r="B149" s="58">
        <v>41035400</v>
      </c>
      <c r="C149" s="89">
        <v>896000</v>
      </c>
      <c r="D149" s="89">
        <v>651376</v>
      </c>
      <c r="E149" s="89">
        <v>651376</v>
      </c>
      <c r="F149" s="27">
        <f>IF(D149=0,"",IF(E149/D149&gt;1.5, "зв.100",E149/D149*100))</f>
        <v>100</v>
      </c>
      <c r="G149" s="28"/>
      <c r="H149" s="28"/>
      <c r="I149" s="24" t="str">
        <f>IF(G149=0,"",IF(H149/G149&gt;1.5, "зв.100",H149/G149*100))</f>
        <v/>
      </c>
      <c r="J149" s="42">
        <f t="shared" si="13"/>
        <v>896000</v>
      </c>
      <c r="K149" s="42">
        <f t="shared" si="14"/>
        <v>651376</v>
      </c>
      <c r="L149" s="42">
        <f t="shared" si="15"/>
        <v>72.698214285714286</v>
      </c>
    </row>
    <row r="150" spans="1:12" s="76" customFormat="1" ht="98.25" customHeight="1" x14ac:dyDescent="0.2">
      <c r="A150" s="20" t="s">
        <v>216</v>
      </c>
      <c r="B150" s="12">
        <v>41035800</v>
      </c>
      <c r="C150" s="89">
        <v>725045</v>
      </c>
      <c r="D150" s="89">
        <v>588745</v>
      </c>
      <c r="E150" s="89">
        <v>475268.5</v>
      </c>
      <c r="F150" s="27">
        <f>IF(D150=0,"",IF(E150/D150&gt;1.5, "зв.100",E150/D150*100))</f>
        <v>80.72569618425635</v>
      </c>
      <c r="G150" s="28">
        <v>0</v>
      </c>
      <c r="H150" s="28">
        <v>0</v>
      </c>
      <c r="I150" s="24" t="str">
        <f t="shared" si="11"/>
        <v/>
      </c>
      <c r="J150" s="42">
        <f t="shared" si="13"/>
        <v>725045</v>
      </c>
      <c r="K150" s="42">
        <f t="shared" si="14"/>
        <v>475268.5</v>
      </c>
      <c r="L150" s="42">
        <f t="shared" si="15"/>
        <v>65.550207228516854</v>
      </c>
    </row>
    <row r="151" spans="1:12" s="78" customFormat="1" ht="192.75" customHeight="1" x14ac:dyDescent="0.2">
      <c r="A151" s="20" t="s">
        <v>420</v>
      </c>
      <c r="B151" s="12">
        <v>41036100</v>
      </c>
      <c r="C151" s="42">
        <v>6833546</v>
      </c>
      <c r="D151" s="42">
        <v>6833546</v>
      </c>
      <c r="E151" s="42">
        <v>6833546</v>
      </c>
      <c r="F151" s="27">
        <f>IF(D151=0,"",IF(E151/D151&gt;1.5, "зв.100",E151/D151*100))</f>
        <v>100</v>
      </c>
      <c r="G151" s="28"/>
      <c r="H151" s="28"/>
      <c r="I151" s="24" t="str">
        <f t="shared" si="11"/>
        <v/>
      </c>
      <c r="J151" s="42">
        <f>C151+G151</f>
        <v>6833546</v>
      </c>
      <c r="K151" s="42">
        <f>E151+H151</f>
        <v>6833546</v>
      </c>
      <c r="L151" s="42">
        <f>IF(J151=0,"",IF(K151/J151&gt;1.5, "зв.100",K151/J151*100))</f>
        <v>100</v>
      </c>
    </row>
    <row r="152" spans="1:12" ht="129" customHeight="1" x14ac:dyDescent="0.2">
      <c r="A152" s="20" t="s">
        <v>219</v>
      </c>
      <c r="B152" s="12">
        <v>41036600</v>
      </c>
      <c r="C152" s="89">
        <v>4932958.0999999996</v>
      </c>
      <c r="D152" s="89">
        <v>4932958.0999999996</v>
      </c>
      <c r="E152" s="89">
        <v>0</v>
      </c>
      <c r="F152" s="27">
        <f>IF(D152=0,"",IF(E152/D152&gt;1.5, "зв.100",E152/D152*100))</f>
        <v>0</v>
      </c>
      <c r="G152" s="28"/>
      <c r="H152" s="28"/>
      <c r="I152" s="38" t="str">
        <f>IF(G152=0,"",IF(H152/G152&gt;1.5, "зв.100",H152/G152*100))</f>
        <v/>
      </c>
      <c r="J152" s="28">
        <f t="shared" si="13"/>
        <v>4932958.0999999996</v>
      </c>
      <c r="K152" s="28">
        <f t="shared" si="14"/>
        <v>0</v>
      </c>
      <c r="L152" s="28">
        <f t="shared" si="15"/>
        <v>0</v>
      </c>
    </row>
    <row r="153" spans="1:12" ht="31.5" x14ac:dyDescent="0.2">
      <c r="A153" s="19" t="s">
        <v>158</v>
      </c>
      <c r="B153" s="18">
        <v>90010200</v>
      </c>
      <c r="C153" s="22">
        <f>C136+C137</f>
        <v>2263327997.0999999</v>
      </c>
      <c r="D153" s="22">
        <f>D136+D137</f>
        <v>1729904954.72</v>
      </c>
      <c r="E153" s="22">
        <f>E136+E137</f>
        <v>1733245537.75</v>
      </c>
      <c r="F153" s="23">
        <f t="shared" si="12"/>
        <v>100.19310789421611</v>
      </c>
      <c r="G153" s="22">
        <f>G136+G137</f>
        <v>90031492</v>
      </c>
      <c r="H153" s="22">
        <f>H136+H137</f>
        <v>97643179.50999999</v>
      </c>
      <c r="I153" s="24">
        <f t="shared" si="11"/>
        <v>108.45447225288677</v>
      </c>
      <c r="J153" s="22">
        <f t="shared" si="13"/>
        <v>2353359489.0999999</v>
      </c>
      <c r="K153" s="22">
        <f t="shared" si="14"/>
        <v>1830888717.26</v>
      </c>
      <c r="L153" s="22">
        <f t="shared" si="15"/>
        <v>77.79893916505678</v>
      </c>
    </row>
    <row r="154" spans="1:12" ht="15.75" x14ac:dyDescent="0.2">
      <c r="A154" s="20" t="s">
        <v>194</v>
      </c>
      <c r="B154" s="12">
        <v>41035000</v>
      </c>
      <c r="C154" s="89">
        <v>7000</v>
      </c>
      <c r="D154" s="89">
        <v>7000</v>
      </c>
      <c r="E154" s="89">
        <v>0</v>
      </c>
      <c r="F154" s="27">
        <f t="shared" si="12"/>
        <v>0</v>
      </c>
      <c r="G154" s="28">
        <v>0</v>
      </c>
      <c r="H154" s="28">
        <v>0</v>
      </c>
      <c r="I154" s="24" t="str">
        <f t="shared" si="11"/>
        <v/>
      </c>
      <c r="J154" s="28">
        <f t="shared" si="13"/>
        <v>7000</v>
      </c>
      <c r="K154" s="28">
        <f t="shared" si="14"/>
        <v>0</v>
      </c>
      <c r="L154" s="28">
        <f t="shared" si="15"/>
        <v>0</v>
      </c>
    </row>
    <row r="155" spans="1:12" ht="48.75" customHeight="1" x14ac:dyDescent="0.2">
      <c r="A155" s="20" t="s">
        <v>274</v>
      </c>
      <c r="B155" s="12">
        <v>41035200</v>
      </c>
      <c r="C155" s="89">
        <v>210000</v>
      </c>
      <c r="D155" s="89">
        <v>210000</v>
      </c>
      <c r="E155" s="89">
        <v>0</v>
      </c>
      <c r="F155" s="27">
        <f>IF(D155=0,"",IF(E155/D155&gt;1.5, "зв.100",E155/D155*100))</f>
        <v>0</v>
      </c>
      <c r="G155" s="28"/>
      <c r="H155" s="28"/>
      <c r="I155" s="24" t="str">
        <f>IF(G155=0,"",IF(H155/G155&gt;1.5, "зв.100",H155/G155*100))</f>
        <v/>
      </c>
      <c r="J155" s="28">
        <f t="shared" si="13"/>
        <v>210000</v>
      </c>
      <c r="K155" s="28">
        <f t="shared" si="14"/>
        <v>0</v>
      </c>
      <c r="L155" s="28">
        <f t="shared" si="15"/>
        <v>0</v>
      </c>
    </row>
    <row r="156" spans="1:12" ht="16.5" x14ac:dyDescent="0.2">
      <c r="A156" s="26" t="s">
        <v>116</v>
      </c>
      <c r="B156" s="18">
        <v>90010300</v>
      </c>
      <c r="C156" s="43">
        <f>C153+C154+C155</f>
        <v>2263544997.0999999</v>
      </c>
      <c r="D156" s="43">
        <f>D153+D154+D155</f>
        <v>1730121954.72</v>
      </c>
      <c r="E156" s="43">
        <f>E153+E154+E155</f>
        <v>1733245537.75</v>
      </c>
      <c r="F156" s="43">
        <f t="shared" si="12"/>
        <v>100.18054120528778</v>
      </c>
      <c r="G156" s="43">
        <f>G153+G154</f>
        <v>90031492</v>
      </c>
      <c r="H156" s="43">
        <f>H153+H154</f>
        <v>97643179.50999999</v>
      </c>
      <c r="I156" s="43">
        <f t="shared" si="11"/>
        <v>108.45447225288677</v>
      </c>
      <c r="J156" s="43">
        <f t="shared" si="13"/>
        <v>2353576489.0999999</v>
      </c>
      <c r="K156" s="43">
        <f t="shared" si="14"/>
        <v>1830888717.26</v>
      </c>
      <c r="L156" s="43">
        <f t="shared" si="15"/>
        <v>77.791766094677712</v>
      </c>
    </row>
    <row r="157" spans="1:12" ht="15.75" x14ac:dyDescent="0.25">
      <c r="A157" s="19" t="s">
        <v>159</v>
      </c>
      <c r="B157" s="44" t="s">
        <v>305</v>
      </c>
      <c r="C157" s="22">
        <f>C158</f>
        <v>81462800</v>
      </c>
      <c r="D157" s="22">
        <f>D158</f>
        <v>73064700</v>
      </c>
      <c r="E157" s="22">
        <f>E158</f>
        <v>68033006.309999973</v>
      </c>
      <c r="F157" s="23">
        <f t="shared" si="12"/>
        <v>93.113372545155144</v>
      </c>
      <c r="G157" s="22">
        <f>G158</f>
        <v>1840400</v>
      </c>
      <c r="H157" s="22">
        <f>H158</f>
        <v>101937.85</v>
      </c>
      <c r="I157" s="24">
        <f t="shared" si="11"/>
        <v>5.5388964355574881</v>
      </c>
      <c r="J157" s="22">
        <f t="shared" si="13"/>
        <v>83303200</v>
      </c>
      <c r="K157" s="22">
        <f t="shared" si="14"/>
        <v>68134944.159999967</v>
      </c>
      <c r="L157" s="22">
        <f t="shared" si="15"/>
        <v>81.791508801582609</v>
      </c>
    </row>
    <row r="158" spans="1:12" ht="31.5" x14ac:dyDescent="0.25">
      <c r="A158" s="20" t="s">
        <v>306</v>
      </c>
      <c r="B158" s="45" t="s">
        <v>307</v>
      </c>
      <c r="C158" s="46">
        <v>81462800</v>
      </c>
      <c r="D158" s="46">
        <v>73064700</v>
      </c>
      <c r="E158" s="46">
        <v>68033006.309999973</v>
      </c>
      <c r="F158" s="27">
        <f t="shared" si="12"/>
        <v>93.113372545155144</v>
      </c>
      <c r="G158" s="41">
        <v>1840400</v>
      </c>
      <c r="H158" s="41">
        <v>101937.85</v>
      </c>
      <c r="I158" s="38">
        <f t="shared" si="11"/>
        <v>5.5388964355574881</v>
      </c>
      <c r="J158" s="46">
        <f t="shared" si="13"/>
        <v>83303200</v>
      </c>
      <c r="K158" s="46">
        <f t="shared" si="14"/>
        <v>68134944.159999967</v>
      </c>
      <c r="L158" s="46">
        <f t="shared" si="15"/>
        <v>81.791508801582609</v>
      </c>
    </row>
    <row r="159" spans="1:12" s="76" customFormat="1" ht="15.75" x14ac:dyDescent="0.25">
      <c r="A159" s="19" t="s">
        <v>160</v>
      </c>
      <c r="B159" s="44" t="s">
        <v>308</v>
      </c>
      <c r="C159" s="22">
        <f>SUM(C160:C170)</f>
        <v>716227488</v>
      </c>
      <c r="D159" s="22">
        <f>SUM(D160:D170)</f>
        <v>528886261</v>
      </c>
      <c r="E159" s="22">
        <f>SUM(E160:E170)</f>
        <v>473136240.67000002</v>
      </c>
      <c r="F159" s="23">
        <f t="shared" si="12"/>
        <v>89.458977394385371</v>
      </c>
      <c r="G159" s="22">
        <f>SUM(G160:G170)</f>
        <v>132597890</v>
      </c>
      <c r="H159" s="22">
        <f>SUM(H160:H170)</f>
        <v>23835432.379999992</v>
      </c>
      <c r="I159" s="24">
        <f t="shared" si="11"/>
        <v>17.975725239670094</v>
      </c>
      <c r="J159" s="22">
        <f t="shared" si="13"/>
        <v>848825378</v>
      </c>
      <c r="K159" s="22">
        <f t="shared" si="14"/>
        <v>496971673.05000001</v>
      </c>
      <c r="L159" s="22">
        <f t="shared" si="15"/>
        <v>58.548163842716782</v>
      </c>
    </row>
    <row r="160" spans="1:12" s="78" customFormat="1" ht="15.75" x14ac:dyDescent="0.25">
      <c r="A160" s="20" t="s">
        <v>309</v>
      </c>
      <c r="B160" s="45" t="s">
        <v>310</v>
      </c>
      <c r="C160" s="46">
        <v>217864112</v>
      </c>
      <c r="D160" s="46">
        <v>162835660</v>
      </c>
      <c r="E160" s="46">
        <v>147553906.44999999</v>
      </c>
      <c r="F160" s="23">
        <f t="shared" si="12"/>
        <v>90.61522915189461</v>
      </c>
      <c r="G160" s="41">
        <v>79666930</v>
      </c>
      <c r="H160" s="41">
        <v>9282158.9700000007</v>
      </c>
      <c r="I160" s="24">
        <f t="shared" si="11"/>
        <v>11.651207056679604</v>
      </c>
      <c r="J160" s="46">
        <f t="shared" si="13"/>
        <v>297531042</v>
      </c>
      <c r="K160" s="46">
        <f t="shared" si="14"/>
        <v>156836065.41999999</v>
      </c>
      <c r="L160" s="46">
        <f t="shared" si="15"/>
        <v>52.712505009813391</v>
      </c>
    </row>
    <row r="161" spans="1:12" s="78" customFormat="1" ht="66" customHeight="1" x14ac:dyDescent="0.25">
      <c r="A161" s="20" t="s">
        <v>311</v>
      </c>
      <c r="B161" s="45" t="s">
        <v>312</v>
      </c>
      <c r="C161" s="46">
        <v>328317631</v>
      </c>
      <c r="D161" s="46">
        <v>246380266</v>
      </c>
      <c r="E161" s="46">
        <v>226385228.30999997</v>
      </c>
      <c r="F161" s="27">
        <f t="shared" si="12"/>
        <v>91.88448084149725</v>
      </c>
      <c r="G161" s="41">
        <v>46155360</v>
      </c>
      <c r="H161" s="41">
        <v>8899749.8599999994</v>
      </c>
      <c r="I161" s="38">
        <f t="shared" si="11"/>
        <v>19.282158908521133</v>
      </c>
      <c r="J161" s="46">
        <f t="shared" si="13"/>
        <v>374472991</v>
      </c>
      <c r="K161" s="46">
        <f t="shared" si="14"/>
        <v>235284978.16999996</v>
      </c>
      <c r="L161" s="46">
        <f t="shared" si="15"/>
        <v>62.830960796849553</v>
      </c>
    </row>
    <row r="162" spans="1:12" s="78" customFormat="1" ht="69" customHeight="1" x14ac:dyDescent="0.25">
      <c r="A162" s="20" t="s">
        <v>313</v>
      </c>
      <c r="B162" s="45" t="s">
        <v>314</v>
      </c>
      <c r="C162" s="46">
        <v>725045</v>
      </c>
      <c r="D162" s="46">
        <v>588745</v>
      </c>
      <c r="E162" s="46">
        <v>475268.5</v>
      </c>
      <c r="F162" s="27">
        <f t="shared" si="12"/>
        <v>80.72569618425635</v>
      </c>
      <c r="G162" s="28">
        <v>0</v>
      </c>
      <c r="H162" s="28">
        <v>0</v>
      </c>
      <c r="I162" s="38" t="str">
        <f t="shared" si="11"/>
        <v/>
      </c>
      <c r="J162" s="46">
        <f t="shared" si="13"/>
        <v>725045</v>
      </c>
      <c r="K162" s="46">
        <f t="shared" si="14"/>
        <v>475268.5</v>
      </c>
      <c r="L162" s="46">
        <f t="shared" si="15"/>
        <v>65.550207228516854</v>
      </c>
    </row>
    <row r="163" spans="1:12" s="78" customFormat="1" ht="97.5" customHeight="1" x14ac:dyDescent="0.25">
      <c r="A163" s="20" t="s">
        <v>315</v>
      </c>
      <c r="B163" s="45" t="s">
        <v>316</v>
      </c>
      <c r="C163" s="46">
        <v>9582000</v>
      </c>
      <c r="D163" s="46">
        <v>6931610</v>
      </c>
      <c r="E163" s="46">
        <v>5646404.7400000002</v>
      </c>
      <c r="F163" s="27">
        <f t="shared" si="12"/>
        <v>81.458777109502705</v>
      </c>
      <c r="G163" s="41">
        <v>17000</v>
      </c>
      <c r="H163" s="41">
        <v>46106.9</v>
      </c>
      <c r="I163" s="38" t="str">
        <f t="shared" si="11"/>
        <v>зв.100</v>
      </c>
      <c r="J163" s="46">
        <f t="shared" si="13"/>
        <v>9599000</v>
      </c>
      <c r="K163" s="46">
        <f t="shared" si="14"/>
        <v>5692511.6400000006</v>
      </c>
      <c r="L163" s="46">
        <f t="shared" si="15"/>
        <v>59.303173663923339</v>
      </c>
    </row>
    <row r="164" spans="1:12" s="78" customFormat="1" ht="34.5" customHeight="1" x14ac:dyDescent="0.25">
      <c r="A164" s="20" t="s">
        <v>317</v>
      </c>
      <c r="B164" s="45" t="s">
        <v>318</v>
      </c>
      <c r="C164" s="46">
        <v>16025300</v>
      </c>
      <c r="D164" s="46">
        <v>11084800</v>
      </c>
      <c r="E164" s="46">
        <v>9944443.3800000008</v>
      </c>
      <c r="F164" s="27">
        <f t="shared" si="12"/>
        <v>89.712429452944576</v>
      </c>
      <c r="G164" s="41">
        <v>0</v>
      </c>
      <c r="H164" s="41">
        <v>10839.2</v>
      </c>
      <c r="I164" s="38" t="str">
        <f t="shared" si="11"/>
        <v/>
      </c>
      <c r="J164" s="46">
        <f t="shared" si="13"/>
        <v>16025300</v>
      </c>
      <c r="K164" s="46">
        <f t="shared" si="14"/>
        <v>9955282.5800000001</v>
      </c>
      <c r="L164" s="46">
        <f t="shared" si="15"/>
        <v>62.122285261430363</v>
      </c>
    </row>
    <row r="165" spans="1:12" s="78" customFormat="1" ht="31.5" x14ac:dyDescent="0.25">
      <c r="A165" s="20" t="s">
        <v>319</v>
      </c>
      <c r="B165" s="45" t="s">
        <v>320</v>
      </c>
      <c r="C165" s="46">
        <v>133452400</v>
      </c>
      <c r="D165" s="46">
        <v>93263520</v>
      </c>
      <c r="E165" s="46">
        <v>76386224.890000001</v>
      </c>
      <c r="F165" s="27">
        <f t="shared" si="12"/>
        <v>81.903647739223231</v>
      </c>
      <c r="G165" s="41">
        <v>6758600</v>
      </c>
      <c r="H165" s="41">
        <v>5584962.3999999985</v>
      </c>
      <c r="I165" s="38">
        <f t="shared" si="11"/>
        <v>82.634900719083817</v>
      </c>
      <c r="J165" s="46">
        <f t="shared" si="13"/>
        <v>140211000</v>
      </c>
      <c r="K165" s="46">
        <f t="shared" si="14"/>
        <v>81971187.289999992</v>
      </c>
      <c r="L165" s="46">
        <f t="shared" si="15"/>
        <v>58.462736368758506</v>
      </c>
    </row>
    <row r="166" spans="1:12" s="78" customFormat="1" ht="31.5" x14ac:dyDescent="0.25">
      <c r="A166" s="20" t="s">
        <v>321</v>
      </c>
      <c r="B166" s="45" t="s">
        <v>322</v>
      </c>
      <c r="C166" s="46">
        <v>2805000</v>
      </c>
      <c r="D166" s="46">
        <v>2135849</v>
      </c>
      <c r="E166" s="46">
        <v>1358982.79</v>
      </c>
      <c r="F166" s="27">
        <f>IF(D166=0,"",IF(E166/D166&gt;1.5, "зв.100",E166/D166*100))</f>
        <v>63.627287790475826</v>
      </c>
      <c r="G166" s="41">
        <v>0</v>
      </c>
      <c r="H166" s="41">
        <v>354.49</v>
      </c>
      <c r="I166" s="38" t="str">
        <f t="shared" si="11"/>
        <v/>
      </c>
      <c r="J166" s="46">
        <f t="shared" si="13"/>
        <v>2805000</v>
      </c>
      <c r="K166" s="46">
        <f t="shared" si="14"/>
        <v>1359337.28</v>
      </c>
      <c r="L166" s="46">
        <f t="shared" si="15"/>
        <v>48.46122210338681</v>
      </c>
    </row>
    <row r="167" spans="1:12" s="78" customFormat="1" ht="15.75" x14ac:dyDescent="0.25">
      <c r="A167" s="20" t="s">
        <v>323</v>
      </c>
      <c r="B167" s="45" t="s">
        <v>324</v>
      </c>
      <c r="C167" s="46">
        <v>4922000</v>
      </c>
      <c r="D167" s="46">
        <v>3710400</v>
      </c>
      <c r="E167" s="46">
        <v>3526883.42</v>
      </c>
      <c r="F167" s="27">
        <f t="shared" si="12"/>
        <v>95.053994717550665</v>
      </c>
      <c r="G167" s="28"/>
      <c r="H167" s="28"/>
      <c r="I167" s="38" t="str">
        <f t="shared" si="11"/>
        <v/>
      </c>
      <c r="J167" s="46">
        <f t="shared" si="13"/>
        <v>4922000</v>
      </c>
      <c r="K167" s="46">
        <f t="shared" si="14"/>
        <v>3526883.42</v>
      </c>
      <c r="L167" s="46">
        <f t="shared" si="15"/>
        <v>71.655494108086131</v>
      </c>
    </row>
    <row r="168" spans="1:12" s="78" customFormat="1" ht="31.5" x14ac:dyDescent="0.25">
      <c r="A168" s="20" t="s">
        <v>325</v>
      </c>
      <c r="B168" s="45" t="s">
        <v>326</v>
      </c>
      <c r="C168" s="46">
        <v>798100</v>
      </c>
      <c r="D168" s="46">
        <v>608600</v>
      </c>
      <c r="E168" s="46">
        <v>567314.6</v>
      </c>
      <c r="F168" s="27">
        <f t="shared" si="12"/>
        <v>93.216332566546171</v>
      </c>
      <c r="G168" s="28"/>
      <c r="H168" s="28"/>
      <c r="I168" s="38" t="str">
        <f t="shared" si="11"/>
        <v/>
      </c>
      <c r="J168" s="46">
        <f t="shared" si="13"/>
        <v>798100</v>
      </c>
      <c r="K168" s="46">
        <f t="shared" si="14"/>
        <v>567314.6</v>
      </c>
      <c r="L168" s="46">
        <f t="shared" si="15"/>
        <v>71.083147475253725</v>
      </c>
    </row>
    <row r="169" spans="1:12" s="78" customFormat="1" ht="15.75" x14ac:dyDescent="0.25">
      <c r="A169" s="20" t="s">
        <v>327</v>
      </c>
      <c r="B169" s="45" t="s">
        <v>328</v>
      </c>
      <c r="C169" s="46">
        <v>1687000</v>
      </c>
      <c r="D169" s="46">
        <v>1305151</v>
      </c>
      <c r="E169" s="46">
        <v>1259003.5900000001</v>
      </c>
      <c r="F169" s="27">
        <f t="shared" si="12"/>
        <v>96.464209122162885</v>
      </c>
      <c r="G169" s="41">
        <v>0</v>
      </c>
      <c r="H169" s="41">
        <v>11260.56</v>
      </c>
      <c r="I169" s="38" t="str">
        <f t="shared" si="11"/>
        <v/>
      </c>
      <c r="J169" s="46">
        <f t="shared" si="13"/>
        <v>1687000</v>
      </c>
      <c r="K169" s="46">
        <f t="shared" si="14"/>
        <v>1270264.1500000001</v>
      </c>
      <c r="L169" s="46">
        <f t="shared" si="15"/>
        <v>75.297222880853596</v>
      </c>
    </row>
    <row r="170" spans="1:12" s="78" customFormat="1" ht="36" customHeight="1" x14ac:dyDescent="0.25">
      <c r="A170" s="20" t="s">
        <v>329</v>
      </c>
      <c r="B170" s="45" t="s">
        <v>330</v>
      </c>
      <c r="C170" s="46">
        <v>48900</v>
      </c>
      <c r="D170" s="46">
        <v>41660</v>
      </c>
      <c r="E170" s="46">
        <v>32580</v>
      </c>
      <c r="F170" s="27">
        <f t="shared" si="12"/>
        <v>78.204512722035531</v>
      </c>
      <c r="G170" s="28"/>
      <c r="H170" s="28"/>
      <c r="I170" s="38" t="str">
        <f t="shared" si="11"/>
        <v/>
      </c>
      <c r="J170" s="46">
        <f t="shared" si="13"/>
        <v>48900</v>
      </c>
      <c r="K170" s="46">
        <f t="shared" si="14"/>
        <v>32580</v>
      </c>
      <c r="L170" s="46">
        <f t="shared" si="15"/>
        <v>66.625766871165652</v>
      </c>
    </row>
    <row r="171" spans="1:12" s="78" customFormat="1" ht="15.75" x14ac:dyDescent="0.25">
      <c r="A171" s="19" t="s">
        <v>331</v>
      </c>
      <c r="B171" s="44" t="s">
        <v>332</v>
      </c>
      <c r="C171" s="22">
        <f>SUM(C172:C179)</f>
        <v>279069306</v>
      </c>
      <c r="D171" s="22">
        <f>SUM(D172:D179)</f>
        <v>207061523</v>
      </c>
      <c r="E171" s="22">
        <f>SUM(E172:E179)</f>
        <v>194972277.42999998</v>
      </c>
      <c r="F171" s="23">
        <f t="shared" si="12"/>
        <v>94.161520018376365</v>
      </c>
      <c r="G171" s="22">
        <f>SUM(G172:G179)</f>
        <v>35857289</v>
      </c>
      <c r="H171" s="22">
        <f>SUM(H172:H179)</f>
        <v>19053765.989999998</v>
      </c>
      <c r="I171" s="24">
        <f t="shared" si="11"/>
        <v>53.137776227310432</v>
      </c>
      <c r="J171" s="22">
        <f t="shared" si="13"/>
        <v>314926595</v>
      </c>
      <c r="K171" s="22">
        <f t="shared" si="14"/>
        <v>214026043.41999999</v>
      </c>
      <c r="L171" s="22">
        <f t="shared" si="15"/>
        <v>67.96061266912055</v>
      </c>
    </row>
    <row r="172" spans="1:12" s="78" customFormat="1" ht="31.5" x14ac:dyDescent="0.25">
      <c r="A172" s="20" t="s">
        <v>333</v>
      </c>
      <c r="B172" s="45" t="s">
        <v>334</v>
      </c>
      <c r="C172" s="46">
        <v>82583850</v>
      </c>
      <c r="D172" s="46">
        <v>61027839</v>
      </c>
      <c r="E172" s="46">
        <v>56961546.509999998</v>
      </c>
      <c r="F172" s="27">
        <f t="shared" si="12"/>
        <v>93.336987583650142</v>
      </c>
      <c r="G172" s="41">
        <v>17780232</v>
      </c>
      <c r="H172" s="41">
        <v>9525525.8800000008</v>
      </c>
      <c r="I172" s="38">
        <f t="shared" si="11"/>
        <v>53.573687227478253</v>
      </c>
      <c r="J172" s="46">
        <f t="shared" si="13"/>
        <v>100364082</v>
      </c>
      <c r="K172" s="46">
        <f t="shared" si="14"/>
        <v>66487072.390000001</v>
      </c>
      <c r="L172" s="46">
        <f t="shared" si="15"/>
        <v>66.245883054059121</v>
      </c>
    </row>
    <row r="173" spans="1:12" s="78" customFormat="1" ht="31.5" x14ac:dyDescent="0.25">
      <c r="A173" s="20" t="s">
        <v>335</v>
      </c>
      <c r="B173" s="45" t="s">
        <v>336</v>
      </c>
      <c r="C173" s="46">
        <v>60591400</v>
      </c>
      <c r="D173" s="46">
        <v>45023529</v>
      </c>
      <c r="E173" s="46">
        <v>43722576.049999997</v>
      </c>
      <c r="F173" s="27">
        <f t="shared" si="12"/>
        <v>97.110504265447503</v>
      </c>
      <c r="G173" s="41">
        <v>2830470</v>
      </c>
      <c r="H173" s="41">
        <v>5085100.1900000004</v>
      </c>
      <c r="I173" s="38" t="str">
        <f t="shared" si="11"/>
        <v>зв.100</v>
      </c>
      <c r="J173" s="46">
        <f t="shared" si="13"/>
        <v>63421870</v>
      </c>
      <c r="K173" s="46">
        <f t="shared" si="14"/>
        <v>48807676.239999995</v>
      </c>
      <c r="L173" s="46">
        <f t="shared" si="15"/>
        <v>76.95716988477318</v>
      </c>
    </row>
    <row r="174" spans="1:12" s="78" customFormat="1" ht="15.75" x14ac:dyDescent="0.25">
      <c r="A174" s="20" t="s">
        <v>337</v>
      </c>
      <c r="B174" s="45" t="s">
        <v>338</v>
      </c>
      <c r="C174" s="46">
        <v>98014350</v>
      </c>
      <c r="D174" s="46">
        <v>73614301</v>
      </c>
      <c r="E174" s="46">
        <v>69766270.849999994</v>
      </c>
      <c r="F174" s="27">
        <f t="shared" si="12"/>
        <v>94.772713864388919</v>
      </c>
      <c r="G174" s="41">
        <v>11188587</v>
      </c>
      <c r="H174" s="41">
        <v>1007586.61</v>
      </c>
      <c r="I174" s="38">
        <f t="shared" si="11"/>
        <v>9.0054857686676613</v>
      </c>
      <c r="J174" s="46">
        <f t="shared" si="13"/>
        <v>109202937</v>
      </c>
      <c r="K174" s="46">
        <f t="shared" si="14"/>
        <v>70773857.459999993</v>
      </c>
      <c r="L174" s="46">
        <f t="shared" si="15"/>
        <v>64.809481690039149</v>
      </c>
    </row>
    <row r="175" spans="1:12" s="78" customFormat="1" ht="15.75" x14ac:dyDescent="0.25">
      <c r="A175" s="20" t="s">
        <v>339</v>
      </c>
      <c r="B175" s="45" t="s">
        <v>340</v>
      </c>
      <c r="C175" s="46">
        <v>12388000</v>
      </c>
      <c r="D175" s="46">
        <v>9199100</v>
      </c>
      <c r="E175" s="46">
        <v>8929333.4800000004</v>
      </c>
      <c r="F175" s="27">
        <f t="shared" si="12"/>
        <v>97.067468339294066</v>
      </c>
      <c r="G175" s="41">
        <v>4058000</v>
      </c>
      <c r="H175" s="41">
        <v>3387424.04</v>
      </c>
      <c r="I175" s="38">
        <f t="shared" si="11"/>
        <v>83.475210448496796</v>
      </c>
      <c r="J175" s="46">
        <f t="shared" si="13"/>
        <v>16446000</v>
      </c>
      <c r="K175" s="46">
        <f t="shared" si="14"/>
        <v>12316757.52</v>
      </c>
      <c r="L175" s="46">
        <f t="shared" si="15"/>
        <v>74.892116745713238</v>
      </c>
    </row>
    <row r="176" spans="1:12" s="78" customFormat="1" ht="15.75" x14ac:dyDescent="0.25">
      <c r="A176" s="20" t="s">
        <v>341</v>
      </c>
      <c r="B176" s="45" t="s">
        <v>342</v>
      </c>
      <c r="C176" s="46">
        <v>13575400</v>
      </c>
      <c r="D176" s="46">
        <v>10226391</v>
      </c>
      <c r="E176" s="46">
        <v>9511392.5099999998</v>
      </c>
      <c r="F176" s="27">
        <f t="shared" si="12"/>
        <v>93.008300875646157</v>
      </c>
      <c r="G176" s="41">
        <v>0</v>
      </c>
      <c r="H176" s="41">
        <v>16021.82</v>
      </c>
      <c r="I176" s="38" t="str">
        <f t="shared" si="11"/>
        <v/>
      </c>
      <c r="J176" s="46">
        <f t="shared" si="13"/>
        <v>13575400</v>
      </c>
      <c r="K176" s="46">
        <f t="shared" si="14"/>
        <v>9527414.3300000001</v>
      </c>
      <c r="L176" s="46">
        <f t="shared" si="15"/>
        <v>70.181463013981173</v>
      </c>
    </row>
    <row r="177" spans="1:12" s="78" customFormat="1" ht="53.25" customHeight="1" x14ac:dyDescent="0.25">
      <c r="A177" s="20" t="s">
        <v>195</v>
      </c>
      <c r="B177" s="45" t="s">
        <v>343</v>
      </c>
      <c r="C177" s="46">
        <v>579100</v>
      </c>
      <c r="D177" s="46">
        <v>434000</v>
      </c>
      <c r="E177" s="46">
        <v>395690.6</v>
      </c>
      <c r="F177" s="27">
        <f t="shared" si="12"/>
        <v>91.172949308755761</v>
      </c>
      <c r="G177" s="28"/>
      <c r="H177" s="28"/>
      <c r="I177" s="38" t="str">
        <f>IF(G177=0,"",IF(H177/G177&gt;1.5, "зв.100",H177/G177*100))</f>
        <v/>
      </c>
      <c r="J177" s="46">
        <f t="shared" si="13"/>
        <v>579100</v>
      </c>
      <c r="K177" s="46">
        <f t="shared" si="14"/>
        <v>395690.6</v>
      </c>
      <c r="L177" s="46">
        <f t="shared" si="15"/>
        <v>68.328544292868244</v>
      </c>
    </row>
    <row r="178" spans="1:12" s="78" customFormat="1" ht="31.5" x14ac:dyDescent="0.25">
      <c r="A178" s="20" t="s">
        <v>344</v>
      </c>
      <c r="B178" s="45" t="s">
        <v>345</v>
      </c>
      <c r="C178" s="46">
        <v>4994345</v>
      </c>
      <c r="D178" s="46">
        <v>3342645</v>
      </c>
      <c r="E178" s="46">
        <v>2308051.35</v>
      </c>
      <c r="F178" s="27">
        <f t="shared" si="12"/>
        <v>69.048653087599789</v>
      </c>
      <c r="G178" s="28">
        <v>0</v>
      </c>
      <c r="H178" s="28">
        <v>0</v>
      </c>
      <c r="I178" s="38" t="str">
        <f t="shared" si="11"/>
        <v/>
      </c>
      <c r="J178" s="46">
        <f t="shared" si="13"/>
        <v>4994345</v>
      </c>
      <c r="K178" s="46">
        <f t="shared" si="14"/>
        <v>2308051.35</v>
      </c>
      <c r="L178" s="46">
        <f t="shared" si="15"/>
        <v>46.213294235780673</v>
      </c>
    </row>
    <row r="179" spans="1:12" s="78" customFormat="1" ht="15.75" x14ac:dyDescent="0.25">
      <c r="A179" s="20" t="s">
        <v>346</v>
      </c>
      <c r="B179" s="45" t="s">
        <v>347</v>
      </c>
      <c r="C179" s="46">
        <v>6342861</v>
      </c>
      <c r="D179" s="46">
        <v>4193718</v>
      </c>
      <c r="E179" s="46">
        <v>3377416.08</v>
      </c>
      <c r="F179" s="27"/>
      <c r="G179" s="41">
        <v>0</v>
      </c>
      <c r="H179" s="41">
        <v>32107.45</v>
      </c>
      <c r="I179" s="38" t="str">
        <f t="shared" si="11"/>
        <v/>
      </c>
      <c r="J179" s="46">
        <f t="shared" si="13"/>
        <v>6342861</v>
      </c>
      <c r="K179" s="46">
        <f t="shared" si="14"/>
        <v>3409523.5300000003</v>
      </c>
      <c r="L179" s="46">
        <f t="shared" si="15"/>
        <v>53.753716658775907</v>
      </c>
    </row>
    <row r="180" spans="1:12" s="78" customFormat="1" ht="31.5" x14ac:dyDescent="0.2">
      <c r="A180" s="19" t="s">
        <v>348</v>
      </c>
      <c r="B180" s="21">
        <v>3000</v>
      </c>
      <c r="C180" s="22">
        <f>SUM(C181:C217)</f>
        <v>727044420</v>
      </c>
      <c r="D180" s="22">
        <f>SUM(D181:D217)</f>
        <v>590935119.62</v>
      </c>
      <c r="E180" s="22">
        <f>SUM(E181:E217)</f>
        <v>581614987.73000014</v>
      </c>
      <c r="F180" s="23">
        <f t="shared" si="12"/>
        <v>98.422816383633929</v>
      </c>
      <c r="G180" s="22">
        <f>SUM(G181:G217)</f>
        <v>48049621</v>
      </c>
      <c r="H180" s="22">
        <f>SUM(H181:H217)</f>
        <v>6660448.0499999998</v>
      </c>
      <c r="I180" s="24">
        <f t="shared" si="11"/>
        <v>13.861603715875304</v>
      </c>
      <c r="J180" s="22">
        <f t="shared" si="13"/>
        <v>775094041</v>
      </c>
      <c r="K180" s="22">
        <f t="shared" si="14"/>
        <v>588275435.78000009</v>
      </c>
      <c r="L180" s="22">
        <f t="shared" si="15"/>
        <v>75.897298219584698</v>
      </c>
    </row>
    <row r="181" spans="1:12" s="77" customFormat="1" ht="31.5" x14ac:dyDescent="0.2">
      <c r="A181" s="59" t="s">
        <v>349</v>
      </c>
      <c r="B181" s="60" t="s">
        <v>350</v>
      </c>
      <c r="C181" s="46">
        <v>31800000</v>
      </c>
      <c r="D181" s="46">
        <v>21980089.18</v>
      </c>
      <c r="E181" s="46">
        <v>20945642.949999999</v>
      </c>
      <c r="F181" s="27">
        <f t="shared" si="12"/>
        <v>95.29371231604803</v>
      </c>
      <c r="G181" s="22"/>
      <c r="H181" s="22"/>
      <c r="I181" s="38" t="str">
        <f t="shared" si="11"/>
        <v/>
      </c>
      <c r="J181" s="46">
        <f t="shared" si="13"/>
        <v>31800000</v>
      </c>
      <c r="K181" s="46">
        <f t="shared" si="14"/>
        <v>20945642.949999999</v>
      </c>
      <c r="L181" s="46">
        <f t="shared" si="15"/>
        <v>65.866801729559739</v>
      </c>
    </row>
    <row r="182" spans="1:12" s="77" customFormat="1" ht="31.5" x14ac:dyDescent="0.2">
      <c r="A182" s="59" t="s">
        <v>351</v>
      </c>
      <c r="B182" s="60" t="s">
        <v>352</v>
      </c>
      <c r="C182" s="46">
        <v>6500000</v>
      </c>
      <c r="D182" s="46">
        <v>5187000</v>
      </c>
      <c r="E182" s="46">
        <v>4303126.46</v>
      </c>
      <c r="F182" s="27">
        <f t="shared" si="12"/>
        <v>82.959831501831502</v>
      </c>
      <c r="G182" s="22"/>
      <c r="H182" s="22"/>
      <c r="I182" s="38" t="str">
        <f t="shared" si="11"/>
        <v/>
      </c>
      <c r="J182" s="46">
        <f t="shared" si="13"/>
        <v>6500000</v>
      </c>
      <c r="K182" s="46">
        <f t="shared" si="14"/>
        <v>4303126.46</v>
      </c>
      <c r="L182" s="46">
        <f t="shared" si="15"/>
        <v>66.201945538461544</v>
      </c>
    </row>
    <row r="183" spans="1:12" s="77" customFormat="1" ht="47.25" x14ac:dyDescent="0.2">
      <c r="A183" s="59" t="s">
        <v>353</v>
      </c>
      <c r="B183" s="60" t="s">
        <v>354</v>
      </c>
      <c r="C183" s="46">
        <v>2200000</v>
      </c>
      <c r="D183" s="46">
        <v>1892650.9</v>
      </c>
      <c r="E183" s="46">
        <v>1346278.94</v>
      </c>
      <c r="F183" s="27">
        <f t="shared" si="12"/>
        <v>71.131920841820332</v>
      </c>
      <c r="G183" s="22"/>
      <c r="H183" s="22"/>
      <c r="I183" s="38" t="str">
        <f t="shared" si="11"/>
        <v/>
      </c>
      <c r="J183" s="46">
        <f t="shared" si="13"/>
        <v>2200000</v>
      </c>
      <c r="K183" s="46">
        <f t="shared" si="14"/>
        <v>1346278.94</v>
      </c>
      <c r="L183" s="46">
        <f t="shared" si="15"/>
        <v>61.194497272727268</v>
      </c>
    </row>
    <row r="184" spans="1:12" s="77" customFormat="1" ht="31.5" x14ac:dyDescent="0.2">
      <c r="A184" s="59" t="s">
        <v>355</v>
      </c>
      <c r="B184" s="60" t="s">
        <v>356</v>
      </c>
      <c r="C184" s="46">
        <v>4100000</v>
      </c>
      <c r="D184" s="46">
        <v>3739707.6</v>
      </c>
      <c r="E184" s="46">
        <v>2829121.23</v>
      </c>
      <c r="F184" s="27">
        <f t="shared" si="12"/>
        <v>75.65086719614122</v>
      </c>
      <c r="G184" s="22"/>
      <c r="H184" s="22"/>
      <c r="I184" s="38" t="str">
        <f t="shared" si="11"/>
        <v/>
      </c>
      <c r="J184" s="46">
        <f t="shared" si="13"/>
        <v>4100000</v>
      </c>
      <c r="K184" s="46">
        <f t="shared" si="14"/>
        <v>2829121.23</v>
      </c>
      <c r="L184" s="46">
        <f t="shared" si="15"/>
        <v>69.002956829268285</v>
      </c>
    </row>
    <row r="185" spans="1:12" s="77" customFormat="1" ht="31.5" x14ac:dyDescent="0.2">
      <c r="A185" s="61" t="s">
        <v>357</v>
      </c>
      <c r="B185" s="47">
        <v>3016</v>
      </c>
      <c r="C185" s="46">
        <v>340906500</v>
      </c>
      <c r="D185" s="46">
        <v>303778133.69</v>
      </c>
      <c r="E185" s="46">
        <v>303764742.11000001</v>
      </c>
      <c r="F185" s="27">
        <f t="shared" si="12"/>
        <v>99.995591657688692</v>
      </c>
      <c r="G185" s="22"/>
      <c r="H185" s="22"/>
      <c r="I185" s="38" t="str">
        <f t="shared" si="11"/>
        <v/>
      </c>
      <c r="J185" s="46">
        <f t="shared" si="13"/>
        <v>340906500</v>
      </c>
      <c r="K185" s="46">
        <f t="shared" si="14"/>
        <v>303764742.11000001</v>
      </c>
      <c r="L185" s="46">
        <f t="shared" si="15"/>
        <v>89.105001550278445</v>
      </c>
    </row>
    <row r="186" spans="1:12" s="77" customFormat="1" ht="31.5" x14ac:dyDescent="0.25">
      <c r="A186" s="59" t="s">
        <v>358</v>
      </c>
      <c r="B186" s="62" t="s">
        <v>359</v>
      </c>
      <c r="C186" s="46">
        <v>32500</v>
      </c>
      <c r="D186" s="46">
        <v>16701.45</v>
      </c>
      <c r="E186" s="46">
        <v>16701.45</v>
      </c>
      <c r="F186" s="27">
        <f t="shared" si="12"/>
        <v>100</v>
      </c>
      <c r="G186" s="22"/>
      <c r="H186" s="22"/>
      <c r="I186" s="38" t="str">
        <f t="shared" si="11"/>
        <v/>
      </c>
      <c r="J186" s="46">
        <f t="shared" si="13"/>
        <v>32500</v>
      </c>
      <c r="K186" s="46">
        <f t="shared" si="14"/>
        <v>16701.45</v>
      </c>
      <c r="L186" s="46">
        <f t="shared" si="15"/>
        <v>51.389076923076928</v>
      </c>
    </row>
    <row r="187" spans="1:12" s="77" customFormat="1" ht="31.5" x14ac:dyDescent="0.2">
      <c r="A187" s="59" t="s">
        <v>360</v>
      </c>
      <c r="B187" s="60" t="s">
        <v>361</v>
      </c>
      <c r="C187" s="46">
        <v>2200</v>
      </c>
      <c r="D187" s="46">
        <v>1081</v>
      </c>
      <c r="E187" s="46">
        <v>1081</v>
      </c>
      <c r="F187" s="27">
        <f t="shared" si="12"/>
        <v>100</v>
      </c>
      <c r="G187" s="22"/>
      <c r="H187" s="22"/>
      <c r="I187" s="38" t="str">
        <f t="shared" si="11"/>
        <v/>
      </c>
      <c r="J187" s="46">
        <f t="shared" si="13"/>
        <v>2200</v>
      </c>
      <c r="K187" s="46">
        <f t="shared" si="14"/>
        <v>1081</v>
      </c>
      <c r="L187" s="46">
        <f t="shared" si="15"/>
        <v>49.13636363636364</v>
      </c>
    </row>
    <row r="188" spans="1:12" s="77" customFormat="1" ht="47.25" x14ac:dyDescent="0.2">
      <c r="A188" s="59" t="s">
        <v>362</v>
      </c>
      <c r="B188" s="60" t="s">
        <v>363</v>
      </c>
      <c r="C188" s="46">
        <v>2200</v>
      </c>
      <c r="D188" s="46">
        <v>0</v>
      </c>
      <c r="E188" s="46">
        <v>0</v>
      </c>
      <c r="F188" s="27" t="str">
        <f t="shared" si="12"/>
        <v/>
      </c>
      <c r="G188" s="22"/>
      <c r="H188" s="22"/>
      <c r="I188" s="38" t="str">
        <f t="shared" si="11"/>
        <v/>
      </c>
      <c r="J188" s="46">
        <f t="shared" si="13"/>
        <v>2200</v>
      </c>
      <c r="K188" s="46">
        <f t="shared" si="14"/>
        <v>0</v>
      </c>
      <c r="L188" s="46">
        <f t="shared" si="15"/>
        <v>0</v>
      </c>
    </row>
    <row r="189" spans="1:12" s="77" customFormat="1" ht="31.5" x14ac:dyDescent="0.2">
      <c r="A189" s="59" t="s">
        <v>364</v>
      </c>
      <c r="B189" s="60" t="s">
        <v>365</v>
      </c>
      <c r="C189" s="46">
        <v>13600</v>
      </c>
      <c r="D189" s="46">
        <v>9945.2000000000007</v>
      </c>
      <c r="E189" s="46">
        <v>9945.2000000000007</v>
      </c>
      <c r="F189" s="27">
        <f t="shared" si="12"/>
        <v>100</v>
      </c>
      <c r="G189" s="22"/>
      <c r="H189" s="22"/>
      <c r="I189" s="38" t="str">
        <f t="shared" si="11"/>
        <v/>
      </c>
      <c r="J189" s="46">
        <f t="shared" si="13"/>
        <v>13600</v>
      </c>
      <c r="K189" s="46">
        <f t="shared" si="14"/>
        <v>9945.2000000000007</v>
      </c>
      <c r="L189" s="46">
        <f t="shared" si="15"/>
        <v>73.126470588235307</v>
      </c>
    </row>
    <row r="190" spans="1:12" s="77" customFormat="1" ht="47.25" x14ac:dyDescent="0.2">
      <c r="A190" s="61" t="s">
        <v>366</v>
      </c>
      <c r="B190" s="47">
        <v>3026</v>
      </c>
      <c r="C190" s="46">
        <v>431900</v>
      </c>
      <c r="D190" s="46">
        <v>228208.91</v>
      </c>
      <c r="E190" s="46">
        <v>228208.91</v>
      </c>
      <c r="F190" s="27">
        <f t="shared" si="12"/>
        <v>100</v>
      </c>
      <c r="G190" s="22"/>
      <c r="H190" s="22"/>
      <c r="I190" s="38" t="str">
        <f t="shared" si="11"/>
        <v/>
      </c>
      <c r="J190" s="46">
        <f t="shared" si="13"/>
        <v>431900</v>
      </c>
      <c r="K190" s="46">
        <f t="shared" si="14"/>
        <v>228208.91</v>
      </c>
      <c r="L190" s="46">
        <f t="shared" si="15"/>
        <v>52.838367677703168</v>
      </c>
    </row>
    <row r="191" spans="1:12" s="77" customFormat="1" ht="79.5" customHeight="1" x14ac:dyDescent="0.2">
      <c r="A191" s="61" t="s">
        <v>398</v>
      </c>
      <c r="B191" s="63" t="s">
        <v>399</v>
      </c>
      <c r="C191" s="46">
        <v>180000</v>
      </c>
      <c r="D191" s="46">
        <v>155000</v>
      </c>
      <c r="E191" s="46">
        <v>0</v>
      </c>
      <c r="F191" s="27">
        <f>IF(D191=0,"",IF(E191/D191&gt;1.5, "зв.100",E191/D191*100))</f>
        <v>0</v>
      </c>
      <c r="G191" s="22"/>
      <c r="H191" s="22"/>
      <c r="I191" s="38" t="str">
        <f>IF(G191=0,"",IF(H191/G191&gt;1.5, "зв.100",H191/G191*100))</f>
        <v/>
      </c>
      <c r="J191" s="46">
        <f t="shared" si="13"/>
        <v>180000</v>
      </c>
      <c r="K191" s="46">
        <f t="shared" si="14"/>
        <v>0</v>
      </c>
      <c r="L191" s="46">
        <f t="shared" si="15"/>
        <v>0</v>
      </c>
    </row>
    <row r="192" spans="1:12" s="77" customFormat="1" ht="78.75" x14ac:dyDescent="0.2">
      <c r="A192" s="61" t="s">
        <v>400</v>
      </c>
      <c r="B192" s="63" t="s">
        <v>401</v>
      </c>
      <c r="C192" s="46">
        <v>81700</v>
      </c>
      <c r="D192" s="46">
        <v>51700</v>
      </c>
      <c r="E192" s="46">
        <v>51156.42</v>
      </c>
      <c r="F192" s="27">
        <f>IF(D192=0,"",IF(E192/D192&gt;1.5, "зв.100",E192/D192*100))</f>
        <v>98.94858800773693</v>
      </c>
      <c r="G192" s="22"/>
      <c r="H192" s="22"/>
      <c r="I192" s="38" t="str">
        <f>IF(G192=0,"",IF(H192/G192&gt;1.5, "зв.100",H192/G192*100))</f>
        <v/>
      </c>
      <c r="J192" s="46">
        <f t="shared" si="13"/>
        <v>81700</v>
      </c>
      <c r="K192" s="46">
        <f t="shared" si="14"/>
        <v>51156.42</v>
      </c>
      <c r="L192" s="46">
        <f t="shared" si="15"/>
        <v>62.614957160342712</v>
      </c>
    </row>
    <row r="193" spans="1:12" s="76" customFormat="1" ht="31.5" x14ac:dyDescent="0.2">
      <c r="A193" s="59" t="s">
        <v>367</v>
      </c>
      <c r="B193" s="60" t="s">
        <v>368</v>
      </c>
      <c r="C193" s="46">
        <v>1170920</v>
      </c>
      <c r="D193" s="46">
        <v>755320</v>
      </c>
      <c r="E193" s="46">
        <v>729917.98</v>
      </c>
      <c r="F193" s="27">
        <f t="shared" si="12"/>
        <v>96.636919451358366</v>
      </c>
      <c r="G193" s="22"/>
      <c r="H193" s="22"/>
      <c r="I193" s="38" t="str">
        <f t="shared" si="11"/>
        <v/>
      </c>
      <c r="J193" s="46">
        <f t="shared" si="13"/>
        <v>1170920</v>
      </c>
      <c r="K193" s="46">
        <f t="shared" si="14"/>
        <v>729917.98</v>
      </c>
      <c r="L193" s="46">
        <f t="shared" si="15"/>
        <v>62.337134902469849</v>
      </c>
    </row>
    <row r="194" spans="1:12" s="76" customFormat="1" ht="47.25" x14ac:dyDescent="0.25">
      <c r="A194" s="61" t="s">
        <v>197</v>
      </c>
      <c r="B194" s="64">
        <v>3035</v>
      </c>
      <c r="C194" s="46">
        <v>13839000</v>
      </c>
      <c r="D194" s="46">
        <v>10839500</v>
      </c>
      <c r="E194" s="46">
        <v>10648332</v>
      </c>
      <c r="F194" s="27">
        <f t="shared" si="12"/>
        <v>98.236376216615156</v>
      </c>
      <c r="G194" s="22"/>
      <c r="H194" s="22"/>
      <c r="I194" s="38" t="str">
        <f t="shared" si="11"/>
        <v/>
      </c>
      <c r="J194" s="46">
        <f t="shared" si="13"/>
        <v>13839000</v>
      </c>
      <c r="K194" s="46">
        <f t="shared" si="14"/>
        <v>10648332</v>
      </c>
      <c r="L194" s="46">
        <f t="shared" si="15"/>
        <v>76.944374593540005</v>
      </c>
    </row>
    <row r="195" spans="1:12" s="76" customFormat="1" ht="31.5" x14ac:dyDescent="0.25">
      <c r="A195" s="65" t="s">
        <v>198</v>
      </c>
      <c r="B195" s="66" t="s">
        <v>369</v>
      </c>
      <c r="C195" s="46">
        <v>30456000</v>
      </c>
      <c r="D195" s="46">
        <v>21305000</v>
      </c>
      <c r="E195" s="46">
        <v>20786810.75</v>
      </c>
      <c r="F195" s="27">
        <f t="shared" si="12"/>
        <v>97.56775756864586</v>
      </c>
      <c r="G195" s="22"/>
      <c r="H195" s="22"/>
      <c r="I195" s="38" t="str">
        <f t="shared" si="11"/>
        <v/>
      </c>
      <c r="J195" s="46">
        <f t="shared" si="13"/>
        <v>30456000</v>
      </c>
      <c r="K195" s="46">
        <f t="shared" si="14"/>
        <v>20786810.75</v>
      </c>
      <c r="L195" s="46">
        <f t="shared" si="15"/>
        <v>68.251939683477801</v>
      </c>
    </row>
    <row r="196" spans="1:12" ht="15.75" x14ac:dyDescent="0.2">
      <c r="A196" s="59" t="s">
        <v>370</v>
      </c>
      <c r="B196" s="60" t="s">
        <v>371</v>
      </c>
      <c r="C196" s="46">
        <v>2250000</v>
      </c>
      <c r="D196" s="46">
        <v>1624378.7</v>
      </c>
      <c r="E196" s="46">
        <v>1538280.48</v>
      </c>
      <c r="F196" s="27">
        <f t="shared" si="12"/>
        <v>94.699621461423988</v>
      </c>
      <c r="G196" s="22"/>
      <c r="H196" s="22"/>
      <c r="I196" s="38" t="str">
        <f t="shared" si="11"/>
        <v/>
      </c>
      <c r="J196" s="46">
        <f t="shared" si="13"/>
        <v>2250000</v>
      </c>
      <c r="K196" s="46">
        <f t="shared" si="14"/>
        <v>1538280.48</v>
      </c>
      <c r="L196" s="46">
        <f t="shared" si="15"/>
        <v>68.368021333333331</v>
      </c>
    </row>
    <row r="197" spans="1:12" s="77" customFormat="1" ht="31.5" x14ac:dyDescent="0.2">
      <c r="A197" s="59" t="s">
        <v>372</v>
      </c>
      <c r="B197" s="60" t="s">
        <v>373</v>
      </c>
      <c r="C197" s="46">
        <v>700000</v>
      </c>
      <c r="D197" s="46">
        <v>238742.09</v>
      </c>
      <c r="E197" s="46">
        <v>238742.09</v>
      </c>
      <c r="F197" s="27">
        <f t="shared" si="12"/>
        <v>100</v>
      </c>
      <c r="G197" s="22"/>
      <c r="H197" s="22"/>
      <c r="I197" s="38" t="str">
        <f t="shared" si="11"/>
        <v/>
      </c>
      <c r="J197" s="46">
        <f t="shared" si="13"/>
        <v>700000</v>
      </c>
      <c r="K197" s="46">
        <f t="shared" si="14"/>
        <v>238742.09</v>
      </c>
      <c r="L197" s="46">
        <f t="shared" si="15"/>
        <v>34.106012857142858</v>
      </c>
    </row>
    <row r="198" spans="1:12" ht="15.75" x14ac:dyDescent="0.2">
      <c r="A198" s="59" t="s">
        <v>374</v>
      </c>
      <c r="B198" s="60" t="s">
        <v>375</v>
      </c>
      <c r="C198" s="46">
        <v>141186400</v>
      </c>
      <c r="D198" s="46">
        <v>105354351.48999999</v>
      </c>
      <c r="E198" s="46">
        <v>104789405.06999999</v>
      </c>
      <c r="F198" s="27">
        <f t="shared" si="12"/>
        <v>99.46376546197655</v>
      </c>
      <c r="G198" s="22"/>
      <c r="H198" s="22"/>
      <c r="I198" s="38" t="str">
        <f t="shared" si="11"/>
        <v/>
      </c>
      <c r="J198" s="46">
        <f t="shared" si="13"/>
        <v>141186400</v>
      </c>
      <c r="K198" s="46">
        <f t="shared" si="14"/>
        <v>104789405.06999999</v>
      </c>
      <c r="L198" s="46">
        <f t="shared" si="15"/>
        <v>74.220608408458602</v>
      </c>
    </row>
    <row r="199" spans="1:12" ht="31.5" x14ac:dyDescent="0.2">
      <c r="A199" s="59" t="s">
        <v>376</v>
      </c>
      <c r="B199" s="60" t="s">
        <v>377</v>
      </c>
      <c r="C199" s="46">
        <v>5030000</v>
      </c>
      <c r="D199" s="46">
        <v>3803940.59</v>
      </c>
      <c r="E199" s="46">
        <v>3784209.46</v>
      </c>
      <c r="F199" s="27">
        <f t="shared" si="12"/>
        <v>99.48129762983497</v>
      </c>
      <c r="G199" s="22"/>
      <c r="H199" s="22"/>
      <c r="I199" s="38" t="str">
        <f t="shared" si="11"/>
        <v/>
      </c>
      <c r="J199" s="46">
        <f t="shared" si="13"/>
        <v>5030000</v>
      </c>
      <c r="K199" s="46">
        <f t="shared" si="14"/>
        <v>3784209.46</v>
      </c>
      <c r="L199" s="46">
        <f t="shared" si="15"/>
        <v>75.23279244532803</v>
      </c>
    </row>
    <row r="200" spans="1:12" s="77" customFormat="1" ht="15.75" x14ac:dyDescent="0.2">
      <c r="A200" s="59" t="s">
        <v>378</v>
      </c>
      <c r="B200" s="60" t="s">
        <v>379</v>
      </c>
      <c r="C200" s="46">
        <v>18600000</v>
      </c>
      <c r="D200" s="46">
        <v>13969846.92</v>
      </c>
      <c r="E200" s="46">
        <v>13774622.85</v>
      </c>
      <c r="F200" s="27">
        <f t="shared" si="12"/>
        <v>98.602532503627458</v>
      </c>
      <c r="G200" s="22"/>
      <c r="H200" s="22"/>
      <c r="I200" s="38" t="str">
        <f t="shared" si="11"/>
        <v/>
      </c>
      <c r="J200" s="46">
        <f t="shared" si="13"/>
        <v>18600000</v>
      </c>
      <c r="K200" s="46">
        <f t="shared" si="14"/>
        <v>13774622.85</v>
      </c>
      <c r="L200" s="46">
        <f t="shared" si="15"/>
        <v>74.05711209677419</v>
      </c>
    </row>
    <row r="201" spans="1:12" s="77" customFormat="1" ht="15.75" x14ac:dyDescent="0.2">
      <c r="A201" s="59" t="s">
        <v>380</v>
      </c>
      <c r="B201" s="60" t="s">
        <v>381</v>
      </c>
      <c r="C201" s="46">
        <v>720000</v>
      </c>
      <c r="D201" s="46">
        <v>536314.88</v>
      </c>
      <c r="E201" s="46">
        <v>530616.31999999995</v>
      </c>
      <c r="F201" s="27">
        <f t="shared" si="12"/>
        <v>98.937460023484704</v>
      </c>
      <c r="G201" s="22"/>
      <c r="H201" s="22"/>
      <c r="I201" s="38" t="str">
        <f t="shared" si="11"/>
        <v/>
      </c>
      <c r="J201" s="46">
        <f t="shared" si="13"/>
        <v>720000</v>
      </c>
      <c r="K201" s="46">
        <f t="shared" si="14"/>
        <v>530616.31999999995</v>
      </c>
      <c r="L201" s="46">
        <f t="shared" si="15"/>
        <v>73.6967111111111</v>
      </c>
    </row>
    <row r="202" spans="1:12" s="77" customFormat="1" ht="15.75" x14ac:dyDescent="0.2">
      <c r="A202" s="59" t="s">
        <v>382</v>
      </c>
      <c r="B202" s="60" t="s">
        <v>383</v>
      </c>
      <c r="C202" s="46">
        <v>278600</v>
      </c>
      <c r="D202" s="46">
        <v>148840</v>
      </c>
      <c r="E202" s="46">
        <v>122980</v>
      </c>
      <c r="F202" s="27">
        <f t="shared" si="12"/>
        <v>82.625638269282447</v>
      </c>
      <c r="G202" s="22"/>
      <c r="H202" s="22"/>
      <c r="I202" s="38" t="str">
        <f t="shared" si="11"/>
        <v/>
      </c>
      <c r="J202" s="46">
        <f t="shared" si="13"/>
        <v>278600</v>
      </c>
      <c r="K202" s="46">
        <f t="shared" si="14"/>
        <v>122980</v>
      </c>
      <c r="L202" s="46">
        <f t="shared" si="15"/>
        <v>44.142139267767412</v>
      </c>
    </row>
    <row r="203" spans="1:12" ht="31.5" x14ac:dyDescent="0.2">
      <c r="A203" s="61" t="s">
        <v>384</v>
      </c>
      <c r="B203" s="47">
        <v>3048</v>
      </c>
      <c r="C203" s="46">
        <v>32300000</v>
      </c>
      <c r="D203" s="46">
        <v>24111168.420000002</v>
      </c>
      <c r="E203" s="46">
        <v>23334222.979999997</v>
      </c>
      <c r="F203" s="27">
        <f t="shared" si="12"/>
        <v>96.777653299640448</v>
      </c>
      <c r="G203" s="22"/>
      <c r="H203" s="22"/>
      <c r="I203" s="38" t="str">
        <f t="shared" si="11"/>
        <v/>
      </c>
      <c r="J203" s="46">
        <f t="shared" si="13"/>
        <v>32300000</v>
      </c>
      <c r="K203" s="46">
        <f t="shared" si="14"/>
        <v>23334222.979999997</v>
      </c>
      <c r="L203" s="46">
        <f t="shared" si="15"/>
        <v>72.242176408668726</v>
      </c>
    </row>
    <row r="204" spans="1:12" ht="31.5" x14ac:dyDescent="0.25">
      <c r="A204" s="67" t="s">
        <v>385</v>
      </c>
      <c r="B204" s="64">
        <v>3049</v>
      </c>
      <c r="C204" s="46">
        <v>49185000</v>
      </c>
      <c r="D204" s="46">
        <v>37588717.629999995</v>
      </c>
      <c r="E204" s="46">
        <v>37588716.93</v>
      </c>
      <c r="F204" s="27">
        <f t="shared" si="12"/>
        <v>99.999998137739084</v>
      </c>
      <c r="G204" s="28">
        <v>0</v>
      </c>
      <c r="H204" s="28">
        <v>0</v>
      </c>
      <c r="I204" s="38" t="str">
        <f t="shared" si="11"/>
        <v/>
      </c>
      <c r="J204" s="46">
        <f t="shared" si="13"/>
        <v>49185000</v>
      </c>
      <c r="K204" s="46">
        <f t="shared" si="14"/>
        <v>37588716.93</v>
      </c>
      <c r="L204" s="46">
        <f t="shared" si="15"/>
        <v>76.423130893565101</v>
      </c>
    </row>
    <row r="205" spans="1:12" ht="31.5" x14ac:dyDescent="0.2">
      <c r="A205" s="68" t="s">
        <v>386</v>
      </c>
      <c r="B205" s="47">
        <v>3080</v>
      </c>
      <c r="C205" s="46">
        <v>4955600</v>
      </c>
      <c r="D205" s="46">
        <v>3897580.97</v>
      </c>
      <c r="E205" s="46">
        <v>3897580.97</v>
      </c>
      <c r="F205" s="27">
        <f t="shared" si="12"/>
        <v>100</v>
      </c>
      <c r="G205" s="28"/>
      <c r="H205" s="28"/>
      <c r="I205" s="38" t="str">
        <f t="shared" si="11"/>
        <v/>
      </c>
      <c r="J205" s="46">
        <f t="shared" si="13"/>
        <v>4955600</v>
      </c>
      <c r="K205" s="46">
        <f t="shared" si="14"/>
        <v>3897580.97</v>
      </c>
      <c r="L205" s="46">
        <f t="shared" si="15"/>
        <v>78.650031681330219</v>
      </c>
    </row>
    <row r="206" spans="1:12" ht="63" x14ac:dyDescent="0.25">
      <c r="A206" s="61" t="s">
        <v>0</v>
      </c>
      <c r="B206" s="64" t="s">
        <v>1</v>
      </c>
      <c r="C206" s="46">
        <v>11755600</v>
      </c>
      <c r="D206" s="46">
        <v>8883800</v>
      </c>
      <c r="E206" s="46">
        <v>8209360.459999999</v>
      </c>
      <c r="F206" s="27">
        <f t="shared" si="12"/>
        <v>92.408208874580694</v>
      </c>
      <c r="G206" s="41">
        <v>1216075</v>
      </c>
      <c r="H206" s="41">
        <v>53847.75</v>
      </c>
      <c r="I206" s="38">
        <f t="shared" ref="I206:I268" si="16">IF(G206=0,"",IF(H206/G206&gt;1.5, "зв.100",H206/G206*100))</f>
        <v>4.4279958061797169</v>
      </c>
      <c r="J206" s="46">
        <f t="shared" si="13"/>
        <v>12971675</v>
      </c>
      <c r="K206" s="46">
        <f t="shared" si="14"/>
        <v>8263208.209999999</v>
      </c>
      <c r="L206" s="46">
        <f t="shared" si="15"/>
        <v>63.701936796905557</v>
      </c>
    </row>
    <row r="207" spans="1:12" s="76" customFormat="1" ht="15.75" x14ac:dyDescent="0.2">
      <c r="A207" s="61" t="s">
        <v>2</v>
      </c>
      <c r="B207" s="47" t="s">
        <v>3</v>
      </c>
      <c r="C207" s="46">
        <v>2031900</v>
      </c>
      <c r="D207" s="46">
        <v>1473200</v>
      </c>
      <c r="E207" s="46">
        <v>1189875.82</v>
      </c>
      <c r="F207" s="27">
        <f t="shared" ref="F207:F273" si="17">IF(D207=0,"",IF(E207/D207&gt;1.5, "зв.100",E207/D207*100))</f>
        <v>80.768111593809394</v>
      </c>
      <c r="G207" s="31"/>
      <c r="H207" s="28">
        <v>0</v>
      </c>
      <c r="I207" s="38" t="str">
        <f t="shared" si="16"/>
        <v/>
      </c>
      <c r="J207" s="46">
        <f t="shared" ref="J207:J273" si="18">C207+G207</f>
        <v>2031900</v>
      </c>
      <c r="K207" s="46">
        <f t="shared" ref="K207:K273" si="19">E207+H207</f>
        <v>1189875.82</v>
      </c>
      <c r="L207" s="46">
        <f t="shared" ref="L207:L273" si="20">IF(J207=0,"",IF(K207/J207&gt;1.5, "зв.100",K207/J207*100))</f>
        <v>58.559762783601556</v>
      </c>
    </row>
    <row r="208" spans="1:12" ht="31.5" x14ac:dyDescent="0.2">
      <c r="A208" s="68" t="s">
        <v>4</v>
      </c>
      <c r="B208" s="47" t="s">
        <v>5</v>
      </c>
      <c r="C208" s="46">
        <v>845700</v>
      </c>
      <c r="D208" s="46">
        <v>786400</v>
      </c>
      <c r="E208" s="46">
        <v>668829.59</v>
      </c>
      <c r="F208" s="27">
        <f t="shared" si="17"/>
        <v>85.049540946083411</v>
      </c>
      <c r="G208" s="28"/>
      <c r="H208" s="28"/>
      <c r="I208" s="38" t="str">
        <f t="shared" si="16"/>
        <v/>
      </c>
      <c r="J208" s="46">
        <f t="shared" si="18"/>
        <v>845700</v>
      </c>
      <c r="K208" s="46">
        <f t="shared" si="19"/>
        <v>668829.59</v>
      </c>
      <c r="L208" s="46">
        <f t="shared" si="20"/>
        <v>79.085915809388666</v>
      </c>
    </row>
    <row r="209" spans="1:12" ht="31.5" hidden="1" x14ac:dyDescent="0.2">
      <c r="A209" s="68" t="s">
        <v>402</v>
      </c>
      <c r="B209" s="47" t="s">
        <v>403</v>
      </c>
      <c r="C209" s="46"/>
      <c r="D209" s="46"/>
      <c r="E209" s="46"/>
      <c r="F209" s="27" t="str">
        <f>IF(D209=0,"",IF(E209/D209&gt;1.5, "зв.100",E209/D209*100))</f>
        <v/>
      </c>
      <c r="G209" s="28"/>
      <c r="H209" s="28"/>
      <c r="I209" s="38" t="str">
        <f>IF(G209=0,"",IF(H209/G209&gt;1.5, "зв.100",H209/G209*100))</f>
        <v/>
      </c>
      <c r="J209" s="46">
        <f t="shared" si="18"/>
        <v>0</v>
      </c>
      <c r="K209" s="46">
        <f t="shared" si="19"/>
        <v>0</v>
      </c>
      <c r="L209" s="46" t="str">
        <f t="shared" si="20"/>
        <v/>
      </c>
    </row>
    <row r="210" spans="1:12" ht="15.75" x14ac:dyDescent="0.2">
      <c r="A210" s="61" t="s">
        <v>6</v>
      </c>
      <c r="B210" s="47" t="s">
        <v>7</v>
      </c>
      <c r="C210" s="46">
        <v>190500</v>
      </c>
      <c r="D210" s="46">
        <v>177500</v>
      </c>
      <c r="E210" s="46">
        <v>168781.87</v>
      </c>
      <c r="F210" s="27">
        <f t="shared" si="17"/>
        <v>95.088377464788735</v>
      </c>
      <c r="G210" s="46">
        <v>0</v>
      </c>
      <c r="H210" s="46">
        <v>20739.189999999999</v>
      </c>
      <c r="I210" s="38" t="str">
        <f t="shared" si="16"/>
        <v/>
      </c>
      <c r="J210" s="46">
        <f t="shared" si="18"/>
        <v>190500</v>
      </c>
      <c r="K210" s="46">
        <f t="shared" si="19"/>
        <v>189521.06</v>
      </c>
      <c r="L210" s="46">
        <f t="shared" si="20"/>
        <v>99.486120734908141</v>
      </c>
    </row>
    <row r="211" spans="1:12" ht="63" x14ac:dyDescent="0.2">
      <c r="A211" s="61" t="s">
        <v>427</v>
      </c>
      <c r="B211" s="47" t="s">
        <v>8</v>
      </c>
      <c r="C211" s="46">
        <v>3298600</v>
      </c>
      <c r="D211" s="46">
        <v>3298600</v>
      </c>
      <c r="E211" s="46">
        <v>3053576</v>
      </c>
      <c r="F211" s="27">
        <f t="shared" si="17"/>
        <v>92.571878978960768</v>
      </c>
      <c r="G211" s="28">
        <v>0</v>
      </c>
      <c r="H211" s="28">
        <v>0</v>
      </c>
      <c r="I211" s="38" t="str">
        <f t="shared" si="16"/>
        <v/>
      </c>
      <c r="J211" s="46">
        <f t="shared" si="18"/>
        <v>3298600</v>
      </c>
      <c r="K211" s="46">
        <f t="shared" si="19"/>
        <v>3053576</v>
      </c>
      <c r="L211" s="46">
        <f t="shared" si="20"/>
        <v>92.571878978960768</v>
      </c>
    </row>
    <row r="212" spans="1:12" s="76" customFormat="1" ht="63" x14ac:dyDescent="0.25">
      <c r="A212" s="61" t="s">
        <v>9</v>
      </c>
      <c r="B212" s="64" t="s">
        <v>10</v>
      </c>
      <c r="C212" s="46">
        <v>788200</v>
      </c>
      <c r="D212" s="46">
        <v>558400</v>
      </c>
      <c r="E212" s="46">
        <v>506602.26</v>
      </c>
      <c r="F212" s="27">
        <f t="shared" si="17"/>
        <v>90.723900429799428</v>
      </c>
      <c r="G212" s="28"/>
      <c r="H212" s="28"/>
      <c r="I212" s="38" t="str">
        <f t="shared" si="16"/>
        <v/>
      </c>
      <c r="J212" s="46">
        <f t="shared" si="18"/>
        <v>788200</v>
      </c>
      <c r="K212" s="46">
        <f t="shared" si="19"/>
        <v>506602.26</v>
      </c>
      <c r="L212" s="46">
        <f t="shared" si="20"/>
        <v>64.273313879725961</v>
      </c>
    </row>
    <row r="213" spans="1:12" ht="47.25" x14ac:dyDescent="0.25">
      <c r="A213" s="61" t="s">
        <v>11</v>
      </c>
      <c r="B213" s="64" t="s">
        <v>12</v>
      </c>
      <c r="C213" s="46">
        <v>7296300</v>
      </c>
      <c r="D213" s="46">
        <v>4583800</v>
      </c>
      <c r="E213" s="46">
        <v>4583485.07</v>
      </c>
      <c r="F213" s="27">
        <f t="shared" si="17"/>
        <v>99.993129499541865</v>
      </c>
      <c r="G213" s="31"/>
      <c r="H213" s="28"/>
      <c r="I213" s="38" t="str">
        <f t="shared" si="16"/>
        <v/>
      </c>
      <c r="J213" s="46">
        <f t="shared" si="18"/>
        <v>7296300</v>
      </c>
      <c r="K213" s="46">
        <f t="shared" si="19"/>
        <v>4583485.07</v>
      </c>
      <c r="L213" s="46">
        <f t="shared" si="20"/>
        <v>62.819306634869733</v>
      </c>
    </row>
    <row r="214" spans="1:12" s="77" customFormat="1" ht="47.25" x14ac:dyDescent="0.25">
      <c r="A214" s="61" t="s">
        <v>13</v>
      </c>
      <c r="B214" s="64">
        <v>3202</v>
      </c>
      <c r="C214" s="46">
        <v>263200</v>
      </c>
      <c r="D214" s="46">
        <v>198000</v>
      </c>
      <c r="E214" s="46">
        <v>158423.67999999999</v>
      </c>
      <c r="F214" s="27">
        <f t="shared" si="17"/>
        <v>80.011959595959596</v>
      </c>
      <c r="G214" s="31"/>
      <c r="H214" s="28"/>
      <c r="I214" s="38" t="str">
        <f t="shared" si="16"/>
        <v/>
      </c>
      <c r="J214" s="46">
        <f t="shared" si="18"/>
        <v>263200</v>
      </c>
      <c r="K214" s="46">
        <f t="shared" si="19"/>
        <v>158423.67999999999</v>
      </c>
      <c r="L214" s="46">
        <f t="shared" si="20"/>
        <v>60.191367781155016</v>
      </c>
    </row>
    <row r="215" spans="1:12" s="76" customFormat="1" ht="15.75" x14ac:dyDescent="0.2">
      <c r="A215" s="59" t="s">
        <v>271</v>
      </c>
      <c r="B215" s="60" t="s">
        <v>14</v>
      </c>
      <c r="C215" s="46">
        <v>470900</v>
      </c>
      <c r="D215" s="46">
        <v>412900</v>
      </c>
      <c r="E215" s="46">
        <v>265137.06</v>
      </c>
      <c r="F215" s="27">
        <f t="shared" si="17"/>
        <v>64.213383385807703</v>
      </c>
      <c r="G215" s="41">
        <v>0</v>
      </c>
      <c r="H215" s="41">
        <v>135993.31</v>
      </c>
      <c r="I215" s="38" t="str">
        <f t="shared" si="16"/>
        <v/>
      </c>
      <c r="J215" s="46">
        <f t="shared" si="18"/>
        <v>470900</v>
      </c>
      <c r="K215" s="46">
        <f t="shared" si="19"/>
        <v>401130.37</v>
      </c>
      <c r="L215" s="46">
        <f t="shared" si="20"/>
        <v>85.183769377787215</v>
      </c>
    </row>
    <row r="216" spans="1:12" s="78" customFormat="1" ht="96" customHeight="1" x14ac:dyDescent="0.2">
      <c r="A216" s="59" t="s">
        <v>421</v>
      </c>
      <c r="B216" s="60" t="s">
        <v>417</v>
      </c>
      <c r="C216" s="46"/>
      <c r="D216" s="46"/>
      <c r="E216" s="46"/>
      <c r="F216" s="27" t="str">
        <f t="shared" si="17"/>
        <v/>
      </c>
      <c r="G216" s="41">
        <v>6833546</v>
      </c>
      <c r="H216" s="41">
        <v>6449867.7999999998</v>
      </c>
      <c r="I216" s="38">
        <f t="shared" si="16"/>
        <v>94.385371811355327</v>
      </c>
      <c r="J216" s="46">
        <f>C216+G216</f>
        <v>6833546</v>
      </c>
      <c r="K216" s="46">
        <f>E216+H216</f>
        <v>6449867.7999999998</v>
      </c>
      <c r="L216" s="46">
        <f>IF(J216=0,"",IF(K216/J216&gt;1.5, "зв.100",K216/J216*100))</f>
        <v>94.385371811355327</v>
      </c>
    </row>
    <row r="217" spans="1:12" ht="15.75" x14ac:dyDescent="0.2">
      <c r="A217" s="61" t="s">
        <v>15</v>
      </c>
      <c r="B217" s="47" t="s">
        <v>16</v>
      </c>
      <c r="C217" s="46">
        <v>13181400</v>
      </c>
      <c r="D217" s="46">
        <v>9348600</v>
      </c>
      <c r="E217" s="46">
        <v>7550473.3700000001</v>
      </c>
      <c r="F217" s="27">
        <f t="shared" si="17"/>
        <v>80.765819160088142</v>
      </c>
      <c r="G217" s="46">
        <v>40000000</v>
      </c>
      <c r="H217" s="46">
        <v>0</v>
      </c>
      <c r="I217" s="38">
        <f t="shared" si="16"/>
        <v>0</v>
      </c>
      <c r="J217" s="46">
        <f t="shared" si="18"/>
        <v>53181400</v>
      </c>
      <c r="K217" s="46">
        <f t="shared" si="19"/>
        <v>7550473.3700000001</v>
      </c>
      <c r="L217" s="46">
        <f t="shared" si="20"/>
        <v>14.197582933130755</v>
      </c>
    </row>
    <row r="218" spans="1:12" ht="15.75" x14ac:dyDescent="0.25">
      <c r="A218" s="19" t="s">
        <v>162</v>
      </c>
      <c r="B218" s="44" t="s">
        <v>17</v>
      </c>
      <c r="C218" s="22">
        <f>SUM(C219:C222)</f>
        <v>45595410</v>
      </c>
      <c r="D218" s="22">
        <f>SUM(D219:D222)</f>
        <v>33996060</v>
      </c>
      <c r="E218" s="22">
        <f>SUM(E219:E222)</f>
        <v>31630978.679999996</v>
      </c>
      <c r="F218" s="23">
        <f t="shared" si="17"/>
        <v>93.043072285435414</v>
      </c>
      <c r="G218" s="22">
        <f>SUM(G219:G222)</f>
        <v>3525339</v>
      </c>
      <c r="H218" s="22">
        <f>SUM(H219:H222)</f>
        <v>3187186.7499999995</v>
      </c>
      <c r="I218" s="24">
        <f t="shared" si="16"/>
        <v>90.407950838203064</v>
      </c>
      <c r="J218" s="22">
        <f t="shared" si="18"/>
        <v>49120749</v>
      </c>
      <c r="K218" s="22">
        <f t="shared" si="19"/>
        <v>34818165.429999992</v>
      </c>
      <c r="L218" s="22">
        <f t="shared" si="20"/>
        <v>70.882806428704896</v>
      </c>
    </row>
    <row r="219" spans="1:12" ht="15.75" x14ac:dyDescent="0.25">
      <c r="A219" s="20" t="s">
        <v>163</v>
      </c>
      <c r="B219" s="45" t="s">
        <v>18</v>
      </c>
      <c r="C219" s="46">
        <v>6740918</v>
      </c>
      <c r="D219" s="46">
        <v>5088738</v>
      </c>
      <c r="E219" s="46">
        <v>4808339.6500000004</v>
      </c>
      <c r="F219" s="27">
        <f t="shared" si="17"/>
        <v>94.489825375171606</v>
      </c>
      <c r="G219" s="41">
        <v>73200</v>
      </c>
      <c r="H219" s="41">
        <v>178106.55</v>
      </c>
      <c r="I219" s="38" t="str">
        <f t="shared" si="16"/>
        <v>зв.100</v>
      </c>
      <c r="J219" s="46">
        <f t="shared" si="18"/>
        <v>6814118</v>
      </c>
      <c r="K219" s="46">
        <f t="shared" si="19"/>
        <v>4986446.2</v>
      </c>
      <c r="L219" s="46">
        <f t="shared" si="20"/>
        <v>73.178160401683684</v>
      </c>
    </row>
    <row r="220" spans="1:12" ht="31.5" x14ac:dyDescent="0.25">
      <c r="A220" s="20" t="s">
        <v>164</v>
      </c>
      <c r="B220" s="45" t="s">
        <v>19</v>
      </c>
      <c r="C220" s="46">
        <v>8530136</v>
      </c>
      <c r="D220" s="46">
        <v>6206066</v>
      </c>
      <c r="E220" s="46">
        <v>5205392.7699999996</v>
      </c>
      <c r="F220" s="27">
        <f t="shared" si="17"/>
        <v>83.875884819787601</v>
      </c>
      <c r="G220" s="41">
        <v>1974699</v>
      </c>
      <c r="H220" s="41">
        <v>1958293.83</v>
      </c>
      <c r="I220" s="38">
        <f t="shared" si="16"/>
        <v>99.16923186774288</v>
      </c>
      <c r="J220" s="46">
        <f t="shared" si="18"/>
        <v>10504835</v>
      </c>
      <c r="K220" s="46">
        <f t="shared" si="19"/>
        <v>7163686.5999999996</v>
      </c>
      <c r="L220" s="46">
        <f t="shared" si="20"/>
        <v>68.194184868205923</v>
      </c>
    </row>
    <row r="221" spans="1:12" ht="15.75" x14ac:dyDescent="0.25">
      <c r="A221" s="20" t="s">
        <v>165</v>
      </c>
      <c r="B221" s="45" t="s">
        <v>20</v>
      </c>
      <c r="C221" s="46">
        <v>26275098</v>
      </c>
      <c r="D221" s="46">
        <v>19828798</v>
      </c>
      <c r="E221" s="46">
        <v>19203231.309999999</v>
      </c>
      <c r="F221" s="27">
        <f t="shared" si="17"/>
        <v>96.845160811058733</v>
      </c>
      <c r="G221" s="41">
        <v>1474440</v>
      </c>
      <c r="H221" s="41">
        <v>1048353.05</v>
      </c>
      <c r="I221" s="38">
        <f t="shared" si="16"/>
        <v>71.101777624047102</v>
      </c>
      <c r="J221" s="46">
        <f t="shared" si="18"/>
        <v>27749538</v>
      </c>
      <c r="K221" s="46">
        <f t="shared" si="19"/>
        <v>20251584.359999999</v>
      </c>
      <c r="L221" s="46">
        <f t="shared" si="20"/>
        <v>72.979897395048525</v>
      </c>
    </row>
    <row r="222" spans="1:12" s="76" customFormat="1" ht="15.75" x14ac:dyDescent="0.25">
      <c r="A222" s="20" t="s">
        <v>166</v>
      </c>
      <c r="B222" s="45" t="s">
        <v>21</v>
      </c>
      <c r="C222" s="46">
        <v>4049258</v>
      </c>
      <c r="D222" s="46">
        <v>2872458</v>
      </c>
      <c r="E222" s="46">
        <v>2414014.9500000002</v>
      </c>
      <c r="F222" s="27">
        <f t="shared" si="17"/>
        <v>84.040043405334401</v>
      </c>
      <c r="G222" s="41">
        <v>3000</v>
      </c>
      <c r="H222" s="41">
        <v>2433.3200000000002</v>
      </c>
      <c r="I222" s="24">
        <f t="shared" si="16"/>
        <v>81.110666666666674</v>
      </c>
      <c r="J222" s="46">
        <f t="shared" si="18"/>
        <v>4052258</v>
      </c>
      <c r="K222" s="46">
        <f t="shared" si="19"/>
        <v>2416448.27</v>
      </c>
      <c r="L222" s="46">
        <f t="shared" si="20"/>
        <v>59.632142622705665</v>
      </c>
    </row>
    <row r="223" spans="1:12" ht="15.75" x14ac:dyDescent="0.25">
      <c r="A223" s="19" t="s">
        <v>167</v>
      </c>
      <c r="B223" s="44" t="s">
        <v>22</v>
      </c>
      <c r="C223" s="22">
        <f>SUM(C224:C229)</f>
        <v>12729600</v>
      </c>
      <c r="D223" s="22">
        <f>SUM(D224:D229)</f>
        <v>9546920</v>
      </c>
      <c r="E223" s="22">
        <f>SUM(E224:E229)</f>
        <v>8543072.8399999999</v>
      </c>
      <c r="F223" s="23">
        <f t="shared" si="17"/>
        <v>89.485120227256544</v>
      </c>
      <c r="G223" s="22">
        <f>SUM(G224:G229)</f>
        <v>671672</v>
      </c>
      <c r="H223" s="22">
        <f>SUM(H224:H229)</f>
        <v>616333.72</v>
      </c>
      <c r="I223" s="24">
        <f t="shared" si="16"/>
        <v>91.761115544491958</v>
      </c>
      <c r="J223" s="22">
        <f t="shared" si="18"/>
        <v>13401272</v>
      </c>
      <c r="K223" s="22">
        <f t="shared" si="19"/>
        <v>9159406.5600000005</v>
      </c>
      <c r="L223" s="22">
        <f t="shared" si="20"/>
        <v>68.34729240627307</v>
      </c>
    </row>
    <row r="224" spans="1:12" ht="31.5" x14ac:dyDescent="0.25">
      <c r="A224" s="20" t="s">
        <v>23</v>
      </c>
      <c r="B224" s="45" t="s">
        <v>24</v>
      </c>
      <c r="C224" s="46">
        <v>850500</v>
      </c>
      <c r="D224" s="46">
        <v>705300</v>
      </c>
      <c r="E224" s="46">
        <v>539611.03</v>
      </c>
      <c r="F224" s="27">
        <f t="shared" si="17"/>
        <v>76.508015029065646</v>
      </c>
      <c r="G224" s="28"/>
      <c r="H224" s="28"/>
      <c r="I224" s="38" t="str">
        <f t="shared" si="16"/>
        <v/>
      </c>
      <c r="J224" s="46">
        <f t="shared" si="18"/>
        <v>850500</v>
      </c>
      <c r="K224" s="46">
        <f t="shared" si="19"/>
        <v>539611.03</v>
      </c>
      <c r="L224" s="46">
        <f t="shared" si="20"/>
        <v>63.446329218107003</v>
      </c>
    </row>
    <row r="225" spans="1:12" ht="31.5" x14ac:dyDescent="0.25">
      <c r="A225" s="20" t="s">
        <v>25</v>
      </c>
      <c r="B225" s="45" t="s">
        <v>26</v>
      </c>
      <c r="C225" s="46">
        <v>88000</v>
      </c>
      <c r="D225" s="46">
        <v>59100</v>
      </c>
      <c r="E225" s="46">
        <v>47493</v>
      </c>
      <c r="F225" s="27">
        <f t="shared" si="17"/>
        <v>80.360406091370564</v>
      </c>
      <c r="G225" s="28"/>
      <c r="H225" s="28"/>
      <c r="I225" s="38" t="str">
        <f t="shared" si="16"/>
        <v/>
      </c>
      <c r="J225" s="46">
        <f t="shared" si="18"/>
        <v>88000</v>
      </c>
      <c r="K225" s="46">
        <f t="shared" si="19"/>
        <v>47493</v>
      </c>
      <c r="L225" s="46">
        <f t="shared" si="20"/>
        <v>53.969318181818181</v>
      </c>
    </row>
    <row r="226" spans="1:12" ht="31.5" x14ac:dyDescent="0.25">
      <c r="A226" s="20" t="s">
        <v>27</v>
      </c>
      <c r="B226" s="45" t="s">
        <v>28</v>
      </c>
      <c r="C226" s="46">
        <v>10562000</v>
      </c>
      <c r="D226" s="46">
        <v>7835420</v>
      </c>
      <c r="E226" s="46">
        <v>7024966.3099999996</v>
      </c>
      <c r="F226" s="27">
        <f t="shared" si="17"/>
        <v>89.656538003068107</v>
      </c>
      <c r="G226" s="41">
        <v>671672</v>
      </c>
      <c r="H226" s="41">
        <v>616333.72</v>
      </c>
      <c r="I226" s="38">
        <f t="shared" si="16"/>
        <v>91.761115544491958</v>
      </c>
      <c r="J226" s="46">
        <f t="shared" si="18"/>
        <v>11233672</v>
      </c>
      <c r="K226" s="46">
        <f t="shared" si="19"/>
        <v>7641300.0299999993</v>
      </c>
      <c r="L226" s="46">
        <f t="shared" si="20"/>
        <v>68.021391669616122</v>
      </c>
    </row>
    <row r="227" spans="1:12" ht="15.75" x14ac:dyDescent="0.25">
      <c r="A227" s="20" t="s">
        <v>29</v>
      </c>
      <c r="B227" s="45" t="s">
        <v>30</v>
      </c>
      <c r="C227" s="46">
        <v>853100</v>
      </c>
      <c r="D227" s="46">
        <v>643100</v>
      </c>
      <c r="E227" s="46">
        <v>634935</v>
      </c>
      <c r="F227" s="27">
        <f t="shared" si="17"/>
        <v>98.730368527445194</v>
      </c>
      <c r="G227" s="28"/>
      <c r="H227" s="28"/>
      <c r="I227" s="38" t="str">
        <f t="shared" si="16"/>
        <v/>
      </c>
      <c r="J227" s="46">
        <f t="shared" si="18"/>
        <v>853100</v>
      </c>
      <c r="K227" s="46">
        <f t="shared" si="19"/>
        <v>634935</v>
      </c>
      <c r="L227" s="46">
        <f t="shared" si="20"/>
        <v>74.426796389637801</v>
      </c>
    </row>
    <row r="228" spans="1:12" ht="63" x14ac:dyDescent="0.25">
      <c r="A228" s="20" t="s">
        <v>31</v>
      </c>
      <c r="B228" s="45" t="s">
        <v>32</v>
      </c>
      <c r="C228" s="46">
        <v>40000</v>
      </c>
      <c r="D228" s="46">
        <v>40000</v>
      </c>
      <c r="E228" s="46">
        <v>32067.5</v>
      </c>
      <c r="F228" s="27">
        <f t="shared" si="17"/>
        <v>80.168750000000003</v>
      </c>
      <c r="G228" s="28"/>
      <c r="H228" s="28"/>
      <c r="I228" s="38" t="str">
        <f t="shared" si="16"/>
        <v/>
      </c>
      <c r="J228" s="46">
        <f t="shared" si="18"/>
        <v>40000</v>
      </c>
      <c r="K228" s="46">
        <f t="shared" si="19"/>
        <v>32067.5</v>
      </c>
      <c r="L228" s="46">
        <f t="shared" si="20"/>
        <v>80.168750000000003</v>
      </c>
    </row>
    <row r="229" spans="1:12" ht="47.25" x14ac:dyDescent="0.25">
      <c r="A229" s="20" t="s">
        <v>404</v>
      </c>
      <c r="B229" s="45" t="s">
        <v>405</v>
      </c>
      <c r="C229" s="46">
        <v>336000</v>
      </c>
      <c r="D229" s="46">
        <v>264000</v>
      </c>
      <c r="E229" s="46">
        <v>264000</v>
      </c>
      <c r="F229" s="27">
        <f>IF(D229=0,"",IF(E229/D229&gt;1.5, "зв.100",E229/D229*100))</f>
        <v>100</v>
      </c>
      <c r="G229" s="28"/>
      <c r="H229" s="28"/>
      <c r="I229" s="38" t="str">
        <f>IF(G229=0,"",IF(H229/G229&gt;1.5, "зв.100",H229/G229*100))</f>
        <v/>
      </c>
      <c r="J229" s="46">
        <f t="shared" si="18"/>
        <v>336000</v>
      </c>
      <c r="K229" s="46">
        <f t="shared" si="19"/>
        <v>264000</v>
      </c>
      <c r="L229" s="46">
        <f t="shared" si="20"/>
        <v>78.571428571428569</v>
      </c>
    </row>
    <row r="230" spans="1:12" s="76" customFormat="1" ht="15.75" x14ac:dyDescent="0.25">
      <c r="A230" s="20" t="s">
        <v>161</v>
      </c>
      <c r="B230" s="44" t="s">
        <v>33</v>
      </c>
      <c r="C230" s="22">
        <f>SUM(C231:C243)</f>
        <v>106324201.09999999</v>
      </c>
      <c r="D230" s="22">
        <f>SUM(D231:D243)</f>
        <v>83767410.099999994</v>
      </c>
      <c r="E230" s="22">
        <f>SUM(E231:E243)</f>
        <v>67920121.63000001</v>
      </c>
      <c r="F230" s="23">
        <f t="shared" si="17"/>
        <v>81.081797263301098</v>
      </c>
      <c r="G230" s="22">
        <f>SUM(G231:G243)</f>
        <v>58317917</v>
      </c>
      <c r="H230" s="22">
        <f>SUM(H231:H243)</f>
        <v>14326460.220000001</v>
      </c>
      <c r="I230" s="24">
        <f t="shared" si="16"/>
        <v>24.566138430492984</v>
      </c>
      <c r="J230" s="22">
        <f t="shared" si="18"/>
        <v>164642118.09999999</v>
      </c>
      <c r="K230" s="22">
        <f t="shared" si="19"/>
        <v>82246581.850000009</v>
      </c>
      <c r="L230" s="22">
        <f t="shared" si="20"/>
        <v>49.954764187402674</v>
      </c>
    </row>
    <row r="231" spans="1:12" ht="47.25" x14ac:dyDescent="0.25">
      <c r="A231" s="20" t="s">
        <v>34</v>
      </c>
      <c r="B231" s="45" t="s">
        <v>35</v>
      </c>
      <c r="C231" s="46">
        <v>3617400</v>
      </c>
      <c r="D231" s="46">
        <v>2351900</v>
      </c>
      <c r="E231" s="46">
        <v>1797663.58</v>
      </c>
      <c r="F231" s="27">
        <f t="shared" si="17"/>
        <v>76.434524427058975</v>
      </c>
      <c r="G231" s="41">
        <v>0</v>
      </c>
      <c r="H231" s="41">
        <v>60006.61</v>
      </c>
      <c r="I231" s="38" t="str">
        <f t="shared" si="16"/>
        <v/>
      </c>
      <c r="J231" s="46">
        <f t="shared" si="18"/>
        <v>3617400</v>
      </c>
      <c r="K231" s="46">
        <f t="shared" si="19"/>
        <v>1857670.1900000002</v>
      </c>
      <c r="L231" s="46">
        <f t="shared" si="20"/>
        <v>51.35373997899044</v>
      </c>
    </row>
    <row r="232" spans="1:12" s="76" customFormat="1" ht="15.75" x14ac:dyDescent="0.25">
      <c r="A232" s="20" t="s">
        <v>36</v>
      </c>
      <c r="B232" s="45" t="s">
        <v>37</v>
      </c>
      <c r="C232" s="46">
        <v>65000</v>
      </c>
      <c r="D232" s="46">
        <v>65000</v>
      </c>
      <c r="E232" s="46">
        <v>16679.080000000002</v>
      </c>
      <c r="F232" s="27">
        <f t="shared" si="17"/>
        <v>25.660123076923082</v>
      </c>
      <c r="G232" s="41">
        <v>19813570</v>
      </c>
      <c r="H232" s="41">
        <v>5734350.0599999996</v>
      </c>
      <c r="I232" s="38">
        <f t="shared" si="16"/>
        <v>28.941528760339502</v>
      </c>
      <c r="J232" s="46">
        <f t="shared" si="18"/>
        <v>19878570</v>
      </c>
      <c r="K232" s="46">
        <f t="shared" si="19"/>
        <v>5751029.1399999997</v>
      </c>
      <c r="L232" s="46">
        <f t="shared" si="20"/>
        <v>28.930799046410279</v>
      </c>
    </row>
    <row r="233" spans="1:12" ht="31.5" x14ac:dyDescent="0.25">
      <c r="A233" s="20" t="s">
        <v>38</v>
      </c>
      <c r="B233" s="45" t="s">
        <v>39</v>
      </c>
      <c r="C233" s="28"/>
      <c r="D233" s="69"/>
      <c r="E233" s="28"/>
      <c r="F233" s="27" t="str">
        <f>IF(D233=0,"",IF(E233/D233&gt;1.5, "зв.100",E233/D233*100))</f>
        <v/>
      </c>
      <c r="G233" s="41">
        <v>6374722</v>
      </c>
      <c r="H233" s="41">
        <v>419232.18</v>
      </c>
      <c r="I233" s="38">
        <f t="shared" si="16"/>
        <v>6.5764778448377834</v>
      </c>
      <c r="J233" s="28">
        <f t="shared" si="18"/>
        <v>6374722</v>
      </c>
      <c r="K233" s="28">
        <f t="shared" si="19"/>
        <v>419232.18</v>
      </c>
      <c r="L233" s="28">
        <f t="shared" si="20"/>
        <v>6.5764778448377834</v>
      </c>
    </row>
    <row r="234" spans="1:12" ht="31.5" x14ac:dyDescent="0.25">
      <c r="A234" s="20" t="s">
        <v>40</v>
      </c>
      <c r="B234" s="45" t="s">
        <v>41</v>
      </c>
      <c r="C234" s="46">
        <v>351000</v>
      </c>
      <c r="D234" s="46">
        <v>202500</v>
      </c>
      <c r="E234" s="46">
        <v>161186.65</v>
      </c>
      <c r="F234" s="27">
        <f t="shared" si="17"/>
        <v>79.59834567901234</v>
      </c>
      <c r="G234" s="28"/>
      <c r="H234" s="28"/>
      <c r="I234" s="38" t="str">
        <f t="shared" si="16"/>
        <v/>
      </c>
      <c r="J234" s="46">
        <f t="shared" si="18"/>
        <v>351000</v>
      </c>
      <c r="K234" s="46">
        <f t="shared" si="19"/>
        <v>161186.65</v>
      </c>
      <c r="L234" s="46">
        <f t="shared" si="20"/>
        <v>45.922122507122502</v>
      </c>
    </row>
    <row r="235" spans="1:12" ht="15.75" x14ac:dyDescent="0.25">
      <c r="A235" s="20" t="s">
        <v>42</v>
      </c>
      <c r="B235" s="45" t="s">
        <v>43</v>
      </c>
      <c r="C235" s="46">
        <v>7288600</v>
      </c>
      <c r="D235" s="46">
        <v>5836550</v>
      </c>
      <c r="E235" s="46">
        <v>5202485</v>
      </c>
      <c r="F235" s="27">
        <f t="shared" si="17"/>
        <v>89.136304837618113</v>
      </c>
      <c r="G235" s="41">
        <v>4615158</v>
      </c>
      <c r="H235" s="41">
        <v>1912664.4</v>
      </c>
      <c r="I235" s="38">
        <f t="shared" si="16"/>
        <v>41.443096856055625</v>
      </c>
      <c r="J235" s="46">
        <f t="shared" si="18"/>
        <v>11903758</v>
      </c>
      <c r="K235" s="46">
        <f t="shared" si="19"/>
        <v>7115149.4000000004</v>
      </c>
      <c r="L235" s="46">
        <f t="shared" si="20"/>
        <v>59.77229543812971</v>
      </c>
    </row>
    <row r="236" spans="1:12" ht="31.5" x14ac:dyDescent="0.25">
      <c r="A236" s="20" t="s">
        <v>44</v>
      </c>
      <c r="B236" s="45" t="s">
        <v>45</v>
      </c>
      <c r="C236" s="46">
        <v>5164800</v>
      </c>
      <c r="D236" s="46">
        <v>5147700</v>
      </c>
      <c r="E236" s="46">
        <v>5000000</v>
      </c>
      <c r="F236" s="27">
        <f t="shared" si="17"/>
        <v>97.130757425646408</v>
      </c>
      <c r="G236" s="41">
        <v>6292315</v>
      </c>
      <c r="H236" s="41">
        <v>599276.24</v>
      </c>
      <c r="I236" s="38">
        <f t="shared" si="16"/>
        <v>9.5239389636405676</v>
      </c>
      <c r="J236" s="46">
        <f t="shared" si="18"/>
        <v>11457115</v>
      </c>
      <c r="K236" s="46">
        <f t="shared" si="19"/>
        <v>5599276.2400000002</v>
      </c>
      <c r="L236" s="46">
        <f t="shared" si="20"/>
        <v>48.871607206526249</v>
      </c>
    </row>
    <row r="237" spans="1:12" ht="31.5" x14ac:dyDescent="0.25">
      <c r="A237" s="20" t="s">
        <v>46</v>
      </c>
      <c r="B237" s="45" t="s">
        <v>47</v>
      </c>
      <c r="C237" s="46">
        <v>4817800</v>
      </c>
      <c r="D237" s="46">
        <v>4817800</v>
      </c>
      <c r="E237" s="46">
        <v>4540406.16</v>
      </c>
      <c r="F237" s="27">
        <f t="shared" si="17"/>
        <v>94.242313088961765</v>
      </c>
      <c r="G237" s="28"/>
      <c r="H237" s="28"/>
      <c r="I237" s="38" t="str">
        <f t="shared" si="16"/>
        <v/>
      </c>
      <c r="J237" s="46">
        <f t="shared" si="18"/>
        <v>4817800</v>
      </c>
      <c r="K237" s="46">
        <f t="shared" si="19"/>
        <v>4540406.16</v>
      </c>
      <c r="L237" s="46">
        <f t="shared" si="20"/>
        <v>94.242313088961765</v>
      </c>
    </row>
    <row r="238" spans="1:12" ht="15.75" x14ac:dyDescent="0.25">
      <c r="A238" s="20" t="s">
        <v>48</v>
      </c>
      <c r="B238" s="45" t="s">
        <v>49</v>
      </c>
      <c r="C238" s="46">
        <v>48435543</v>
      </c>
      <c r="D238" s="46">
        <v>37073665</v>
      </c>
      <c r="E238" s="46">
        <v>31790405.330000002</v>
      </c>
      <c r="F238" s="27">
        <f t="shared" si="17"/>
        <v>85.749292199732622</v>
      </c>
      <c r="G238" s="41">
        <v>17217672</v>
      </c>
      <c r="H238" s="41">
        <v>5600930.7300000004</v>
      </c>
      <c r="I238" s="38">
        <f t="shared" si="16"/>
        <v>32.530127940641457</v>
      </c>
      <c r="J238" s="46">
        <f t="shared" si="18"/>
        <v>65653215</v>
      </c>
      <c r="K238" s="46">
        <f t="shared" si="19"/>
        <v>37391336.060000002</v>
      </c>
      <c r="L238" s="46">
        <f t="shared" si="20"/>
        <v>56.952787551988123</v>
      </c>
    </row>
    <row r="239" spans="1:12" ht="31.5" x14ac:dyDescent="0.25">
      <c r="A239" s="20" t="s">
        <v>50</v>
      </c>
      <c r="B239" s="45" t="s">
        <v>51</v>
      </c>
      <c r="C239" s="46">
        <v>1097500</v>
      </c>
      <c r="D239" s="46">
        <v>815000</v>
      </c>
      <c r="E239" s="46">
        <v>805789</v>
      </c>
      <c r="F239" s="27">
        <f t="shared" si="17"/>
        <v>98.869815950920241</v>
      </c>
      <c r="G239" s="28"/>
      <c r="H239" s="28"/>
      <c r="I239" s="38" t="str">
        <f t="shared" si="16"/>
        <v/>
      </c>
      <c r="J239" s="46">
        <f t="shared" si="18"/>
        <v>1097500</v>
      </c>
      <c r="K239" s="46">
        <f t="shared" si="19"/>
        <v>805789</v>
      </c>
      <c r="L239" s="46">
        <f t="shared" si="20"/>
        <v>73.420410022779052</v>
      </c>
    </row>
    <row r="240" spans="1:12" ht="15.75" x14ac:dyDescent="0.25">
      <c r="A240" s="20" t="s">
        <v>52</v>
      </c>
      <c r="B240" s="45" t="s">
        <v>53</v>
      </c>
      <c r="C240" s="46">
        <v>125700</v>
      </c>
      <c r="D240" s="46">
        <v>123185</v>
      </c>
      <c r="E240" s="46">
        <v>72611</v>
      </c>
      <c r="F240" s="27">
        <f t="shared" si="17"/>
        <v>58.944676705767748</v>
      </c>
      <c r="G240" s="28"/>
      <c r="H240" s="28"/>
      <c r="I240" s="38" t="str">
        <f t="shared" si="16"/>
        <v/>
      </c>
      <c r="J240" s="46">
        <f t="shared" si="18"/>
        <v>125700</v>
      </c>
      <c r="K240" s="46">
        <f t="shared" si="19"/>
        <v>72611</v>
      </c>
      <c r="L240" s="46">
        <f t="shared" si="20"/>
        <v>57.765314240254575</v>
      </c>
    </row>
    <row r="241" spans="1:12" s="76" customFormat="1" ht="47.25" x14ac:dyDescent="0.25">
      <c r="A241" s="20" t="s">
        <v>54</v>
      </c>
      <c r="B241" s="45" t="s">
        <v>55</v>
      </c>
      <c r="C241" s="46">
        <v>1846900</v>
      </c>
      <c r="D241" s="46">
        <v>1466148</v>
      </c>
      <c r="E241" s="46">
        <v>1405556.84</v>
      </c>
      <c r="F241" s="27">
        <f t="shared" si="17"/>
        <v>95.8673230806167</v>
      </c>
      <c r="G241" s="28"/>
      <c r="H241" s="28"/>
      <c r="I241" s="38" t="str">
        <f t="shared" si="16"/>
        <v/>
      </c>
      <c r="J241" s="46">
        <f t="shared" si="18"/>
        <v>1846900</v>
      </c>
      <c r="K241" s="46">
        <f t="shared" si="19"/>
        <v>1405556.84</v>
      </c>
      <c r="L241" s="46">
        <f t="shared" si="20"/>
        <v>76.103570307000922</v>
      </c>
    </row>
    <row r="242" spans="1:12" s="77" customFormat="1" ht="63" x14ac:dyDescent="0.25">
      <c r="A242" s="20" t="s">
        <v>56</v>
      </c>
      <c r="B242" s="45" t="s">
        <v>57</v>
      </c>
      <c r="C242" s="46">
        <v>28581000</v>
      </c>
      <c r="D242" s="46">
        <v>20935004</v>
      </c>
      <c r="E242" s="46">
        <v>17127338.990000002</v>
      </c>
      <c r="F242" s="27">
        <f t="shared" si="17"/>
        <v>81.811969035210126</v>
      </c>
      <c r="G242" s="41">
        <v>4004480</v>
      </c>
      <c r="H242" s="41">
        <v>0</v>
      </c>
      <c r="I242" s="38">
        <f t="shared" si="16"/>
        <v>0</v>
      </c>
      <c r="J242" s="46">
        <f t="shared" si="18"/>
        <v>32585480</v>
      </c>
      <c r="K242" s="46">
        <f t="shared" si="19"/>
        <v>17127338.990000002</v>
      </c>
      <c r="L242" s="46">
        <f t="shared" si="20"/>
        <v>52.561260383459143</v>
      </c>
    </row>
    <row r="243" spans="1:12" s="77" customFormat="1" ht="81.75" customHeight="1" x14ac:dyDescent="0.25">
      <c r="A243" s="20" t="s">
        <v>422</v>
      </c>
      <c r="B243" s="45" t="s">
        <v>418</v>
      </c>
      <c r="C243" s="46">
        <v>4932958.0999999996</v>
      </c>
      <c r="D243" s="46">
        <v>4932958.0999999996</v>
      </c>
      <c r="E243" s="46">
        <v>0</v>
      </c>
      <c r="F243" s="27">
        <f t="shared" si="17"/>
        <v>0</v>
      </c>
      <c r="G243" s="46"/>
      <c r="H243" s="46"/>
      <c r="I243" s="38" t="str">
        <f t="shared" si="16"/>
        <v/>
      </c>
      <c r="J243" s="46">
        <f>C243+G243</f>
        <v>4932958.0999999996</v>
      </c>
      <c r="K243" s="46">
        <f>E243+H243</f>
        <v>0</v>
      </c>
      <c r="L243" s="46">
        <f>IF(J243=0,"",IF(K243/J243&gt;1.5, "зв.100",K243/J243*100))</f>
        <v>0</v>
      </c>
    </row>
    <row r="244" spans="1:12" ht="15.75" x14ac:dyDescent="0.25">
      <c r="A244" s="19" t="s">
        <v>168</v>
      </c>
      <c r="B244" s="44" t="s">
        <v>58</v>
      </c>
      <c r="C244" s="22">
        <f>SUM(C245:C250)</f>
        <v>0</v>
      </c>
      <c r="D244" s="22">
        <f>SUM(D245:D250)</f>
        <v>0</v>
      </c>
      <c r="E244" s="22">
        <f>SUM(E245:E250)</f>
        <v>0</v>
      </c>
      <c r="F244" s="23" t="str">
        <f t="shared" si="17"/>
        <v/>
      </c>
      <c r="G244" s="22">
        <f>SUM(G245:G250)</f>
        <v>199048576</v>
      </c>
      <c r="H244" s="22">
        <f>SUM(H245:H250)</f>
        <v>42035058.870000005</v>
      </c>
      <c r="I244" s="24">
        <f t="shared" si="16"/>
        <v>21.117990248772241</v>
      </c>
      <c r="J244" s="22">
        <f t="shared" si="18"/>
        <v>199048576</v>
      </c>
      <c r="K244" s="22">
        <f t="shared" si="19"/>
        <v>42035058.870000005</v>
      </c>
      <c r="L244" s="22">
        <f t="shared" si="20"/>
        <v>21.117990248772241</v>
      </c>
    </row>
    <row r="245" spans="1:12" ht="31.5" x14ac:dyDescent="0.25">
      <c r="A245" s="20" t="s">
        <v>59</v>
      </c>
      <c r="B245" s="45" t="s">
        <v>60</v>
      </c>
      <c r="C245" s="28">
        <v>0</v>
      </c>
      <c r="D245" s="28">
        <v>0</v>
      </c>
      <c r="E245" s="28">
        <v>0</v>
      </c>
      <c r="F245" s="27" t="str">
        <f t="shared" si="17"/>
        <v/>
      </c>
      <c r="G245" s="41">
        <v>173267584</v>
      </c>
      <c r="H245" s="41">
        <v>37565566.730000004</v>
      </c>
      <c r="I245" s="38">
        <f t="shared" si="16"/>
        <v>21.680666321289504</v>
      </c>
      <c r="J245" s="28">
        <f t="shared" si="18"/>
        <v>173267584</v>
      </c>
      <c r="K245" s="28">
        <f t="shared" si="19"/>
        <v>37565566.730000004</v>
      </c>
      <c r="L245" s="28">
        <f t="shared" si="20"/>
        <v>21.680666321289504</v>
      </c>
    </row>
    <row r="246" spans="1:12" s="76" customFormat="1" ht="31.5" hidden="1" x14ac:dyDescent="0.25">
      <c r="A246" s="20" t="s">
        <v>61</v>
      </c>
      <c r="B246" s="45" t="s">
        <v>62</v>
      </c>
      <c r="C246" s="28">
        <v>0</v>
      </c>
      <c r="D246" s="39"/>
      <c r="E246" s="28">
        <v>0</v>
      </c>
      <c r="F246" s="27" t="str">
        <f t="shared" si="17"/>
        <v/>
      </c>
      <c r="G246" s="46">
        <v>0</v>
      </c>
      <c r="H246" s="46">
        <v>0</v>
      </c>
      <c r="I246" s="38" t="str">
        <f t="shared" si="16"/>
        <v/>
      </c>
      <c r="J246" s="28">
        <f t="shared" si="18"/>
        <v>0</v>
      </c>
      <c r="K246" s="28">
        <f t="shared" si="19"/>
        <v>0</v>
      </c>
      <c r="L246" s="28" t="str">
        <f t="shared" si="20"/>
        <v/>
      </c>
    </row>
    <row r="247" spans="1:12" ht="47.25" x14ac:dyDescent="0.25">
      <c r="A247" s="20" t="s">
        <v>169</v>
      </c>
      <c r="B247" s="45" t="s">
        <v>63</v>
      </c>
      <c r="C247" s="28"/>
      <c r="D247" s="39"/>
      <c r="E247" s="28"/>
      <c r="F247" s="27" t="str">
        <f t="shared" si="17"/>
        <v/>
      </c>
      <c r="G247" s="41">
        <v>2500000</v>
      </c>
      <c r="H247" s="41">
        <v>0</v>
      </c>
      <c r="I247" s="38">
        <f t="shared" si="16"/>
        <v>0</v>
      </c>
      <c r="J247" s="28">
        <f t="shared" si="18"/>
        <v>2500000</v>
      </c>
      <c r="K247" s="28">
        <f t="shared" si="19"/>
        <v>0</v>
      </c>
      <c r="L247" s="28">
        <f t="shared" si="20"/>
        <v>0</v>
      </c>
    </row>
    <row r="248" spans="1:12" s="78" customFormat="1" ht="15.75" x14ac:dyDescent="0.25">
      <c r="A248" s="20" t="s">
        <v>406</v>
      </c>
      <c r="B248" s="45" t="s">
        <v>407</v>
      </c>
      <c r="C248" s="28"/>
      <c r="D248" s="39"/>
      <c r="E248" s="28"/>
      <c r="F248" s="27" t="str">
        <f t="shared" si="17"/>
        <v/>
      </c>
      <c r="G248" s="41">
        <v>22931992</v>
      </c>
      <c r="H248" s="41">
        <v>4469492.1399999997</v>
      </c>
      <c r="I248" s="38">
        <f>IF(G248=0,"",IF(H248/G248&gt;1.5, "зв.100",H248/G248*100))</f>
        <v>19.490204514287289</v>
      </c>
      <c r="J248" s="28">
        <f t="shared" si="18"/>
        <v>22931992</v>
      </c>
      <c r="K248" s="28">
        <f t="shared" si="19"/>
        <v>4469492.1399999997</v>
      </c>
      <c r="L248" s="28">
        <f t="shared" si="20"/>
        <v>19.490204514287289</v>
      </c>
    </row>
    <row r="249" spans="1:12" s="76" customFormat="1" ht="31.5" x14ac:dyDescent="0.25">
      <c r="A249" s="20" t="s">
        <v>64</v>
      </c>
      <c r="B249" s="45" t="s">
        <v>65</v>
      </c>
      <c r="C249" s="28">
        <v>0</v>
      </c>
      <c r="D249" s="28">
        <v>0</v>
      </c>
      <c r="E249" s="28">
        <v>0</v>
      </c>
      <c r="F249" s="27" t="str">
        <f t="shared" si="17"/>
        <v/>
      </c>
      <c r="G249" s="41">
        <v>299000</v>
      </c>
      <c r="H249" s="41">
        <v>0</v>
      </c>
      <c r="I249" s="38">
        <f t="shared" si="16"/>
        <v>0</v>
      </c>
      <c r="J249" s="28">
        <f t="shared" si="18"/>
        <v>299000</v>
      </c>
      <c r="K249" s="28">
        <f t="shared" si="19"/>
        <v>0</v>
      </c>
      <c r="L249" s="28">
        <f t="shared" si="20"/>
        <v>0</v>
      </c>
    </row>
    <row r="250" spans="1:12" ht="31.5" x14ac:dyDescent="0.25">
      <c r="A250" s="20" t="s">
        <v>408</v>
      </c>
      <c r="B250" s="45" t="s">
        <v>409</v>
      </c>
      <c r="C250" s="28"/>
      <c r="D250" s="28"/>
      <c r="E250" s="28"/>
      <c r="F250" s="27" t="str">
        <f t="shared" si="17"/>
        <v/>
      </c>
      <c r="G250" s="41">
        <v>50000</v>
      </c>
      <c r="H250" s="41">
        <v>0</v>
      </c>
      <c r="I250" s="38">
        <f>IF(G250=0,"",IF(H250/G250&gt;1.5, "зв.100",H250/G250*100))</f>
        <v>0</v>
      </c>
      <c r="J250" s="28">
        <f t="shared" si="18"/>
        <v>50000</v>
      </c>
      <c r="K250" s="28">
        <f t="shared" si="19"/>
        <v>0</v>
      </c>
      <c r="L250" s="28">
        <f t="shared" si="20"/>
        <v>0</v>
      </c>
    </row>
    <row r="251" spans="1:12" ht="31.5" x14ac:dyDescent="0.25">
      <c r="A251" s="19" t="s">
        <v>66</v>
      </c>
      <c r="B251" s="44" t="s">
        <v>67</v>
      </c>
      <c r="C251" s="22">
        <f>SUM(C252:C256)</f>
        <v>56685400</v>
      </c>
      <c r="D251" s="22">
        <f>SUM(D252:D256)</f>
        <v>49414550</v>
      </c>
      <c r="E251" s="22">
        <f>SUM(E252:E256)</f>
        <v>41526326.659999996</v>
      </c>
      <c r="F251" s="23">
        <f t="shared" si="17"/>
        <v>84.036638318066224</v>
      </c>
      <c r="G251" s="22">
        <f>SUM(G252:G256)</f>
        <v>60976580</v>
      </c>
      <c r="H251" s="22">
        <f>SUM(H252:H256)</f>
        <v>13550013.1</v>
      </c>
      <c r="I251" s="24">
        <f t="shared" si="16"/>
        <v>22.221667892820488</v>
      </c>
      <c r="J251" s="22">
        <f t="shared" si="18"/>
        <v>117661980</v>
      </c>
      <c r="K251" s="22">
        <f t="shared" si="19"/>
        <v>55076339.759999998</v>
      </c>
      <c r="L251" s="22">
        <f t="shared" si="20"/>
        <v>46.808952016615727</v>
      </c>
    </row>
    <row r="252" spans="1:12" ht="31.5" x14ac:dyDescent="0.25">
      <c r="A252" s="20" t="s">
        <v>428</v>
      </c>
      <c r="B252" s="45" t="s">
        <v>68</v>
      </c>
      <c r="C252" s="46">
        <v>20134800</v>
      </c>
      <c r="D252" s="46">
        <v>18622000</v>
      </c>
      <c r="E252" s="46">
        <v>15895933</v>
      </c>
      <c r="F252" s="27">
        <f t="shared" si="17"/>
        <v>85.361040704543015</v>
      </c>
      <c r="G252" s="28"/>
      <c r="H252" s="28"/>
      <c r="I252" s="38" t="str">
        <f t="shared" si="16"/>
        <v/>
      </c>
      <c r="J252" s="46">
        <f t="shared" si="18"/>
        <v>20134800</v>
      </c>
      <c r="K252" s="46">
        <f t="shared" si="19"/>
        <v>15895933</v>
      </c>
      <c r="L252" s="46">
        <f t="shared" si="20"/>
        <v>78.947558456006519</v>
      </c>
    </row>
    <row r="253" spans="1:12" ht="15.75" x14ac:dyDescent="0.25">
      <c r="A253" s="20" t="s">
        <v>69</v>
      </c>
      <c r="B253" s="45" t="s">
        <v>70</v>
      </c>
      <c r="C253" s="46">
        <v>3509700</v>
      </c>
      <c r="D253" s="46">
        <v>3502050</v>
      </c>
      <c r="E253" s="46">
        <v>3440000</v>
      </c>
      <c r="F253" s="27">
        <f t="shared" si="17"/>
        <v>98.228180637055445</v>
      </c>
      <c r="G253" s="28"/>
      <c r="H253" s="28"/>
      <c r="I253" s="38" t="str">
        <f t="shared" si="16"/>
        <v/>
      </c>
      <c r="J253" s="46">
        <f t="shared" si="18"/>
        <v>3509700</v>
      </c>
      <c r="K253" s="46">
        <f t="shared" si="19"/>
        <v>3440000</v>
      </c>
      <c r="L253" s="46">
        <f t="shared" si="20"/>
        <v>98.014075277089205</v>
      </c>
    </row>
    <row r="254" spans="1:12" ht="15.75" x14ac:dyDescent="0.25">
      <c r="A254" s="20" t="s">
        <v>71</v>
      </c>
      <c r="B254" s="45" t="s">
        <v>72</v>
      </c>
      <c r="C254" s="46">
        <v>30380900</v>
      </c>
      <c r="D254" s="46">
        <v>24630500</v>
      </c>
      <c r="E254" s="46">
        <v>20530403</v>
      </c>
      <c r="F254" s="27">
        <f t="shared" si="17"/>
        <v>83.353577881082401</v>
      </c>
      <c r="G254" s="41">
        <v>60976580</v>
      </c>
      <c r="H254" s="41">
        <v>13550013.1</v>
      </c>
      <c r="I254" s="38">
        <f t="shared" si="16"/>
        <v>22.221667892820488</v>
      </c>
      <c r="J254" s="46">
        <f t="shared" si="18"/>
        <v>91357480</v>
      </c>
      <c r="K254" s="46">
        <f t="shared" si="19"/>
        <v>34080416.100000001</v>
      </c>
      <c r="L254" s="46">
        <f t="shared" si="20"/>
        <v>37.304461659844385</v>
      </c>
    </row>
    <row r="255" spans="1:12" s="76" customFormat="1" ht="15.75" x14ac:dyDescent="0.25">
      <c r="A255" s="20" t="s">
        <v>73</v>
      </c>
      <c r="B255" s="45" t="s">
        <v>74</v>
      </c>
      <c r="C255" s="46">
        <v>2600000</v>
      </c>
      <c r="D255" s="46">
        <v>2600000</v>
      </c>
      <c r="E255" s="46">
        <v>1650350</v>
      </c>
      <c r="F255" s="27">
        <f t="shared" si="17"/>
        <v>63.475000000000001</v>
      </c>
      <c r="G255" s="28"/>
      <c r="H255" s="28"/>
      <c r="I255" s="38" t="str">
        <f t="shared" si="16"/>
        <v/>
      </c>
      <c r="J255" s="46">
        <f t="shared" si="18"/>
        <v>2600000</v>
      </c>
      <c r="K255" s="46">
        <f t="shared" si="19"/>
        <v>1650350</v>
      </c>
      <c r="L255" s="46">
        <f t="shared" si="20"/>
        <v>63.475000000000001</v>
      </c>
    </row>
    <row r="256" spans="1:12" ht="15.75" x14ac:dyDescent="0.25">
      <c r="A256" s="20" t="s">
        <v>75</v>
      </c>
      <c r="B256" s="45" t="s">
        <v>76</v>
      </c>
      <c r="C256" s="46">
        <v>60000</v>
      </c>
      <c r="D256" s="46">
        <v>60000</v>
      </c>
      <c r="E256" s="46">
        <v>9640.66</v>
      </c>
      <c r="F256" s="27">
        <f t="shared" si="17"/>
        <v>16.067766666666667</v>
      </c>
      <c r="G256" s="28"/>
      <c r="H256" s="28"/>
      <c r="I256" s="38" t="str">
        <f t="shared" si="16"/>
        <v/>
      </c>
      <c r="J256" s="46">
        <f t="shared" si="18"/>
        <v>60000</v>
      </c>
      <c r="K256" s="46">
        <f t="shared" si="19"/>
        <v>9640.66</v>
      </c>
      <c r="L256" s="46">
        <f t="shared" si="20"/>
        <v>16.067766666666667</v>
      </c>
    </row>
    <row r="257" spans="1:12" ht="15.75" x14ac:dyDescent="0.2">
      <c r="A257" s="19" t="s">
        <v>196</v>
      </c>
      <c r="B257" s="21">
        <v>7200</v>
      </c>
      <c r="C257" s="22">
        <f>SUM(C258:C259)</f>
        <v>1156000</v>
      </c>
      <c r="D257" s="22">
        <f>SUM(D258:D259)</f>
        <v>973000</v>
      </c>
      <c r="E257" s="22">
        <f>SUM(E258:E259)</f>
        <v>610225.11</v>
      </c>
      <c r="F257" s="23">
        <f t="shared" si="17"/>
        <v>62.715838643371015</v>
      </c>
      <c r="G257" s="22">
        <f>SUM(G258:G259)</f>
        <v>0</v>
      </c>
      <c r="H257" s="22">
        <f>SUM(H258:H259)</f>
        <v>0</v>
      </c>
      <c r="I257" s="24" t="str">
        <f t="shared" si="16"/>
        <v/>
      </c>
      <c r="J257" s="22">
        <f t="shared" si="18"/>
        <v>1156000</v>
      </c>
      <c r="K257" s="22">
        <f t="shared" si="19"/>
        <v>610225.11</v>
      </c>
      <c r="L257" s="22">
        <f t="shared" si="20"/>
        <v>52.787639273356405</v>
      </c>
    </row>
    <row r="258" spans="1:12" s="77" customFormat="1" ht="15.75" x14ac:dyDescent="0.25">
      <c r="A258" s="20" t="s">
        <v>77</v>
      </c>
      <c r="B258" s="45" t="s">
        <v>78</v>
      </c>
      <c r="C258" s="46">
        <v>756000</v>
      </c>
      <c r="D258" s="46">
        <v>573000</v>
      </c>
      <c r="E258" s="46">
        <v>505225.11</v>
      </c>
      <c r="F258" s="27">
        <f t="shared" si="17"/>
        <v>88.17192146596858</v>
      </c>
      <c r="G258" s="28">
        <v>0</v>
      </c>
      <c r="H258" s="28">
        <v>0</v>
      </c>
      <c r="I258" s="24" t="str">
        <f t="shared" si="16"/>
        <v/>
      </c>
      <c r="J258" s="46">
        <f t="shared" si="18"/>
        <v>756000</v>
      </c>
      <c r="K258" s="46">
        <f t="shared" si="19"/>
        <v>505225.11</v>
      </c>
      <c r="L258" s="46">
        <f t="shared" si="20"/>
        <v>66.828718253968262</v>
      </c>
    </row>
    <row r="259" spans="1:12" ht="15.75" x14ac:dyDescent="0.25">
      <c r="A259" s="20" t="s">
        <v>79</v>
      </c>
      <c r="B259" s="45" t="s">
        <v>80</v>
      </c>
      <c r="C259" s="46">
        <v>400000</v>
      </c>
      <c r="D259" s="46">
        <v>400000</v>
      </c>
      <c r="E259" s="46">
        <v>105000</v>
      </c>
      <c r="F259" s="27">
        <f t="shared" si="17"/>
        <v>26.25</v>
      </c>
      <c r="G259" s="28"/>
      <c r="H259" s="28"/>
      <c r="I259" s="24" t="str">
        <f t="shared" si="16"/>
        <v/>
      </c>
      <c r="J259" s="46">
        <f t="shared" si="18"/>
        <v>400000</v>
      </c>
      <c r="K259" s="46">
        <f t="shared" si="19"/>
        <v>105000</v>
      </c>
      <c r="L259" s="46">
        <f t="shared" si="20"/>
        <v>26.25</v>
      </c>
    </row>
    <row r="260" spans="1:12" s="76" customFormat="1" ht="31.5" x14ac:dyDescent="0.25">
      <c r="A260" s="19" t="s">
        <v>170</v>
      </c>
      <c r="B260" s="44" t="s">
        <v>81</v>
      </c>
      <c r="C260" s="22">
        <f>C261</f>
        <v>0</v>
      </c>
      <c r="D260" s="22">
        <f>D261</f>
        <v>0</v>
      </c>
      <c r="E260" s="22">
        <f>E261</f>
        <v>0</v>
      </c>
      <c r="F260" s="23" t="str">
        <f t="shared" si="17"/>
        <v/>
      </c>
      <c r="G260" s="22">
        <f>G261</f>
        <v>25000</v>
      </c>
      <c r="H260" s="22">
        <f>H261</f>
        <v>4000</v>
      </c>
      <c r="I260" s="24">
        <f t="shared" si="16"/>
        <v>16</v>
      </c>
      <c r="J260" s="22">
        <f t="shared" si="18"/>
        <v>25000</v>
      </c>
      <c r="K260" s="22">
        <f t="shared" si="19"/>
        <v>4000</v>
      </c>
      <c r="L260" s="22">
        <f t="shared" si="20"/>
        <v>16</v>
      </c>
    </row>
    <row r="261" spans="1:12" ht="15.75" x14ac:dyDescent="0.25">
      <c r="A261" s="20" t="s">
        <v>82</v>
      </c>
      <c r="B261" s="45" t="s">
        <v>83</v>
      </c>
      <c r="C261" s="41"/>
      <c r="D261" s="69"/>
      <c r="E261" s="28"/>
      <c r="F261" s="27" t="str">
        <f t="shared" si="17"/>
        <v/>
      </c>
      <c r="G261" s="41">
        <v>25000</v>
      </c>
      <c r="H261" s="41">
        <v>4000</v>
      </c>
      <c r="I261" s="38">
        <f t="shared" si="16"/>
        <v>16</v>
      </c>
      <c r="J261" s="28">
        <f t="shared" si="18"/>
        <v>25000</v>
      </c>
      <c r="K261" s="28">
        <f t="shared" si="19"/>
        <v>4000</v>
      </c>
      <c r="L261" s="28">
        <f t="shared" si="20"/>
        <v>16</v>
      </c>
    </row>
    <row r="262" spans="1:12" s="76" customFormat="1" ht="15.75" x14ac:dyDescent="0.25">
      <c r="A262" s="19" t="s">
        <v>84</v>
      </c>
      <c r="B262" s="44" t="s">
        <v>85</v>
      </c>
      <c r="C262" s="22">
        <f>SUM(C263:C266)</f>
        <v>2818710</v>
      </c>
      <c r="D262" s="22">
        <f>SUM(D263:D266)</f>
        <v>2408210</v>
      </c>
      <c r="E262" s="22">
        <f>E264+E265+E263+E266</f>
        <v>1195509.3799999999</v>
      </c>
      <c r="F262" s="23">
        <f t="shared" si="17"/>
        <v>49.643070164146806</v>
      </c>
      <c r="G262" s="22">
        <f>SUM(G263:G266)</f>
        <v>35170000</v>
      </c>
      <c r="H262" s="22">
        <f>SUM(H263:H266)</f>
        <v>31295807.43</v>
      </c>
      <c r="I262" s="24">
        <f t="shared" si="16"/>
        <v>88.984382797839061</v>
      </c>
      <c r="J262" s="22">
        <f t="shared" si="18"/>
        <v>37988710</v>
      </c>
      <c r="K262" s="22">
        <f t="shared" si="19"/>
        <v>32491316.809999999</v>
      </c>
      <c r="L262" s="22">
        <f t="shared" si="20"/>
        <v>85.528876368794826</v>
      </c>
    </row>
    <row r="263" spans="1:12" ht="15.75" x14ac:dyDescent="0.25">
      <c r="A263" s="20" t="s">
        <v>86</v>
      </c>
      <c r="B263" s="45" t="s">
        <v>87</v>
      </c>
      <c r="C263" s="46">
        <v>700000</v>
      </c>
      <c r="D263" s="46">
        <v>700000</v>
      </c>
      <c r="E263" s="46">
        <v>640551.88</v>
      </c>
      <c r="F263" s="27">
        <f t="shared" si="17"/>
        <v>91.50741142857143</v>
      </c>
      <c r="G263" s="22"/>
      <c r="H263" s="22"/>
      <c r="I263" s="24" t="str">
        <f t="shared" si="16"/>
        <v/>
      </c>
      <c r="J263" s="46">
        <f t="shared" si="18"/>
        <v>700000</v>
      </c>
      <c r="K263" s="46">
        <f t="shared" si="19"/>
        <v>640551.88</v>
      </c>
      <c r="L263" s="46">
        <f t="shared" si="20"/>
        <v>91.50741142857143</v>
      </c>
    </row>
    <row r="264" spans="1:12" ht="31.5" x14ac:dyDescent="0.25">
      <c r="A264" s="20" t="s">
        <v>88</v>
      </c>
      <c r="B264" s="45" t="s">
        <v>89</v>
      </c>
      <c r="C264" s="46">
        <v>843710</v>
      </c>
      <c r="D264" s="46">
        <v>743710</v>
      </c>
      <c r="E264" s="46">
        <v>392524.62</v>
      </c>
      <c r="F264" s="27">
        <f t="shared" si="17"/>
        <v>52.779258044130103</v>
      </c>
      <c r="G264" s="28"/>
      <c r="H264" s="28"/>
      <c r="I264" s="24" t="str">
        <f t="shared" si="16"/>
        <v/>
      </c>
      <c r="J264" s="46">
        <f t="shared" si="18"/>
        <v>843710</v>
      </c>
      <c r="K264" s="46">
        <f t="shared" si="19"/>
        <v>392524.62</v>
      </c>
      <c r="L264" s="46">
        <f t="shared" si="20"/>
        <v>46.52364200969528</v>
      </c>
    </row>
    <row r="265" spans="1:12" s="77" customFormat="1" ht="31.5" x14ac:dyDescent="0.25">
      <c r="A265" s="20" t="s">
        <v>90</v>
      </c>
      <c r="B265" s="45" t="s">
        <v>91</v>
      </c>
      <c r="C265" s="31"/>
      <c r="D265" s="31"/>
      <c r="E265" s="42">
        <v>0</v>
      </c>
      <c r="F265" s="27" t="str">
        <f t="shared" si="17"/>
        <v/>
      </c>
      <c r="G265" s="41">
        <v>34950000</v>
      </c>
      <c r="H265" s="41">
        <v>31275807.43</v>
      </c>
      <c r="I265" s="38">
        <f t="shared" si="16"/>
        <v>89.487288783977121</v>
      </c>
      <c r="J265" s="42">
        <f t="shared" si="18"/>
        <v>34950000</v>
      </c>
      <c r="K265" s="42">
        <f t="shared" si="19"/>
        <v>31275807.43</v>
      </c>
      <c r="L265" s="42">
        <f t="shared" si="20"/>
        <v>89.487288783977121</v>
      </c>
    </row>
    <row r="266" spans="1:12" s="77" customFormat="1" ht="15.75" x14ac:dyDescent="0.25">
      <c r="A266" s="20" t="s">
        <v>410</v>
      </c>
      <c r="B266" s="45" t="s">
        <v>411</v>
      </c>
      <c r="C266" s="46">
        <v>1275000</v>
      </c>
      <c r="D266" s="46">
        <v>964500</v>
      </c>
      <c r="E266" s="46">
        <v>162432.88</v>
      </c>
      <c r="F266" s="27">
        <f>IF(D266=0,"",IF(E266/D266&gt;1.5, "зв.100",E266/D266*100))</f>
        <v>16.841148781752207</v>
      </c>
      <c r="G266" s="41">
        <v>220000</v>
      </c>
      <c r="H266" s="41">
        <v>20000</v>
      </c>
      <c r="I266" s="38">
        <f>IF(G266=0,"",IF(H266/G266&gt;1.5, "зв.100",H266/G266*100))</f>
        <v>9.0909090909090917</v>
      </c>
      <c r="J266" s="46">
        <f t="shared" si="18"/>
        <v>1495000</v>
      </c>
      <c r="K266" s="46">
        <f t="shared" si="19"/>
        <v>182432.88</v>
      </c>
      <c r="L266" s="46">
        <f t="shared" si="20"/>
        <v>12.20286822742475</v>
      </c>
    </row>
    <row r="267" spans="1:12" s="77" customFormat="1" ht="31.5" x14ac:dyDescent="0.25">
      <c r="A267" s="19" t="s">
        <v>92</v>
      </c>
      <c r="B267" s="44" t="s">
        <v>93</v>
      </c>
      <c r="C267" s="22">
        <f>C268</f>
        <v>2027800</v>
      </c>
      <c r="D267" s="22">
        <f>D268</f>
        <v>1496700</v>
      </c>
      <c r="E267" s="22">
        <f>E268</f>
        <v>1331486.3999999999</v>
      </c>
      <c r="F267" s="23">
        <f t="shared" si="17"/>
        <v>88.961475245540171</v>
      </c>
      <c r="G267" s="22">
        <f>G268</f>
        <v>75000</v>
      </c>
      <c r="H267" s="22">
        <f>H268</f>
        <v>75000</v>
      </c>
      <c r="I267" s="24">
        <f t="shared" si="16"/>
        <v>100</v>
      </c>
      <c r="J267" s="22">
        <f t="shared" si="18"/>
        <v>2102800</v>
      </c>
      <c r="K267" s="22">
        <f t="shared" si="19"/>
        <v>1406486.4</v>
      </c>
      <c r="L267" s="22">
        <f t="shared" si="20"/>
        <v>66.886361042419622</v>
      </c>
    </row>
    <row r="268" spans="1:12" s="77" customFormat="1" ht="15.75" x14ac:dyDescent="0.25">
      <c r="A268" s="20" t="s">
        <v>94</v>
      </c>
      <c r="B268" s="45" t="s">
        <v>95</v>
      </c>
      <c r="C268" s="46">
        <v>2027800</v>
      </c>
      <c r="D268" s="46">
        <v>1496700</v>
      </c>
      <c r="E268" s="46">
        <v>1331486.3999999999</v>
      </c>
      <c r="F268" s="27">
        <f t="shared" si="17"/>
        <v>88.961475245540171</v>
      </c>
      <c r="G268" s="41">
        <v>75000</v>
      </c>
      <c r="H268" s="41">
        <v>75000</v>
      </c>
      <c r="I268" s="24">
        <f t="shared" si="16"/>
        <v>100</v>
      </c>
      <c r="J268" s="46">
        <f t="shared" si="18"/>
        <v>2102800</v>
      </c>
      <c r="K268" s="46">
        <f t="shared" si="19"/>
        <v>1406486.4</v>
      </c>
      <c r="L268" s="46">
        <f t="shared" si="20"/>
        <v>66.886361042419622</v>
      </c>
    </row>
    <row r="269" spans="1:12" s="77" customFormat="1" ht="15.75" x14ac:dyDescent="0.2">
      <c r="A269" s="19" t="s">
        <v>172</v>
      </c>
      <c r="B269" s="21">
        <v>8000</v>
      </c>
      <c r="C269" s="22">
        <f>SUM(C270:C274)</f>
        <v>35400586</v>
      </c>
      <c r="D269" s="22">
        <f>SUM(D270:D274)</f>
        <v>16502511</v>
      </c>
      <c r="E269" s="22">
        <f>SUM(E270:E274)</f>
        <v>9986635.1900000032</v>
      </c>
      <c r="F269" s="23">
        <f>IF(D269=0,"",IF(E269/D269&gt;1.5, "зв.100",E269/D269*100))</f>
        <v>60.51585234513707</v>
      </c>
      <c r="G269" s="22">
        <f>SUM(G270:G274)</f>
        <v>378750</v>
      </c>
      <c r="H269" s="22">
        <f>SUM(H270:H274)</f>
        <v>1908797.06</v>
      </c>
      <c r="I269" s="24" t="str">
        <f t="shared" ref="I269:I274" si="21">IF(G269=0,"",IF(H269/G269&gt;1.5, "зв.100",H269/G269*100))</f>
        <v>зв.100</v>
      </c>
      <c r="J269" s="22">
        <f t="shared" si="18"/>
        <v>35779336</v>
      </c>
      <c r="K269" s="22">
        <f t="shared" si="19"/>
        <v>11895432.250000004</v>
      </c>
      <c r="L269" s="22">
        <f t="shared" si="20"/>
        <v>33.246654577379537</v>
      </c>
    </row>
    <row r="270" spans="1:12" s="80" customFormat="1" ht="16.5" x14ac:dyDescent="0.25">
      <c r="A270" s="20" t="s">
        <v>173</v>
      </c>
      <c r="B270" s="45" t="s">
        <v>96</v>
      </c>
      <c r="C270" s="46">
        <v>19377000</v>
      </c>
      <c r="D270" s="46">
        <v>3758400</v>
      </c>
      <c r="E270" s="46">
        <v>0</v>
      </c>
      <c r="F270" s="27">
        <f t="shared" si="17"/>
        <v>0</v>
      </c>
      <c r="G270" s="28"/>
      <c r="H270" s="28"/>
      <c r="I270" s="38" t="str">
        <f t="shared" si="21"/>
        <v/>
      </c>
      <c r="J270" s="46">
        <f t="shared" si="18"/>
        <v>19377000</v>
      </c>
      <c r="K270" s="46">
        <f t="shared" si="19"/>
        <v>0</v>
      </c>
      <c r="L270" s="46">
        <f t="shared" si="20"/>
        <v>0</v>
      </c>
    </row>
    <row r="271" spans="1:12" s="80" customFormat="1" ht="31.5" x14ac:dyDescent="0.25">
      <c r="A271" s="20" t="s">
        <v>423</v>
      </c>
      <c r="B271" s="45" t="s">
        <v>419</v>
      </c>
      <c r="C271" s="46">
        <v>253680</v>
      </c>
      <c r="D271" s="46">
        <v>253680</v>
      </c>
      <c r="E271" s="46">
        <v>253678.05</v>
      </c>
      <c r="F271" s="27">
        <f t="shared" si="17"/>
        <v>99.999231315042564</v>
      </c>
      <c r="G271" s="28"/>
      <c r="H271" s="28"/>
      <c r="I271" s="38" t="str">
        <f t="shared" si="21"/>
        <v/>
      </c>
      <c r="J271" s="46">
        <f>C271+G271</f>
        <v>253680</v>
      </c>
      <c r="K271" s="46">
        <f>E271+H271</f>
        <v>253678.05</v>
      </c>
      <c r="L271" s="46">
        <f>IF(J271=0,"",IF(K271/J271&gt;1.5, "зв.100",K271/J271*100))</f>
        <v>99.999231315042564</v>
      </c>
    </row>
    <row r="272" spans="1:12" s="78" customFormat="1" ht="63" x14ac:dyDescent="0.25">
      <c r="A272" s="20" t="s">
        <v>260</v>
      </c>
      <c r="B272" s="45" t="s">
        <v>97</v>
      </c>
      <c r="C272" s="41"/>
      <c r="D272" s="69"/>
      <c r="E272" s="28"/>
      <c r="F272" s="27" t="str">
        <f t="shared" si="17"/>
        <v/>
      </c>
      <c r="G272" s="41">
        <v>75000</v>
      </c>
      <c r="H272" s="41">
        <v>4660</v>
      </c>
      <c r="I272" s="38">
        <f t="shared" si="21"/>
        <v>6.2133333333333329</v>
      </c>
      <c r="J272" s="28">
        <f t="shared" si="18"/>
        <v>75000</v>
      </c>
      <c r="K272" s="28">
        <f t="shared" si="19"/>
        <v>4660</v>
      </c>
      <c r="L272" s="28">
        <f t="shared" si="20"/>
        <v>6.2133333333333329</v>
      </c>
    </row>
    <row r="273" spans="1:12" s="77" customFormat="1" ht="63" x14ac:dyDescent="0.25">
      <c r="A273" s="20" t="s">
        <v>98</v>
      </c>
      <c r="B273" s="45" t="s">
        <v>99</v>
      </c>
      <c r="C273" s="46">
        <v>60000</v>
      </c>
      <c r="D273" s="46">
        <v>60000</v>
      </c>
      <c r="E273" s="46">
        <v>43499.14</v>
      </c>
      <c r="F273" s="27">
        <f t="shared" si="17"/>
        <v>72.498566666666662</v>
      </c>
      <c r="G273" s="41">
        <v>30500</v>
      </c>
      <c r="H273" s="41">
        <v>0</v>
      </c>
      <c r="I273" s="38">
        <f t="shared" si="21"/>
        <v>0</v>
      </c>
      <c r="J273" s="46">
        <f t="shared" si="18"/>
        <v>90500</v>
      </c>
      <c r="K273" s="46">
        <f t="shared" si="19"/>
        <v>43499.14</v>
      </c>
      <c r="L273" s="46">
        <f t="shared" si="20"/>
        <v>48.065348066298341</v>
      </c>
    </row>
    <row r="274" spans="1:12" s="77" customFormat="1" ht="15.75" x14ac:dyDescent="0.25">
      <c r="A274" s="20" t="s">
        <v>100</v>
      </c>
      <c r="B274" s="45" t="s">
        <v>101</v>
      </c>
      <c r="C274" s="46">
        <v>15709906</v>
      </c>
      <c r="D274" s="46">
        <v>12430431</v>
      </c>
      <c r="E274" s="46">
        <v>9689458.0000000037</v>
      </c>
      <c r="F274" s="27">
        <f t="shared" ref="F274:F289" si="22">IF(D274=0,"",IF(E274/D274&gt;1.5, "зв.100",E274/D274*100))</f>
        <v>77.949493464868624</v>
      </c>
      <c r="G274" s="41">
        <v>273250</v>
      </c>
      <c r="H274" s="41">
        <v>1904137.06</v>
      </c>
      <c r="I274" s="38" t="str">
        <f t="shared" si="21"/>
        <v>зв.100</v>
      </c>
      <c r="J274" s="46">
        <f t="shared" ref="J274:J325" si="23">C274+G274</f>
        <v>15983156</v>
      </c>
      <c r="K274" s="46">
        <f t="shared" ref="K274:K325" si="24">E274+H274</f>
        <v>11593595.060000004</v>
      </c>
      <c r="L274" s="46">
        <f t="shared" ref="L274:L289" si="25">IF(J274=0,"",IF(K274/J274&gt;1.5, "зв.100",K274/J274*100))</f>
        <v>72.536331748247989</v>
      </c>
    </row>
    <row r="275" spans="1:12" s="81" customFormat="1" ht="15.75" x14ac:dyDescent="0.2">
      <c r="A275" s="19" t="s">
        <v>259</v>
      </c>
      <c r="B275" s="21">
        <v>9010</v>
      </c>
      <c r="C275" s="48">
        <v>6500000</v>
      </c>
      <c r="D275" s="48">
        <v>1653400</v>
      </c>
      <c r="E275" s="48">
        <v>1633169.48</v>
      </c>
      <c r="F275" s="23">
        <f t="shared" si="22"/>
        <v>98.7764291762429</v>
      </c>
      <c r="G275" s="22"/>
      <c r="H275" s="22"/>
      <c r="I275" s="24" t="str">
        <f t="shared" ref="I275:I282" si="26">IF(G275=0,"",IF(H275/G275&gt;1.5, "зв.100",H275/G275*100))</f>
        <v/>
      </c>
      <c r="J275" s="48">
        <f t="shared" si="23"/>
        <v>6500000</v>
      </c>
      <c r="K275" s="48">
        <f t="shared" si="24"/>
        <v>1633169.48</v>
      </c>
      <c r="L275" s="48">
        <f t="shared" si="25"/>
        <v>25.12568430769231</v>
      </c>
    </row>
    <row r="276" spans="1:12" s="80" customFormat="1" ht="16.5" x14ac:dyDescent="0.2">
      <c r="A276" s="19" t="s">
        <v>171</v>
      </c>
      <c r="B276" s="21">
        <v>9100</v>
      </c>
      <c r="C276" s="22">
        <f>SUM(C277:C279)</f>
        <v>0</v>
      </c>
      <c r="D276" s="22">
        <f>SUM(D277:D279)</f>
        <v>0</v>
      </c>
      <c r="E276" s="22">
        <f>SUM(E277:E279)</f>
        <v>0</v>
      </c>
      <c r="F276" s="23" t="str">
        <f t="shared" si="22"/>
        <v/>
      </c>
      <c r="G276" s="22">
        <f>SUM(G277:G279)</f>
        <v>9161600</v>
      </c>
      <c r="H276" s="22">
        <f>SUM(H277:H279)</f>
        <v>4104644.47</v>
      </c>
      <c r="I276" s="24">
        <f t="shared" si="26"/>
        <v>44.802703348760041</v>
      </c>
      <c r="J276" s="22">
        <f t="shared" si="23"/>
        <v>9161600</v>
      </c>
      <c r="K276" s="22">
        <f t="shared" si="24"/>
        <v>4104644.47</v>
      </c>
      <c r="L276" s="22">
        <f t="shared" si="25"/>
        <v>44.802703348760041</v>
      </c>
    </row>
    <row r="277" spans="1:12" s="78" customFormat="1" ht="31.5" x14ac:dyDescent="0.2">
      <c r="A277" s="20" t="s">
        <v>102</v>
      </c>
      <c r="B277" s="14">
        <v>9110</v>
      </c>
      <c r="C277" s="28">
        <v>0</v>
      </c>
      <c r="D277" s="28">
        <v>0</v>
      </c>
      <c r="E277" s="28">
        <v>0</v>
      </c>
      <c r="F277" s="23" t="str">
        <f t="shared" si="22"/>
        <v/>
      </c>
      <c r="G277" s="41">
        <v>586800</v>
      </c>
      <c r="H277" s="41">
        <v>150500</v>
      </c>
      <c r="I277" s="38">
        <f t="shared" si="26"/>
        <v>25.647580095432854</v>
      </c>
      <c r="J277" s="28">
        <f t="shared" si="23"/>
        <v>586800</v>
      </c>
      <c r="K277" s="28">
        <f t="shared" si="24"/>
        <v>150500</v>
      </c>
      <c r="L277" s="28">
        <f t="shared" si="25"/>
        <v>25.647580095432854</v>
      </c>
    </row>
    <row r="278" spans="1:12" s="78" customFormat="1" ht="31.5" x14ac:dyDescent="0.2">
      <c r="A278" s="20" t="s">
        <v>103</v>
      </c>
      <c r="B278" s="14">
        <v>9130</v>
      </c>
      <c r="C278" s="28">
        <v>0</v>
      </c>
      <c r="D278" s="28">
        <v>0</v>
      </c>
      <c r="E278" s="28">
        <v>0</v>
      </c>
      <c r="F278" s="23" t="str">
        <f t="shared" si="22"/>
        <v/>
      </c>
      <c r="G278" s="41">
        <v>54500</v>
      </c>
      <c r="H278" s="41">
        <v>0</v>
      </c>
      <c r="I278" s="38">
        <f t="shared" si="26"/>
        <v>0</v>
      </c>
      <c r="J278" s="28">
        <f>C278+G278</f>
        <v>54500</v>
      </c>
      <c r="K278" s="28">
        <f>E278+H278</f>
        <v>0</v>
      </c>
      <c r="L278" s="28">
        <f>IF(J278=0,"",IF(K278/J278&gt;1.5, "зв.100",K278/J278*100))</f>
        <v>0</v>
      </c>
    </row>
    <row r="279" spans="1:12" s="77" customFormat="1" ht="50.25" customHeight="1" x14ac:dyDescent="0.2">
      <c r="A279" s="20" t="s">
        <v>199</v>
      </c>
      <c r="B279" s="14">
        <v>9180</v>
      </c>
      <c r="C279" s="28">
        <v>0</v>
      </c>
      <c r="D279" s="28">
        <v>0</v>
      </c>
      <c r="E279" s="28">
        <v>0</v>
      </c>
      <c r="F279" s="23" t="str">
        <f t="shared" si="22"/>
        <v/>
      </c>
      <c r="G279" s="41">
        <v>8520300</v>
      </c>
      <c r="H279" s="41">
        <v>3954144.47</v>
      </c>
      <c r="I279" s="38">
        <f t="shared" si="26"/>
        <v>46.408512258958019</v>
      </c>
      <c r="J279" s="28">
        <f t="shared" si="23"/>
        <v>8520300</v>
      </c>
      <c r="K279" s="28">
        <f t="shared" si="24"/>
        <v>3954144.47</v>
      </c>
      <c r="L279" s="28">
        <f t="shared" si="25"/>
        <v>46.408512258958019</v>
      </c>
    </row>
    <row r="280" spans="1:12" s="77" customFormat="1" ht="31.5" x14ac:dyDescent="0.2">
      <c r="A280" s="19" t="s">
        <v>272</v>
      </c>
      <c r="B280" s="21">
        <v>900201</v>
      </c>
      <c r="C280" s="22">
        <f>C276+C267+C262+C260+C244+C223+C257+C218+C230+C180+C159+C171+C157+C275+C251+C269</f>
        <v>2073041721.0999999</v>
      </c>
      <c r="D280" s="22">
        <f>D276+D267+D262+D260+D244+D223+D257+D218+D230+D180+D159+D171+D157+D275+D251+D269</f>
        <v>1599706364.72</v>
      </c>
      <c r="E280" s="22">
        <f>E276+E267+E262+E260+E244+E223+E257+E218+E230+E180+E159+E171+E157+E275+E251+E269</f>
        <v>1482134037.5100002</v>
      </c>
      <c r="F280" s="23">
        <f t="shared" si="22"/>
        <v>92.650380732180253</v>
      </c>
      <c r="G280" s="22">
        <f>G276+G267+G262+G260+G244+G223+G257+G218+G230+G180+G159+G171+G157+G275+G251+G269</f>
        <v>585695634</v>
      </c>
      <c r="H280" s="22">
        <f>H276+H267+H262+H260+H244+H223+H257+H218+H230+H180+H159+H171+H157+H275+H251+H269</f>
        <v>160754885.88999999</v>
      </c>
      <c r="I280" s="24">
        <f t="shared" si="26"/>
        <v>27.446830155131391</v>
      </c>
      <c r="J280" s="22">
        <f t="shared" si="23"/>
        <v>2658737355.0999999</v>
      </c>
      <c r="K280" s="22">
        <f t="shared" si="24"/>
        <v>1642888923.4000001</v>
      </c>
      <c r="L280" s="22">
        <f t="shared" si="25"/>
        <v>61.79207285174688</v>
      </c>
    </row>
    <row r="281" spans="1:12" s="77" customFormat="1" ht="47.25" x14ac:dyDescent="0.2">
      <c r="A281" s="20" t="s">
        <v>174</v>
      </c>
      <c r="B281" s="14">
        <v>8370</v>
      </c>
      <c r="C281" s="22"/>
      <c r="D281" s="22"/>
      <c r="E281" s="22"/>
      <c r="F281" s="23" t="str">
        <f>IF(D281=0,"",IF(E281/D281&gt;1.5, "зв.100",E281/D281*100))</f>
        <v/>
      </c>
      <c r="G281" s="46">
        <v>350000</v>
      </c>
      <c r="H281" s="46">
        <v>350000</v>
      </c>
      <c r="I281" s="38">
        <f>IF(G281=0,"",IF(H281/G281&gt;1.5, "зв.100",H281/G281*100))</f>
        <v>100</v>
      </c>
      <c r="J281" s="28">
        <f t="shared" si="23"/>
        <v>350000</v>
      </c>
      <c r="K281" s="28">
        <f t="shared" si="24"/>
        <v>350000</v>
      </c>
      <c r="L281" s="28">
        <f t="shared" si="25"/>
        <v>100</v>
      </c>
    </row>
    <row r="282" spans="1:12" s="78" customFormat="1" ht="31.5" x14ac:dyDescent="0.2">
      <c r="A282" s="19" t="s">
        <v>175</v>
      </c>
      <c r="B282" s="21">
        <v>900202</v>
      </c>
      <c r="C282" s="22">
        <f>C280+C281</f>
        <v>2073041721.0999999</v>
      </c>
      <c r="D282" s="22">
        <f>D280+D281</f>
        <v>1599706364.72</v>
      </c>
      <c r="E282" s="22">
        <f>E280+E281</f>
        <v>1482134037.5100002</v>
      </c>
      <c r="F282" s="23">
        <f t="shared" si="22"/>
        <v>92.650380732180253</v>
      </c>
      <c r="G282" s="22">
        <f>G280+G281</f>
        <v>586045634</v>
      </c>
      <c r="H282" s="22">
        <f>H280+H281</f>
        <v>161104885.88999999</v>
      </c>
      <c r="I282" s="24">
        <f t="shared" si="26"/>
        <v>27.490160585344448</v>
      </c>
      <c r="J282" s="22">
        <f t="shared" si="23"/>
        <v>2659087355.0999999</v>
      </c>
      <c r="K282" s="22">
        <f t="shared" si="24"/>
        <v>1643238923.4000001</v>
      </c>
      <c r="L282" s="22">
        <f t="shared" si="25"/>
        <v>61.79710193605893</v>
      </c>
    </row>
    <row r="283" spans="1:12" s="77" customFormat="1" ht="47.25" x14ac:dyDescent="0.2">
      <c r="A283" s="20" t="s">
        <v>412</v>
      </c>
      <c r="B283" s="14">
        <v>8290</v>
      </c>
      <c r="C283" s="22"/>
      <c r="D283" s="22"/>
      <c r="E283" s="22"/>
      <c r="F283" s="23" t="str">
        <f t="shared" si="22"/>
        <v/>
      </c>
      <c r="G283" s="41">
        <v>200000</v>
      </c>
      <c r="H283" s="41">
        <v>200000</v>
      </c>
      <c r="I283" s="38">
        <f>IF(G283=0,"",IF(H283/G283&gt;1.5, "зв.100",H283/G283*100))</f>
        <v>100</v>
      </c>
      <c r="J283" s="28">
        <f t="shared" si="23"/>
        <v>200000</v>
      </c>
      <c r="K283" s="28">
        <f t="shared" si="24"/>
        <v>200000</v>
      </c>
      <c r="L283" s="28">
        <f t="shared" si="25"/>
        <v>100</v>
      </c>
    </row>
    <row r="284" spans="1:12" s="77" customFormat="1" ht="15.75" x14ac:dyDescent="0.2">
      <c r="A284" s="20" t="s">
        <v>211</v>
      </c>
      <c r="B284" s="14">
        <v>8800</v>
      </c>
      <c r="C284" s="46">
        <v>2000000</v>
      </c>
      <c r="D284" s="46">
        <v>2000000</v>
      </c>
      <c r="E284" s="46">
        <v>1500000</v>
      </c>
      <c r="F284" s="27">
        <f t="shared" si="22"/>
        <v>75</v>
      </c>
      <c r="G284" s="41">
        <v>1500000</v>
      </c>
      <c r="H284" s="41">
        <v>1500000</v>
      </c>
      <c r="I284" s="38">
        <f>IF(G284=0,"",IF(H284/G284&gt;1.5, "зв.100",H284/G284*100))</f>
        <v>100</v>
      </c>
      <c r="J284" s="46">
        <f t="shared" si="23"/>
        <v>3500000</v>
      </c>
      <c r="K284" s="46">
        <f t="shared" si="24"/>
        <v>3000000</v>
      </c>
      <c r="L284" s="46">
        <f t="shared" si="25"/>
        <v>85.714285714285708</v>
      </c>
    </row>
    <row r="285" spans="1:12" s="78" customFormat="1" ht="16.5" x14ac:dyDescent="0.2">
      <c r="A285" s="26" t="s">
        <v>117</v>
      </c>
      <c r="B285" s="49">
        <v>900203</v>
      </c>
      <c r="C285" s="43">
        <f>SUM(C282:C284)</f>
        <v>2075041721.0999999</v>
      </c>
      <c r="D285" s="43">
        <f>SUM(D282:D284)</f>
        <v>1601706364.72</v>
      </c>
      <c r="E285" s="43">
        <f>SUM(E282:E284)</f>
        <v>1483634037.5100002</v>
      </c>
      <c r="F285" s="23">
        <f t="shared" si="22"/>
        <v>92.628341260875217</v>
      </c>
      <c r="G285" s="43">
        <f>SUM(G282:G284)</f>
        <v>587745634</v>
      </c>
      <c r="H285" s="43">
        <f>SUM(H282:H284)</f>
        <v>162804885.88999999</v>
      </c>
      <c r="I285" s="24">
        <f t="shared" ref="I285:I299" si="27">IF(G285=0,"",IF(H285/G285&gt;1.5, "зв.100",H285/G285*100))</f>
        <v>27.699888603511084</v>
      </c>
      <c r="J285" s="43">
        <f t="shared" si="23"/>
        <v>2662787355.0999999</v>
      </c>
      <c r="K285" s="43">
        <f t="shared" si="24"/>
        <v>1646438923.4000001</v>
      </c>
      <c r="L285" s="43">
        <f t="shared" si="25"/>
        <v>61.831408364118836</v>
      </c>
    </row>
    <row r="286" spans="1:12" s="77" customFormat="1" ht="63" x14ac:dyDescent="0.25">
      <c r="A286" s="20" t="s">
        <v>104</v>
      </c>
      <c r="B286" s="45" t="s">
        <v>105</v>
      </c>
      <c r="C286" s="22"/>
      <c r="D286" s="22"/>
      <c r="E286" s="22"/>
      <c r="F286" s="27" t="str">
        <f t="shared" si="22"/>
        <v/>
      </c>
      <c r="G286" s="46">
        <v>3839200</v>
      </c>
      <c r="H286" s="46">
        <v>0</v>
      </c>
      <c r="I286" s="38">
        <f>IF(G286=0,"",IF(H286/G286&gt;1.5, "зв.100",H286/G286*100))</f>
        <v>0</v>
      </c>
      <c r="J286" s="28">
        <f t="shared" si="23"/>
        <v>3839200</v>
      </c>
      <c r="K286" s="28">
        <f t="shared" si="24"/>
        <v>0</v>
      </c>
      <c r="L286" s="28">
        <f t="shared" si="25"/>
        <v>0</v>
      </c>
    </row>
    <row r="287" spans="1:12" s="77" customFormat="1" ht="47.25" x14ac:dyDescent="0.25">
      <c r="A287" s="20" t="s">
        <v>176</v>
      </c>
      <c r="B287" s="45" t="s">
        <v>106</v>
      </c>
      <c r="C287" s="28">
        <v>1000000</v>
      </c>
      <c r="D287" s="28">
        <v>1000000</v>
      </c>
      <c r="E287" s="28">
        <v>725000</v>
      </c>
      <c r="F287" s="27">
        <f t="shared" si="22"/>
        <v>72.5</v>
      </c>
      <c r="G287" s="46">
        <v>515100</v>
      </c>
      <c r="H287" s="46">
        <v>9828</v>
      </c>
      <c r="I287" s="38">
        <f t="shared" si="27"/>
        <v>1.9079790331974373</v>
      </c>
      <c r="J287" s="28">
        <f t="shared" si="23"/>
        <v>1515100</v>
      </c>
      <c r="K287" s="28">
        <f t="shared" si="24"/>
        <v>734828</v>
      </c>
      <c r="L287" s="28">
        <f t="shared" si="25"/>
        <v>48.500297010098343</v>
      </c>
    </row>
    <row r="288" spans="1:12" s="77" customFormat="1" ht="47.25" x14ac:dyDescent="0.25">
      <c r="A288" s="20" t="s">
        <v>177</v>
      </c>
      <c r="B288" s="45" t="s">
        <v>107</v>
      </c>
      <c r="C288" s="28">
        <v>0</v>
      </c>
      <c r="D288" s="28">
        <v>0</v>
      </c>
      <c r="E288" s="28">
        <v>0</v>
      </c>
      <c r="F288" s="23" t="str">
        <f t="shared" si="22"/>
        <v/>
      </c>
      <c r="G288" s="46">
        <v>-325000</v>
      </c>
      <c r="H288" s="46">
        <v>-434371.72</v>
      </c>
      <c r="I288" s="38">
        <f t="shared" si="27"/>
        <v>133.65283692307693</v>
      </c>
      <c r="J288" s="28">
        <f t="shared" si="23"/>
        <v>-325000</v>
      </c>
      <c r="K288" s="28">
        <f t="shared" si="24"/>
        <v>-434371.72</v>
      </c>
      <c r="L288" s="28">
        <f t="shared" si="25"/>
        <v>133.65283692307693</v>
      </c>
    </row>
    <row r="289" spans="1:12" s="77" customFormat="1" ht="15.75" x14ac:dyDescent="0.2">
      <c r="A289" s="19" t="s">
        <v>118</v>
      </c>
      <c r="B289" s="18">
        <v>900201</v>
      </c>
      <c r="C289" s="22">
        <f>SUM(C286:C288)</f>
        <v>1000000</v>
      </c>
      <c r="D289" s="22">
        <f>SUM(D286:D288)</f>
        <v>1000000</v>
      </c>
      <c r="E289" s="22">
        <f>SUM(E286:E288)</f>
        <v>725000</v>
      </c>
      <c r="F289" s="23">
        <f t="shared" si="22"/>
        <v>72.5</v>
      </c>
      <c r="G289" s="22">
        <f>SUM(G286:G288)</f>
        <v>4029300</v>
      </c>
      <c r="H289" s="22">
        <f>SUM(H286:H288)</f>
        <v>-424543.72</v>
      </c>
      <c r="I289" s="22">
        <f>SUM(I286:I288)</f>
        <v>135.56081595627438</v>
      </c>
      <c r="J289" s="22">
        <f t="shared" si="23"/>
        <v>5029300</v>
      </c>
      <c r="K289" s="22">
        <f t="shared" si="24"/>
        <v>300456.28000000003</v>
      </c>
      <c r="L289" s="22">
        <f t="shared" si="25"/>
        <v>5.9741172727815011</v>
      </c>
    </row>
    <row r="290" spans="1:12" s="78" customFormat="1" ht="16.5" x14ac:dyDescent="0.2">
      <c r="A290" s="26" t="s">
        <v>265</v>
      </c>
      <c r="B290" s="50"/>
      <c r="C290" s="43">
        <f>C156-C285-C289</f>
        <v>187503276</v>
      </c>
      <c r="D290" s="43">
        <f>D156-D285-D289</f>
        <v>127415590</v>
      </c>
      <c r="E290" s="43">
        <f>E156-E285-E289</f>
        <v>248886500.23999977</v>
      </c>
      <c r="F290" s="23"/>
      <c r="G290" s="43">
        <f>G156-G285-G289</f>
        <v>-501743442</v>
      </c>
      <c r="H290" s="43">
        <f>H156-H285-H289</f>
        <v>-64737162.659999996</v>
      </c>
      <c r="I290" s="24"/>
      <c r="J290" s="43">
        <f t="shared" si="23"/>
        <v>-314240166</v>
      </c>
      <c r="K290" s="43">
        <f t="shared" si="24"/>
        <v>184149337.57999977</v>
      </c>
      <c r="L290" s="43"/>
    </row>
    <row r="291" spans="1:12" s="77" customFormat="1" ht="15.75" x14ac:dyDescent="0.2">
      <c r="A291" s="19" t="s">
        <v>201</v>
      </c>
      <c r="B291" s="18">
        <v>200000</v>
      </c>
      <c r="C291" s="22">
        <f>C302+C295+C299</f>
        <v>-187503276</v>
      </c>
      <c r="D291" s="22">
        <f>D302+D295+D299</f>
        <v>-127415590</v>
      </c>
      <c r="E291" s="22">
        <f>E302+E295+E299</f>
        <v>-248886500.24000001</v>
      </c>
      <c r="F291" s="23"/>
      <c r="G291" s="22">
        <f>G302+G295+G299</f>
        <v>396193560</v>
      </c>
      <c r="H291" s="22">
        <f>H302+H295+H299</f>
        <v>64737162.659999996</v>
      </c>
      <c r="I291" s="24"/>
      <c r="J291" s="22">
        <f t="shared" si="23"/>
        <v>208690284</v>
      </c>
      <c r="K291" s="22">
        <f t="shared" si="24"/>
        <v>-184149337.58000001</v>
      </c>
      <c r="L291" s="22"/>
    </row>
    <row r="292" spans="1:12" s="77" customFormat="1" ht="31.5" hidden="1" x14ac:dyDescent="0.2">
      <c r="A292" s="19" t="s">
        <v>108</v>
      </c>
      <c r="B292" s="18">
        <v>203400</v>
      </c>
      <c r="C292" s="22"/>
      <c r="D292" s="22"/>
      <c r="E292" s="22"/>
      <c r="F292" s="23" t="str">
        <f t="shared" ref="F292:F298" si="28">IF(D292=0,"",IF(E292/D292&gt;1.5, "зв.100",E292/D292*100))</f>
        <v/>
      </c>
      <c r="G292" s="22">
        <f>G293+G294</f>
        <v>0</v>
      </c>
      <c r="H292" s="22">
        <f>H293+H294</f>
        <v>0</v>
      </c>
      <c r="I292" s="24" t="str">
        <f t="shared" si="27"/>
        <v/>
      </c>
      <c r="J292" s="22">
        <f t="shared" si="23"/>
        <v>0</v>
      </c>
      <c r="K292" s="22">
        <f t="shared" si="24"/>
        <v>0</v>
      </c>
      <c r="L292" s="22"/>
    </row>
    <row r="293" spans="1:12" s="78" customFormat="1" ht="15.75" hidden="1" x14ac:dyDescent="0.2">
      <c r="A293" s="20" t="s">
        <v>109</v>
      </c>
      <c r="B293" s="12">
        <v>203410</v>
      </c>
      <c r="C293" s="22"/>
      <c r="D293" s="22"/>
      <c r="E293" s="22"/>
      <c r="F293" s="23" t="str">
        <f t="shared" si="28"/>
        <v/>
      </c>
      <c r="G293" s="22"/>
      <c r="H293" s="22"/>
      <c r="I293" s="24" t="str">
        <f t="shared" si="27"/>
        <v/>
      </c>
      <c r="J293" s="22">
        <f t="shared" si="23"/>
        <v>0</v>
      </c>
      <c r="K293" s="22">
        <f t="shared" si="24"/>
        <v>0</v>
      </c>
      <c r="L293" s="22"/>
    </row>
    <row r="294" spans="1:12" s="78" customFormat="1" ht="15.75" hidden="1" x14ac:dyDescent="0.2">
      <c r="A294" s="20" t="s">
        <v>110</v>
      </c>
      <c r="B294" s="12">
        <v>203420</v>
      </c>
      <c r="C294" s="22"/>
      <c r="D294" s="22"/>
      <c r="E294" s="22"/>
      <c r="F294" s="23" t="str">
        <f t="shared" si="28"/>
        <v/>
      </c>
      <c r="G294" s="22"/>
      <c r="H294" s="22"/>
      <c r="I294" s="24" t="str">
        <f t="shared" si="27"/>
        <v/>
      </c>
      <c r="J294" s="22">
        <f t="shared" si="23"/>
        <v>0</v>
      </c>
      <c r="K294" s="22">
        <f t="shared" si="24"/>
        <v>0</v>
      </c>
      <c r="L294" s="22"/>
    </row>
    <row r="295" spans="1:12" s="82" customFormat="1" ht="31.5" x14ac:dyDescent="0.2">
      <c r="A295" s="19" t="s">
        <v>120</v>
      </c>
      <c r="B295" s="18">
        <v>205000</v>
      </c>
      <c r="C295" s="22">
        <f>C296-C297+C298</f>
        <v>0</v>
      </c>
      <c r="D295" s="22">
        <f>D296-D297+D298</f>
        <v>0</v>
      </c>
      <c r="E295" s="22">
        <f>E296-E297+E298</f>
        <v>-508714</v>
      </c>
      <c r="F295" s="23" t="str">
        <f t="shared" si="28"/>
        <v/>
      </c>
      <c r="G295" s="22">
        <f>G296-G297+G298</f>
        <v>0</v>
      </c>
      <c r="H295" s="22">
        <f>H296-H297+H298</f>
        <v>-7117175.1499999994</v>
      </c>
      <c r="I295" s="24" t="str">
        <f t="shared" si="27"/>
        <v/>
      </c>
      <c r="J295" s="22">
        <f t="shared" si="23"/>
        <v>0</v>
      </c>
      <c r="K295" s="22">
        <f t="shared" si="24"/>
        <v>-7625889.1499999994</v>
      </c>
      <c r="L295" s="22"/>
    </row>
    <row r="296" spans="1:12" s="82" customFormat="1" ht="15.75" x14ac:dyDescent="0.25">
      <c r="A296" s="20" t="s">
        <v>178</v>
      </c>
      <c r="B296" s="12">
        <v>205100</v>
      </c>
      <c r="C296" s="28">
        <v>0</v>
      </c>
      <c r="D296" s="28">
        <v>0</v>
      </c>
      <c r="E296" s="28">
        <v>0</v>
      </c>
      <c r="F296" s="23" t="str">
        <f t="shared" si="28"/>
        <v/>
      </c>
      <c r="G296" s="28"/>
      <c r="H296" s="93">
        <v>11593047.18</v>
      </c>
      <c r="I296" s="24" t="str">
        <f t="shared" si="27"/>
        <v/>
      </c>
      <c r="J296" s="28">
        <f t="shared" si="23"/>
        <v>0</v>
      </c>
      <c r="K296" s="28">
        <f t="shared" si="24"/>
        <v>11593047.18</v>
      </c>
      <c r="L296" s="28"/>
    </row>
    <row r="297" spans="1:12" s="82" customFormat="1" ht="15.75" x14ac:dyDescent="0.25">
      <c r="A297" s="20" t="s">
        <v>179</v>
      </c>
      <c r="B297" s="12">
        <v>205200</v>
      </c>
      <c r="C297" s="28">
        <v>0</v>
      </c>
      <c r="D297" s="28">
        <v>0</v>
      </c>
      <c r="E297" s="13">
        <v>508714</v>
      </c>
      <c r="F297" s="23" t="str">
        <f t="shared" si="28"/>
        <v/>
      </c>
      <c r="G297" s="28">
        <v>0</v>
      </c>
      <c r="H297" s="93">
        <v>18394190.219999999</v>
      </c>
      <c r="I297" s="24" t="str">
        <f t="shared" si="27"/>
        <v/>
      </c>
      <c r="J297" s="13">
        <f t="shared" si="23"/>
        <v>0</v>
      </c>
      <c r="K297" s="13">
        <f t="shared" si="24"/>
        <v>18902904.219999999</v>
      </c>
      <c r="L297" s="13"/>
    </row>
    <row r="298" spans="1:12" s="78" customFormat="1" ht="15.75" x14ac:dyDescent="0.25">
      <c r="A298" s="20" t="s">
        <v>247</v>
      </c>
      <c r="B298" s="12">
        <v>205300</v>
      </c>
      <c r="C298" s="28">
        <v>0</v>
      </c>
      <c r="D298" s="28">
        <v>0</v>
      </c>
      <c r="E298" s="28">
        <v>0</v>
      </c>
      <c r="F298" s="23" t="str">
        <f t="shared" si="28"/>
        <v/>
      </c>
      <c r="G298" s="28">
        <v>0</v>
      </c>
      <c r="H298" s="93">
        <v>-316032.11</v>
      </c>
      <c r="I298" s="24" t="str">
        <f t="shared" si="27"/>
        <v/>
      </c>
      <c r="J298" s="28">
        <f t="shared" si="23"/>
        <v>0</v>
      </c>
      <c r="K298" s="28">
        <f t="shared" si="24"/>
        <v>-316032.11</v>
      </c>
      <c r="L298" s="28"/>
    </row>
    <row r="299" spans="1:12" s="78" customFormat="1" ht="31.5" x14ac:dyDescent="0.2">
      <c r="A299" s="19" t="s">
        <v>248</v>
      </c>
      <c r="B299" s="51">
        <v>206000</v>
      </c>
      <c r="C299" s="22">
        <f>C301+C300</f>
        <v>0</v>
      </c>
      <c r="D299" s="22">
        <f>D301+D300</f>
        <v>-286918600</v>
      </c>
      <c r="E299" s="22">
        <f>E301+E300</f>
        <v>-286918600</v>
      </c>
      <c r="F299" s="23"/>
      <c r="G299" s="22">
        <f>G301+G300</f>
        <v>0</v>
      </c>
      <c r="H299" s="22">
        <f>H301+H300</f>
        <v>-60000000</v>
      </c>
      <c r="I299" s="24" t="str">
        <f t="shared" si="27"/>
        <v/>
      </c>
      <c r="J299" s="22">
        <f t="shared" si="23"/>
        <v>0</v>
      </c>
      <c r="K299" s="22">
        <f t="shared" si="24"/>
        <v>-346918600</v>
      </c>
      <c r="L299" s="22"/>
    </row>
    <row r="300" spans="1:12" s="78" customFormat="1" ht="15.75" x14ac:dyDescent="0.25">
      <c r="A300" s="20" t="s">
        <v>261</v>
      </c>
      <c r="B300" s="52">
        <v>206110</v>
      </c>
      <c r="C300" s="13">
        <v>424600000</v>
      </c>
      <c r="D300" s="28">
        <v>125681400</v>
      </c>
      <c r="E300" s="28">
        <v>125681400</v>
      </c>
      <c r="F300" s="23"/>
      <c r="G300" s="93">
        <v>60200000</v>
      </c>
      <c r="H300" s="93">
        <v>200000</v>
      </c>
      <c r="I300" s="28">
        <v>0</v>
      </c>
      <c r="J300" s="28">
        <f t="shared" si="23"/>
        <v>484800000</v>
      </c>
      <c r="K300" s="28">
        <f t="shared" si="24"/>
        <v>125881400</v>
      </c>
      <c r="L300" s="28"/>
    </row>
    <row r="301" spans="1:12" s="82" customFormat="1" ht="15.75" x14ac:dyDescent="0.25">
      <c r="A301" s="20" t="s">
        <v>249</v>
      </c>
      <c r="B301" s="52">
        <v>206210</v>
      </c>
      <c r="C301" s="13">
        <v>-424600000</v>
      </c>
      <c r="D301" s="13">
        <v>-412600000</v>
      </c>
      <c r="E301" s="13">
        <v>-412600000</v>
      </c>
      <c r="F301" s="23"/>
      <c r="G301" s="93">
        <v>-60200000</v>
      </c>
      <c r="H301" s="93">
        <v>-60200000</v>
      </c>
      <c r="I301" s="28">
        <v>0</v>
      </c>
      <c r="J301" s="13">
        <f t="shared" si="23"/>
        <v>-484800000</v>
      </c>
      <c r="K301" s="13">
        <f t="shared" si="24"/>
        <v>-472800000</v>
      </c>
      <c r="L301" s="13"/>
    </row>
    <row r="302" spans="1:12" s="78" customFormat="1" ht="31.5" x14ac:dyDescent="0.2">
      <c r="A302" s="19" t="s">
        <v>119</v>
      </c>
      <c r="B302" s="18">
        <v>208000</v>
      </c>
      <c r="C302" s="22">
        <f>C303-C304+C306+C305</f>
        <v>-187503276</v>
      </c>
      <c r="D302" s="22">
        <f>D303-D304+D306+D305</f>
        <v>159503010</v>
      </c>
      <c r="E302" s="22">
        <f>E303-E304+E306+E305</f>
        <v>38540813.760000005</v>
      </c>
      <c r="F302" s="23"/>
      <c r="G302" s="22">
        <f>G303-G304+G306+G305</f>
        <v>396193560</v>
      </c>
      <c r="H302" s="22">
        <f>H303-H304+H306+H305</f>
        <v>131854337.81</v>
      </c>
      <c r="I302" s="24"/>
      <c r="J302" s="22">
        <f t="shared" si="23"/>
        <v>208690284</v>
      </c>
      <c r="K302" s="22">
        <f t="shared" si="24"/>
        <v>170395151.56999999</v>
      </c>
      <c r="L302" s="22"/>
    </row>
    <row r="303" spans="1:12" s="77" customFormat="1" ht="15.75" x14ac:dyDescent="0.25">
      <c r="A303" s="20" t="s">
        <v>178</v>
      </c>
      <c r="B303" s="12">
        <v>208100</v>
      </c>
      <c r="C303" s="28">
        <v>176511284</v>
      </c>
      <c r="D303" s="42">
        <v>419900848</v>
      </c>
      <c r="E303" s="28">
        <v>202933585.5</v>
      </c>
      <c r="F303" s="27"/>
      <c r="G303" s="93">
        <v>32179000</v>
      </c>
      <c r="H303" s="93">
        <v>34129316.200000003</v>
      </c>
      <c r="I303" s="38"/>
      <c r="J303" s="28">
        <f t="shared" si="23"/>
        <v>208690284</v>
      </c>
      <c r="K303" s="28">
        <f t="shared" si="24"/>
        <v>237062901.69999999</v>
      </c>
      <c r="L303" s="28"/>
    </row>
    <row r="304" spans="1:12" s="77" customFormat="1" ht="15.75" x14ac:dyDescent="0.25">
      <c r="A304" s="20" t="s">
        <v>179</v>
      </c>
      <c r="B304" s="12">
        <v>208200</v>
      </c>
      <c r="C304" s="28">
        <v>0</v>
      </c>
      <c r="D304" s="28"/>
      <c r="E304" s="28">
        <v>49062883.509999998</v>
      </c>
      <c r="F304" s="27"/>
      <c r="G304" s="28"/>
      <c r="H304" s="93">
        <v>17604866.620000001</v>
      </c>
      <c r="I304" s="38"/>
      <c r="J304" s="28">
        <f t="shared" si="23"/>
        <v>0</v>
      </c>
      <c r="K304" s="28">
        <f t="shared" si="24"/>
        <v>66667750.129999995</v>
      </c>
      <c r="L304" s="28"/>
    </row>
    <row r="305" spans="1:12" s="77" customFormat="1" ht="15.75" x14ac:dyDescent="0.2">
      <c r="A305" s="20" t="s">
        <v>247</v>
      </c>
      <c r="B305" s="12">
        <v>208300</v>
      </c>
      <c r="C305" s="28"/>
      <c r="D305" s="28"/>
      <c r="E305" s="28"/>
      <c r="F305" s="27"/>
      <c r="G305" s="28"/>
      <c r="H305" s="28"/>
      <c r="I305" s="38"/>
      <c r="J305" s="28">
        <f t="shared" si="23"/>
        <v>0</v>
      </c>
      <c r="K305" s="28">
        <f t="shared" si="24"/>
        <v>0</v>
      </c>
      <c r="L305" s="28"/>
    </row>
    <row r="306" spans="1:12" s="77" customFormat="1" ht="34.5" customHeight="1" x14ac:dyDescent="0.2">
      <c r="A306" s="20" t="s">
        <v>244</v>
      </c>
      <c r="B306" s="12">
        <v>208400</v>
      </c>
      <c r="C306" s="28">
        <v>-364014560</v>
      </c>
      <c r="D306" s="42">
        <v>-260397838</v>
      </c>
      <c r="E306" s="28">
        <v>-115329888.23</v>
      </c>
      <c r="F306" s="23"/>
      <c r="G306" s="91">
        <v>364014560</v>
      </c>
      <c r="H306" s="91">
        <v>115329888.23</v>
      </c>
      <c r="I306" s="24"/>
      <c r="J306" s="28">
        <f t="shared" si="23"/>
        <v>0</v>
      </c>
      <c r="K306" s="28">
        <f t="shared" si="24"/>
        <v>0</v>
      </c>
      <c r="L306" s="28"/>
    </row>
    <row r="307" spans="1:12" s="81" customFormat="1" ht="15.75" x14ac:dyDescent="0.2">
      <c r="A307" s="19" t="s">
        <v>250</v>
      </c>
      <c r="B307" s="51">
        <v>300000</v>
      </c>
      <c r="C307" s="53">
        <f>SUM(C308:C309)</f>
        <v>0</v>
      </c>
      <c r="D307" s="53">
        <f>SUM(D308:D309)</f>
        <v>0</v>
      </c>
      <c r="E307" s="53">
        <f>SUM(E308:E309)</f>
        <v>0</v>
      </c>
      <c r="F307" s="23"/>
      <c r="G307" s="22">
        <f>SUM(G308:G309)</f>
        <v>105549882</v>
      </c>
      <c r="H307" s="22">
        <f>SUM(H308:H309)</f>
        <v>0</v>
      </c>
      <c r="I307" s="24"/>
      <c r="J307" s="53">
        <f t="shared" si="23"/>
        <v>105549882</v>
      </c>
      <c r="K307" s="53">
        <f t="shared" si="24"/>
        <v>0</v>
      </c>
      <c r="L307" s="53"/>
    </row>
    <row r="308" spans="1:12" s="83" customFormat="1" ht="15.75" x14ac:dyDescent="0.2">
      <c r="A308" s="20" t="s">
        <v>251</v>
      </c>
      <c r="B308" s="52">
        <v>301100</v>
      </c>
      <c r="C308" s="54"/>
      <c r="D308" s="54"/>
      <c r="E308" s="28"/>
      <c r="F308" s="23"/>
      <c r="G308" s="28">
        <v>105775182</v>
      </c>
      <c r="H308" s="28"/>
      <c r="I308" s="24"/>
      <c r="J308" s="28">
        <f t="shared" si="23"/>
        <v>105775182</v>
      </c>
      <c r="K308" s="28">
        <f t="shared" si="24"/>
        <v>0</v>
      </c>
      <c r="L308" s="28"/>
    </row>
    <row r="309" spans="1:12" s="25" customFormat="1" ht="21" customHeight="1" x14ac:dyDescent="0.2">
      <c r="A309" s="20" t="s">
        <v>262</v>
      </c>
      <c r="B309" s="52">
        <v>301200</v>
      </c>
      <c r="C309" s="54"/>
      <c r="D309" s="54"/>
      <c r="E309" s="28"/>
      <c r="F309" s="23"/>
      <c r="G309" s="28">
        <v>-225300</v>
      </c>
      <c r="H309" s="28"/>
      <c r="I309" s="24"/>
      <c r="J309" s="28">
        <f t="shared" si="23"/>
        <v>-225300</v>
      </c>
      <c r="K309" s="28">
        <f t="shared" si="24"/>
        <v>0</v>
      </c>
      <c r="L309" s="28"/>
    </row>
    <row r="310" spans="1:12" ht="31.5" x14ac:dyDescent="0.2">
      <c r="A310" s="19" t="s">
        <v>200</v>
      </c>
      <c r="B310" s="18">
        <v>900230</v>
      </c>
      <c r="C310" s="22">
        <f>C302+C295</f>
        <v>-187503276</v>
      </c>
      <c r="D310" s="22">
        <f>D302+D295</f>
        <v>159503010</v>
      </c>
      <c r="E310" s="22">
        <f>E302+E295+E299</f>
        <v>-248886500.24000001</v>
      </c>
      <c r="F310" s="23"/>
      <c r="G310" s="22">
        <f>G302+G295+G307</f>
        <v>501743442</v>
      </c>
      <c r="H310" s="22">
        <f>H302+H295+H299</f>
        <v>64737162.659999996</v>
      </c>
      <c r="I310" s="24"/>
      <c r="J310" s="22">
        <f t="shared" si="23"/>
        <v>314240166</v>
      </c>
      <c r="K310" s="22">
        <f t="shared" si="24"/>
        <v>-184149337.58000001</v>
      </c>
      <c r="L310" s="22"/>
    </row>
    <row r="311" spans="1:12" ht="15.75" x14ac:dyDescent="0.2">
      <c r="A311" s="19" t="s">
        <v>252</v>
      </c>
      <c r="B311" s="51">
        <v>400000</v>
      </c>
      <c r="C311" s="22">
        <f>SUM(C313:C314)</f>
        <v>0</v>
      </c>
      <c r="D311" s="22">
        <f>SUM(D313:D314)</f>
        <v>0</v>
      </c>
      <c r="E311" s="22">
        <f>SUM(E313:E314)</f>
        <v>0</v>
      </c>
      <c r="F311" s="23"/>
      <c r="G311" s="22">
        <f>SUM(G312:G314)</f>
        <v>105549882</v>
      </c>
      <c r="H311" s="22">
        <f>SUM(H313:H314)</f>
        <v>0</v>
      </c>
      <c r="I311" s="24"/>
      <c r="J311" s="22">
        <f t="shared" si="23"/>
        <v>105549882</v>
      </c>
      <c r="K311" s="22">
        <f t="shared" si="24"/>
        <v>0</v>
      </c>
      <c r="L311" s="22"/>
    </row>
    <row r="312" spans="1:12" ht="15.75" x14ac:dyDescent="0.2">
      <c r="A312" s="20" t="s">
        <v>275</v>
      </c>
      <c r="B312" s="52">
        <v>401201</v>
      </c>
      <c r="C312" s="22"/>
      <c r="D312" s="22"/>
      <c r="E312" s="22"/>
      <c r="F312" s="23"/>
      <c r="G312" s="28">
        <v>102171150</v>
      </c>
      <c r="H312" s="22"/>
      <c r="I312" s="24"/>
      <c r="J312" s="22">
        <f t="shared" si="23"/>
        <v>102171150</v>
      </c>
      <c r="K312" s="22">
        <f t="shared" si="24"/>
        <v>0</v>
      </c>
      <c r="L312" s="22"/>
    </row>
    <row r="313" spans="1:12" ht="15.75" x14ac:dyDescent="0.2">
      <c r="A313" s="20" t="s">
        <v>263</v>
      </c>
      <c r="B313" s="52">
        <v>401202</v>
      </c>
      <c r="C313" s="28"/>
      <c r="D313" s="28"/>
      <c r="E313" s="28"/>
      <c r="F313" s="23"/>
      <c r="G313" s="28">
        <v>3604032</v>
      </c>
      <c r="H313" s="28"/>
      <c r="I313" s="24"/>
      <c r="J313" s="28">
        <f t="shared" si="23"/>
        <v>3604032</v>
      </c>
      <c r="K313" s="28">
        <f t="shared" si="24"/>
        <v>0</v>
      </c>
      <c r="L313" s="28"/>
    </row>
    <row r="314" spans="1:12" ht="15.75" x14ac:dyDescent="0.2">
      <c r="A314" s="20" t="s">
        <v>264</v>
      </c>
      <c r="B314" s="52">
        <v>402202</v>
      </c>
      <c r="C314" s="28"/>
      <c r="D314" s="28"/>
      <c r="E314" s="28"/>
      <c r="F314" s="23"/>
      <c r="G314" s="28">
        <v>-225300</v>
      </c>
      <c r="H314" s="28"/>
      <c r="I314" s="24"/>
      <c r="J314" s="28">
        <f t="shared" si="23"/>
        <v>-225300</v>
      </c>
      <c r="K314" s="28">
        <f t="shared" si="24"/>
        <v>0</v>
      </c>
      <c r="L314" s="28"/>
    </row>
    <row r="315" spans="1:12" ht="15.75" x14ac:dyDescent="0.2">
      <c r="A315" s="19" t="s">
        <v>203</v>
      </c>
      <c r="B315" s="18">
        <v>600000</v>
      </c>
      <c r="C315" s="22">
        <f>C319+C316+C324</f>
        <v>-187503276</v>
      </c>
      <c r="D315" s="22">
        <f>D319+D316+D324</f>
        <v>-127415590</v>
      </c>
      <c r="E315" s="22">
        <f>E319+E316+E324</f>
        <v>-248886500.24000001</v>
      </c>
      <c r="F315" s="23"/>
      <c r="G315" s="22">
        <f>G319+G316</f>
        <v>396193560</v>
      </c>
      <c r="H315" s="22">
        <f>H319+H316+H324</f>
        <v>64737162.659999996</v>
      </c>
      <c r="I315" s="24"/>
      <c r="J315" s="22">
        <f t="shared" si="23"/>
        <v>208690284</v>
      </c>
      <c r="K315" s="22">
        <f t="shared" si="24"/>
        <v>-184149337.58000001</v>
      </c>
      <c r="L315" s="22"/>
    </row>
    <row r="316" spans="1:12" ht="31.5" x14ac:dyDescent="0.2">
      <c r="A316" s="19" t="s">
        <v>248</v>
      </c>
      <c r="B316" s="18">
        <v>601000</v>
      </c>
      <c r="C316" s="22">
        <f>C318+C317</f>
        <v>0</v>
      </c>
      <c r="D316" s="22">
        <f>D318+D317</f>
        <v>-286918600</v>
      </c>
      <c r="E316" s="22">
        <f>E318+E317</f>
        <v>-286918600</v>
      </c>
      <c r="F316" s="23"/>
      <c r="G316" s="22">
        <f>G318+G317</f>
        <v>0</v>
      </c>
      <c r="H316" s="22">
        <f>H318+H317</f>
        <v>-60000000</v>
      </c>
      <c r="I316" s="24"/>
      <c r="J316" s="22">
        <f t="shared" si="23"/>
        <v>0</v>
      </c>
      <c r="K316" s="22">
        <f t="shared" si="24"/>
        <v>-346918600</v>
      </c>
      <c r="L316" s="22"/>
    </row>
    <row r="317" spans="1:12" ht="15.75" x14ac:dyDescent="0.25">
      <c r="A317" s="20" t="s">
        <v>261</v>
      </c>
      <c r="B317" s="12">
        <v>601110</v>
      </c>
      <c r="C317" s="13">
        <v>424600000</v>
      </c>
      <c r="D317" s="28">
        <v>125681400</v>
      </c>
      <c r="E317" s="28">
        <v>125681400</v>
      </c>
      <c r="F317" s="23"/>
      <c r="G317" s="93">
        <v>60200000</v>
      </c>
      <c r="H317" s="93">
        <v>200000</v>
      </c>
      <c r="I317" s="28">
        <v>0</v>
      </c>
      <c r="J317" s="28">
        <f t="shared" si="23"/>
        <v>484800000</v>
      </c>
      <c r="K317" s="28">
        <f t="shared" si="24"/>
        <v>125881400</v>
      </c>
      <c r="L317" s="28"/>
    </row>
    <row r="318" spans="1:12" ht="15.75" x14ac:dyDescent="0.25">
      <c r="A318" s="20" t="s">
        <v>249</v>
      </c>
      <c r="B318" s="12">
        <v>601210</v>
      </c>
      <c r="C318" s="13">
        <v>-424600000</v>
      </c>
      <c r="D318" s="13">
        <v>-412600000</v>
      </c>
      <c r="E318" s="13">
        <v>-412600000</v>
      </c>
      <c r="F318" s="23"/>
      <c r="G318" s="93">
        <v>-60200000</v>
      </c>
      <c r="H318" s="93">
        <v>-60200000</v>
      </c>
      <c r="I318" s="28">
        <v>0</v>
      </c>
      <c r="J318" s="13">
        <f t="shared" si="23"/>
        <v>-484800000</v>
      </c>
      <c r="K318" s="13">
        <f t="shared" si="24"/>
        <v>-472800000</v>
      </c>
      <c r="L318" s="13"/>
    </row>
    <row r="319" spans="1:12" ht="15.75" x14ac:dyDescent="0.2">
      <c r="A319" s="19" t="s">
        <v>202</v>
      </c>
      <c r="B319" s="18">
        <v>602000</v>
      </c>
      <c r="C319" s="22">
        <f>C320-C321+C322+C323</f>
        <v>-187503276</v>
      </c>
      <c r="D319" s="22">
        <f>D320-D321+D322+D323</f>
        <v>159503010</v>
      </c>
      <c r="E319" s="22">
        <f>E320-E321+E322+E323</f>
        <v>38032099.760000005</v>
      </c>
      <c r="F319" s="23"/>
      <c r="G319" s="22">
        <f>G320-G321+G322+G323</f>
        <v>396193560</v>
      </c>
      <c r="H319" s="22">
        <f>H320-H321+H322+H323</f>
        <v>124737162.66</v>
      </c>
      <c r="I319" s="24"/>
      <c r="J319" s="22">
        <f t="shared" si="23"/>
        <v>208690284</v>
      </c>
      <c r="K319" s="22">
        <f t="shared" si="24"/>
        <v>162769262.42000002</v>
      </c>
      <c r="L319" s="22"/>
    </row>
    <row r="320" spans="1:12" ht="15.75" x14ac:dyDescent="0.2">
      <c r="A320" s="20" t="s">
        <v>178</v>
      </c>
      <c r="B320" s="12">
        <v>602100</v>
      </c>
      <c r="C320" s="28">
        <v>176511284</v>
      </c>
      <c r="D320" s="42">
        <v>419900848</v>
      </c>
      <c r="E320" s="28">
        <v>202933585.5</v>
      </c>
      <c r="F320" s="23"/>
      <c r="G320" s="91">
        <v>32179000</v>
      </c>
      <c r="H320" s="91">
        <v>45722363.380000003</v>
      </c>
      <c r="I320" s="24"/>
      <c r="J320" s="28">
        <f t="shared" si="23"/>
        <v>208690284</v>
      </c>
      <c r="K320" s="28">
        <f t="shared" si="24"/>
        <v>248655948.88</v>
      </c>
      <c r="L320" s="28"/>
    </row>
    <row r="321" spans="1:12" ht="15.75" x14ac:dyDescent="0.2">
      <c r="A321" s="20" t="s">
        <v>179</v>
      </c>
      <c r="B321" s="12">
        <v>602200</v>
      </c>
      <c r="C321" s="28">
        <v>0</v>
      </c>
      <c r="D321" s="28"/>
      <c r="E321" s="28">
        <v>49571597.509999998</v>
      </c>
      <c r="F321" s="23"/>
      <c r="G321" s="28">
        <v>0</v>
      </c>
      <c r="H321" s="91">
        <v>35999056.840000004</v>
      </c>
      <c r="I321" s="24"/>
      <c r="J321" s="28">
        <f t="shared" si="23"/>
        <v>0</v>
      </c>
      <c r="K321" s="28">
        <f t="shared" si="24"/>
        <v>85570654.349999994</v>
      </c>
      <c r="L321" s="28"/>
    </row>
    <row r="322" spans="1:12" ht="15.75" x14ac:dyDescent="0.2">
      <c r="A322" s="20" t="s">
        <v>247</v>
      </c>
      <c r="B322" s="12">
        <v>602300</v>
      </c>
      <c r="C322" s="28"/>
      <c r="D322" s="28"/>
      <c r="E322" s="28"/>
      <c r="F322" s="23"/>
      <c r="G322" s="28">
        <v>0</v>
      </c>
      <c r="H322" s="91">
        <v>-316032.11</v>
      </c>
      <c r="I322" s="24"/>
      <c r="J322" s="28">
        <f t="shared" si="23"/>
        <v>0</v>
      </c>
      <c r="K322" s="28">
        <f t="shared" si="24"/>
        <v>-316032.11</v>
      </c>
      <c r="L322" s="28"/>
    </row>
    <row r="323" spans="1:12" ht="35.25" customHeight="1" x14ac:dyDescent="0.2">
      <c r="A323" s="20" t="s">
        <v>244</v>
      </c>
      <c r="B323" s="12">
        <v>602400</v>
      </c>
      <c r="C323" s="28">
        <v>-364014560</v>
      </c>
      <c r="D323" s="42">
        <v>-260397838</v>
      </c>
      <c r="E323" s="28">
        <v>-115329888.23</v>
      </c>
      <c r="F323" s="23"/>
      <c r="G323" s="91">
        <v>364014560</v>
      </c>
      <c r="H323" s="91">
        <v>115329888.23</v>
      </c>
      <c r="I323" s="24"/>
      <c r="J323" s="28">
        <f t="shared" si="23"/>
        <v>0</v>
      </c>
      <c r="K323" s="28">
        <f t="shared" si="24"/>
        <v>0</v>
      </c>
      <c r="L323" s="28"/>
    </row>
    <row r="324" spans="1:12" ht="31.5" x14ac:dyDescent="0.2">
      <c r="A324" s="19" t="s">
        <v>108</v>
      </c>
      <c r="B324" s="18">
        <v>603000</v>
      </c>
      <c r="C324" s="22">
        <f>C292</f>
        <v>0</v>
      </c>
      <c r="D324" s="22">
        <f>D292</f>
        <v>0</v>
      </c>
      <c r="E324" s="22">
        <f>E292</f>
        <v>0</v>
      </c>
      <c r="F324" s="23"/>
      <c r="G324" s="22"/>
      <c r="H324" s="23"/>
      <c r="I324" s="24"/>
      <c r="J324" s="22">
        <f t="shared" si="23"/>
        <v>0</v>
      </c>
      <c r="K324" s="22">
        <f t="shared" si="24"/>
        <v>0</v>
      </c>
      <c r="L324" s="22"/>
    </row>
    <row r="325" spans="1:12" ht="47.25" x14ac:dyDescent="0.2">
      <c r="A325" s="19" t="s">
        <v>111</v>
      </c>
      <c r="B325" s="18">
        <v>900460</v>
      </c>
      <c r="C325" s="22">
        <f>C315</f>
        <v>-187503276</v>
      </c>
      <c r="D325" s="22">
        <f>D315</f>
        <v>-127415590</v>
      </c>
      <c r="E325" s="22">
        <f>E315</f>
        <v>-248886500.24000001</v>
      </c>
      <c r="F325" s="22"/>
      <c r="G325" s="22">
        <f>G315+G311</f>
        <v>501743442</v>
      </c>
      <c r="H325" s="22">
        <f>H315</f>
        <v>64737162.659999996</v>
      </c>
      <c r="I325" s="24"/>
      <c r="J325" s="22">
        <f t="shared" si="23"/>
        <v>314240166</v>
      </c>
      <c r="K325" s="22">
        <f t="shared" si="24"/>
        <v>-184149337.58000001</v>
      </c>
      <c r="L325" s="22"/>
    </row>
    <row r="329" spans="1:12" s="25" customFormat="1" ht="26.25" x14ac:dyDescent="0.2">
      <c r="A329" s="94" t="s">
        <v>429</v>
      </c>
      <c r="B329" s="94"/>
      <c r="C329" s="94"/>
      <c r="D329" s="85"/>
      <c r="E329" s="85"/>
      <c r="F329" s="85"/>
      <c r="H329" s="85" t="s">
        <v>430</v>
      </c>
      <c r="J329" s="85"/>
    </row>
  </sheetData>
  <mergeCells count="9">
    <mergeCell ref="A329:C329"/>
    <mergeCell ref="A6:L6"/>
    <mergeCell ref="A10:A11"/>
    <mergeCell ref="B10:B11"/>
    <mergeCell ref="J10:L10"/>
    <mergeCell ref="A7:L7"/>
    <mergeCell ref="A8:L8"/>
    <mergeCell ref="G10:I10"/>
    <mergeCell ref="C10:F10"/>
  </mergeCells>
  <phoneticPr fontId="0" type="noConversion"/>
  <printOptions horizontalCentered="1"/>
  <pageMargins left="0.39370078740157483" right="0" top="1.1811023622047245" bottom="0.39370078740157483" header="0.19685039370078741" footer="0.23622047244094491"/>
  <pageSetup paperSize="9" scale="60" orientation="landscape" r:id="rId1"/>
  <headerFooter>
    <oddFooter>&amp;L&amp;12Додаток 1&amp;R&amp;12Сторінка &amp;P 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Z2M_ZVED_287</vt:lpstr>
      <vt:lpstr>Data</vt:lpstr>
      <vt:lpstr>Date</vt:lpstr>
      <vt:lpstr>Date1</vt:lpstr>
      <vt:lpstr>Z2M_ZVED_287!Заголовки_для_печати</vt:lpstr>
      <vt:lpstr>Z2M_ZVED_287!Область_печати</vt:lpstr>
    </vt:vector>
  </TitlesOfParts>
  <Company>DKU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i_pyatachenko</dc:creator>
  <cp:lastModifiedBy>Kompvid2</cp:lastModifiedBy>
  <cp:lastPrinted>2017-12-15T15:01:54Z</cp:lastPrinted>
  <dcterms:created xsi:type="dcterms:W3CDTF">2003-12-23T13:56:31Z</dcterms:created>
  <dcterms:modified xsi:type="dcterms:W3CDTF">2017-12-20T07:25:00Z</dcterms:modified>
</cp:coreProperties>
</file>