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10800" windowHeight="10815" tabRatio="728"/>
  </bookViews>
  <sheets>
    <sheet name="Z2M_ZVED_287" sheetId="15" r:id="rId1"/>
  </sheets>
  <definedNames>
    <definedName name="Data">Z2M_ZVED_287!$A$13:$V$303</definedName>
    <definedName name="Date">Z2M_ZVED_287!$A$7</definedName>
    <definedName name="Date1">Z2M_ZVED_287!$A$8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Z2M_ZVED_287!$10:$12</definedName>
    <definedName name="_xlnm.Print_Area" localSheetId="0">Z2M_ZVED_287!$A$1:$L$325</definedName>
  </definedNames>
  <calcPr calcId="162913" fullCalcOnLoad="1"/>
</workbook>
</file>

<file path=xl/calcChain.xml><?xml version="1.0" encoding="utf-8"?>
<calcChain xmlns="http://schemas.openxmlformats.org/spreadsheetml/2006/main">
  <c r="E315" i="15" l="1"/>
  <c r="E312" i="15"/>
  <c r="K312" i="15" s="1"/>
  <c r="E320" i="15"/>
  <c r="E311" i="15"/>
  <c r="E321" i="15" s="1"/>
  <c r="K321" i="15" s="1"/>
  <c r="H315" i="15"/>
  <c r="K315" i="15" s="1"/>
  <c r="H312" i="15"/>
  <c r="H311" i="15"/>
  <c r="H321" i="15" s="1"/>
  <c r="C315" i="15"/>
  <c r="C312" i="15"/>
  <c r="C320" i="15"/>
  <c r="C311" i="15"/>
  <c r="C321" i="15" s="1"/>
  <c r="J321" i="15" s="1"/>
  <c r="G315" i="15"/>
  <c r="G312" i="15"/>
  <c r="G311" i="15"/>
  <c r="G307" i="15"/>
  <c r="G321" i="15"/>
  <c r="D315" i="15"/>
  <c r="D311" i="15" s="1"/>
  <c r="D321" i="15" s="1"/>
  <c r="D312" i="15"/>
  <c r="D320" i="15"/>
  <c r="K320" i="15"/>
  <c r="J320" i="15"/>
  <c r="K319" i="15"/>
  <c r="J319" i="15"/>
  <c r="K318" i="15"/>
  <c r="J318" i="15"/>
  <c r="K317" i="15"/>
  <c r="J317" i="15"/>
  <c r="K316" i="15"/>
  <c r="J316" i="15"/>
  <c r="J315" i="15"/>
  <c r="K314" i="15"/>
  <c r="J314" i="15"/>
  <c r="K313" i="15"/>
  <c r="J313" i="15"/>
  <c r="J312" i="15"/>
  <c r="J311" i="15"/>
  <c r="K310" i="15"/>
  <c r="J310" i="15"/>
  <c r="K309" i="15"/>
  <c r="J309" i="15"/>
  <c r="K308" i="15"/>
  <c r="J308" i="15"/>
  <c r="E307" i="15"/>
  <c r="H307" i="15"/>
  <c r="K307" i="15" s="1"/>
  <c r="C307" i="15"/>
  <c r="J307" i="15" s="1"/>
  <c r="D307" i="15"/>
  <c r="E298" i="15"/>
  <c r="E291" i="15"/>
  <c r="E295" i="15"/>
  <c r="E306" i="15"/>
  <c r="K306" i="15" s="1"/>
  <c r="H298" i="15"/>
  <c r="H291" i="15"/>
  <c r="H295" i="15"/>
  <c r="H306" i="15"/>
  <c r="C298" i="15"/>
  <c r="C291" i="15"/>
  <c r="C306" i="15"/>
  <c r="J306" i="15" s="1"/>
  <c r="G298" i="15"/>
  <c r="G291" i="15"/>
  <c r="G303" i="15"/>
  <c r="G306" i="15"/>
  <c r="D298" i="15"/>
  <c r="D291" i="15"/>
  <c r="D306" i="15"/>
  <c r="K305" i="15"/>
  <c r="J305" i="15"/>
  <c r="K304" i="15"/>
  <c r="J304" i="15"/>
  <c r="E303" i="15"/>
  <c r="H303" i="15"/>
  <c r="K303" i="15" s="1"/>
  <c r="C303" i="15"/>
  <c r="J303" i="15" s="1"/>
  <c r="D303" i="15"/>
  <c r="K302" i="15"/>
  <c r="J302" i="15"/>
  <c r="K301" i="15"/>
  <c r="J301" i="15"/>
  <c r="K300" i="15"/>
  <c r="J300" i="15"/>
  <c r="K299" i="15"/>
  <c r="J299" i="15"/>
  <c r="K298" i="15"/>
  <c r="J298" i="15"/>
  <c r="K297" i="15"/>
  <c r="J297" i="15"/>
  <c r="K296" i="15"/>
  <c r="J296" i="15"/>
  <c r="K295" i="15"/>
  <c r="C295" i="15"/>
  <c r="G295" i="15"/>
  <c r="J295" i="15"/>
  <c r="I295" i="15"/>
  <c r="D295" i="15"/>
  <c r="K294" i="15"/>
  <c r="J294" i="15"/>
  <c r="I294" i="15"/>
  <c r="F294" i="15"/>
  <c r="K293" i="15"/>
  <c r="J293" i="15"/>
  <c r="I293" i="15"/>
  <c r="F293" i="15"/>
  <c r="K292" i="15"/>
  <c r="J292" i="15"/>
  <c r="I292" i="15"/>
  <c r="F292" i="15"/>
  <c r="K291" i="15"/>
  <c r="J291" i="15"/>
  <c r="I291" i="15"/>
  <c r="F291" i="15"/>
  <c r="K290" i="15"/>
  <c r="J290" i="15"/>
  <c r="I290" i="15"/>
  <c r="F290" i="15"/>
  <c r="K289" i="15"/>
  <c r="J289" i="15"/>
  <c r="I289" i="15"/>
  <c r="F289" i="15"/>
  <c r="H288" i="15"/>
  <c r="K288" i="15" s="1"/>
  <c r="G288" i="15"/>
  <c r="J288" i="15" s="1"/>
  <c r="I288" i="15"/>
  <c r="F288" i="15"/>
  <c r="E287" i="15"/>
  <c r="H287" i="15"/>
  <c r="K287" i="15"/>
  <c r="C287" i="15"/>
  <c r="G287" i="15"/>
  <c r="J287" i="15" s="1"/>
  <c r="D287" i="15"/>
  <c r="E15" i="15"/>
  <c r="E23" i="15"/>
  <c r="E14" i="15" s="1"/>
  <c r="E13" i="15" s="1"/>
  <c r="E29" i="15"/>
  <c r="E31" i="15"/>
  <c r="E28" i="15"/>
  <c r="E40" i="15"/>
  <c r="E39" i="15"/>
  <c r="E45" i="15"/>
  <c r="E56" i="15"/>
  <c r="E59" i="15"/>
  <c r="E62" i="15"/>
  <c r="E74" i="15"/>
  <c r="E44" i="15"/>
  <c r="E80" i="15"/>
  <c r="E84" i="15"/>
  <c r="E79" i="15" s="1"/>
  <c r="E34" i="15"/>
  <c r="E36" i="15"/>
  <c r="E33" i="15"/>
  <c r="E88" i="15"/>
  <c r="E91" i="15"/>
  <c r="E87" i="15"/>
  <c r="E103" i="15"/>
  <c r="E105" i="15"/>
  <c r="E98" i="15"/>
  <c r="E97" i="15"/>
  <c r="E111" i="15"/>
  <c r="E117" i="15"/>
  <c r="E110" i="15" s="1"/>
  <c r="E121" i="15"/>
  <c r="E126" i="15"/>
  <c r="E125" i="15" s="1"/>
  <c r="E131" i="15"/>
  <c r="E130" i="15" s="1"/>
  <c r="K130" i="15" s="1"/>
  <c r="E134" i="15"/>
  <c r="E139" i="15"/>
  <c r="E138" i="15"/>
  <c r="E137" i="15" s="1"/>
  <c r="E272" i="15"/>
  <c r="E276" i="15" s="1"/>
  <c r="E264" i="15"/>
  <c r="E259" i="15"/>
  <c r="E257" i="15"/>
  <c r="E241" i="15"/>
  <c r="E221" i="15"/>
  <c r="E254" i="15"/>
  <c r="E216" i="15"/>
  <c r="E228" i="15"/>
  <c r="E179" i="15"/>
  <c r="E158" i="15"/>
  <c r="E170" i="15"/>
  <c r="E156" i="15"/>
  <c r="E248" i="15"/>
  <c r="E266" i="15"/>
  <c r="E285" i="15"/>
  <c r="H15" i="15"/>
  <c r="H23" i="15"/>
  <c r="H14" i="15"/>
  <c r="H29" i="15"/>
  <c r="H31" i="15"/>
  <c r="H28" i="15" s="1"/>
  <c r="H40" i="15"/>
  <c r="H39" i="15" s="1"/>
  <c r="H45" i="15"/>
  <c r="H44" i="15" s="1"/>
  <c r="H56" i="15"/>
  <c r="H59" i="15"/>
  <c r="H62" i="15"/>
  <c r="H74" i="15"/>
  <c r="H80" i="15"/>
  <c r="H84" i="15"/>
  <c r="H79" i="15"/>
  <c r="H33" i="15"/>
  <c r="H88" i="15"/>
  <c r="H91" i="15"/>
  <c r="H87" i="15" s="1"/>
  <c r="H86" i="15" s="1"/>
  <c r="H103" i="15"/>
  <c r="H97" i="15" s="1"/>
  <c r="H105" i="15"/>
  <c r="H98" i="15"/>
  <c r="H111" i="15"/>
  <c r="H117" i="15"/>
  <c r="H110" i="15"/>
  <c r="H121" i="15"/>
  <c r="H126" i="15"/>
  <c r="H125" i="15"/>
  <c r="H124" i="15" s="1"/>
  <c r="H131" i="15"/>
  <c r="H130" i="15"/>
  <c r="H134" i="15"/>
  <c r="H139" i="15"/>
  <c r="H138" i="15" s="1"/>
  <c r="H137" i="15" s="1"/>
  <c r="H272" i="15"/>
  <c r="H264" i="15"/>
  <c r="H259" i="15"/>
  <c r="H257" i="15"/>
  <c r="H241" i="15"/>
  <c r="H221" i="15"/>
  <c r="H254" i="15"/>
  <c r="H216" i="15"/>
  <c r="H228" i="15"/>
  <c r="H179" i="15"/>
  <c r="H158" i="15"/>
  <c r="H170" i="15"/>
  <c r="H156" i="15"/>
  <c r="H248" i="15"/>
  <c r="H266" i="15"/>
  <c r="H276" i="15"/>
  <c r="H278" i="15" s="1"/>
  <c r="H281" i="15" s="1"/>
  <c r="H285" i="15"/>
  <c r="C15" i="15"/>
  <c r="C23" i="15"/>
  <c r="C14" i="15"/>
  <c r="C29" i="15"/>
  <c r="C31" i="15"/>
  <c r="C28" i="15" s="1"/>
  <c r="C40" i="15"/>
  <c r="C39" i="15" s="1"/>
  <c r="C45" i="15"/>
  <c r="C44" i="15" s="1"/>
  <c r="C56" i="15"/>
  <c r="C59" i="15"/>
  <c r="C62" i="15"/>
  <c r="C74" i="15"/>
  <c r="C80" i="15"/>
  <c r="C84" i="15"/>
  <c r="C79" i="15"/>
  <c r="C34" i="15"/>
  <c r="C36" i="15"/>
  <c r="C33" i="15" s="1"/>
  <c r="C88" i="15"/>
  <c r="C91" i="15"/>
  <c r="C87" i="15" s="1"/>
  <c r="C86" i="15" s="1"/>
  <c r="C103" i="15"/>
  <c r="C97" i="15" s="1"/>
  <c r="C105" i="15"/>
  <c r="C98" i="15"/>
  <c r="C111" i="15"/>
  <c r="C117" i="15"/>
  <c r="C110" i="15"/>
  <c r="C121" i="15"/>
  <c r="C126" i="15"/>
  <c r="C125" i="15"/>
  <c r="C124" i="15" s="1"/>
  <c r="C131" i="15"/>
  <c r="C130" i="15"/>
  <c r="C134" i="15"/>
  <c r="C139" i="15"/>
  <c r="C138" i="15" s="1"/>
  <c r="C137" i="15" s="1"/>
  <c r="C272" i="15"/>
  <c r="C264" i="15"/>
  <c r="C259" i="15"/>
  <c r="C257" i="15"/>
  <c r="C241" i="15"/>
  <c r="C221" i="15"/>
  <c r="C254" i="15"/>
  <c r="C216" i="15"/>
  <c r="C228" i="15"/>
  <c r="C179" i="15"/>
  <c r="C158" i="15"/>
  <c r="C170" i="15"/>
  <c r="C156" i="15"/>
  <c r="C248" i="15"/>
  <c r="C266" i="15"/>
  <c r="C276" i="15"/>
  <c r="C278" i="15" s="1"/>
  <c r="C285" i="15"/>
  <c r="G15" i="15"/>
  <c r="G23" i="15"/>
  <c r="G14" i="15" s="1"/>
  <c r="G13" i="15" s="1"/>
  <c r="G29" i="15"/>
  <c r="G31" i="15"/>
  <c r="G28" i="15"/>
  <c r="G40" i="15"/>
  <c r="G39" i="15"/>
  <c r="G45" i="15"/>
  <c r="G56" i="15"/>
  <c r="G59" i="15"/>
  <c r="G62" i="15"/>
  <c r="G74" i="15"/>
  <c r="G44" i="15"/>
  <c r="G80" i="15"/>
  <c r="G84" i="15"/>
  <c r="G79" i="15" s="1"/>
  <c r="G33" i="15"/>
  <c r="G88" i="15"/>
  <c r="G91" i="15"/>
  <c r="G87" i="15"/>
  <c r="G103" i="15"/>
  <c r="G105" i="15"/>
  <c r="G98" i="15"/>
  <c r="G97" i="15"/>
  <c r="G111" i="15"/>
  <c r="G117" i="15"/>
  <c r="G110" i="15" s="1"/>
  <c r="G121" i="15"/>
  <c r="G126" i="15"/>
  <c r="G125" i="15" s="1"/>
  <c r="G131" i="15"/>
  <c r="G130" i="15" s="1"/>
  <c r="I130" i="15" s="1"/>
  <c r="G134" i="15"/>
  <c r="G139" i="15"/>
  <c r="G138" i="15"/>
  <c r="G137" i="15" s="1"/>
  <c r="G272" i="15"/>
  <c r="G276" i="15" s="1"/>
  <c r="G264" i="15"/>
  <c r="G259" i="15"/>
  <c r="G257" i="15"/>
  <c r="G241" i="15"/>
  <c r="G221" i="15"/>
  <c r="G254" i="15"/>
  <c r="G216" i="15"/>
  <c r="G228" i="15"/>
  <c r="G179" i="15"/>
  <c r="G158" i="15"/>
  <c r="G170" i="15"/>
  <c r="G156" i="15"/>
  <c r="G248" i="15"/>
  <c r="G266" i="15"/>
  <c r="G285" i="15"/>
  <c r="D15" i="15"/>
  <c r="D23" i="15"/>
  <c r="D14" i="15" s="1"/>
  <c r="D29" i="15"/>
  <c r="D31" i="15"/>
  <c r="D28" i="15"/>
  <c r="D40" i="15"/>
  <c r="D39" i="15"/>
  <c r="D45" i="15"/>
  <c r="D56" i="15"/>
  <c r="D59" i="15"/>
  <c r="D62" i="15"/>
  <c r="D74" i="15"/>
  <c r="D44" i="15"/>
  <c r="D80" i="15"/>
  <c r="D84" i="15"/>
  <c r="D79" i="15" s="1"/>
  <c r="D34" i="15"/>
  <c r="D36" i="15"/>
  <c r="D33" i="15"/>
  <c r="D88" i="15"/>
  <c r="D91" i="15"/>
  <c r="D87" i="15"/>
  <c r="D103" i="15"/>
  <c r="D105" i="15"/>
  <c r="D98" i="15"/>
  <c r="D97" i="15"/>
  <c r="D111" i="15"/>
  <c r="D117" i="15"/>
  <c r="D110" i="15" s="1"/>
  <c r="D121" i="15"/>
  <c r="D126" i="15"/>
  <c r="D125" i="15" s="1"/>
  <c r="D131" i="15"/>
  <c r="D130" i="15" s="1"/>
  <c r="D134" i="15"/>
  <c r="D139" i="15"/>
  <c r="D138" i="15"/>
  <c r="D137" i="15" s="1"/>
  <c r="F137" i="15" s="1"/>
  <c r="D272" i="15"/>
  <c r="D276" i="15" s="1"/>
  <c r="D264" i="15"/>
  <c r="D259" i="15"/>
  <c r="D257" i="15"/>
  <c r="D241" i="15"/>
  <c r="D221" i="15"/>
  <c r="D254" i="15"/>
  <c r="D216" i="15"/>
  <c r="D228" i="15"/>
  <c r="D179" i="15"/>
  <c r="D158" i="15"/>
  <c r="D170" i="15"/>
  <c r="D156" i="15"/>
  <c r="D248" i="15"/>
  <c r="D266" i="15"/>
  <c r="D285" i="15"/>
  <c r="F285" i="15" s="1"/>
  <c r="J285" i="15"/>
  <c r="K285" i="15"/>
  <c r="L285" i="15"/>
  <c r="I282" i="15"/>
  <c r="I283" i="15"/>
  <c r="I284" i="15"/>
  <c r="I285" i="15"/>
  <c r="J284" i="15"/>
  <c r="K284" i="15"/>
  <c r="L284" i="15"/>
  <c r="F284" i="15"/>
  <c r="J283" i="15"/>
  <c r="K283" i="15"/>
  <c r="L283" i="15"/>
  <c r="F283" i="15"/>
  <c r="J282" i="15"/>
  <c r="K282" i="15"/>
  <c r="L282" i="15"/>
  <c r="F282" i="15"/>
  <c r="J280" i="15"/>
  <c r="K280" i="15"/>
  <c r="L280" i="15" s="1"/>
  <c r="I280" i="15"/>
  <c r="F280" i="15"/>
  <c r="J279" i="15"/>
  <c r="K279" i="15"/>
  <c r="L279" i="15"/>
  <c r="I279" i="15"/>
  <c r="F279" i="15"/>
  <c r="J277" i="15"/>
  <c r="K277" i="15"/>
  <c r="L277" i="15"/>
  <c r="I277" i="15"/>
  <c r="F277" i="15"/>
  <c r="J275" i="15"/>
  <c r="K275" i="15"/>
  <c r="L275" i="15"/>
  <c r="I275" i="15"/>
  <c r="F275" i="15"/>
  <c r="J274" i="15"/>
  <c r="K274" i="15"/>
  <c r="L274" i="15" s="1"/>
  <c r="I274" i="15"/>
  <c r="F274" i="15"/>
  <c r="J273" i="15"/>
  <c r="K273" i="15"/>
  <c r="L273" i="15"/>
  <c r="I273" i="15"/>
  <c r="F273" i="15"/>
  <c r="J272" i="15"/>
  <c r="K272" i="15"/>
  <c r="L272" i="15" s="1"/>
  <c r="I272" i="15"/>
  <c r="J271" i="15"/>
  <c r="K271" i="15"/>
  <c r="L271" i="15"/>
  <c r="I271" i="15"/>
  <c r="F271" i="15"/>
  <c r="J270" i="15"/>
  <c r="K270" i="15"/>
  <c r="L270" i="15" s="1"/>
  <c r="I270" i="15"/>
  <c r="F270" i="15"/>
  <c r="J269" i="15"/>
  <c r="K269" i="15"/>
  <c r="L269" i="15"/>
  <c r="I269" i="15"/>
  <c r="F269" i="15"/>
  <c r="J268" i="15"/>
  <c r="K268" i="15"/>
  <c r="L268" i="15" s="1"/>
  <c r="I268" i="15"/>
  <c r="F268" i="15"/>
  <c r="J267" i="15"/>
  <c r="K267" i="15"/>
  <c r="L267" i="15"/>
  <c r="I267" i="15"/>
  <c r="F267" i="15"/>
  <c r="J266" i="15"/>
  <c r="K266" i="15"/>
  <c r="L266" i="15" s="1"/>
  <c r="I266" i="15"/>
  <c r="F266" i="15"/>
  <c r="J265" i="15"/>
  <c r="K265" i="15"/>
  <c r="L265" i="15"/>
  <c r="I265" i="15"/>
  <c r="F265" i="15"/>
  <c r="J264" i="15"/>
  <c r="K264" i="15"/>
  <c r="L264" i="15" s="1"/>
  <c r="I264" i="15"/>
  <c r="F264" i="15"/>
  <c r="J263" i="15"/>
  <c r="K263" i="15"/>
  <c r="L263" i="15"/>
  <c r="I263" i="15"/>
  <c r="F263" i="15"/>
  <c r="J262" i="15"/>
  <c r="K262" i="15"/>
  <c r="L262" i="15" s="1"/>
  <c r="I262" i="15"/>
  <c r="F262" i="15"/>
  <c r="J261" i="15"/>
  <c r="K261" i="15"/>
  <c r="L261" i="15"/>
  <c r="I261" i="15"/>
  <c r="F261" i="15"/>
  <c r="J260" i="15"/>
  <c r="K260" i="15"/>
  <c r="L260" i="15" s="1"/>
  <c r="I260" i="15"/>
  <c r="F260" i="15"/>
  <c r="J259" i="15"/>
  <c r="K259" i="15"/>
  <c r="L259" i="15"/>
  <c r="I259" i="15"/>
  <c r="F259" i="15"/>
  <c r="J258" i="15"/>
  <c r="K258" i="15"/>
  <c r="L258" i="15" s="1"/>
  <c r="I258" i="15"/>
  <c r="F258" i="15"/>
  <c r="J257" i="15"/>
  <c r="K257" i="15"/>
  <c r="L257" i="15"/>
  <c r="I257" i="15"/>
  <c r="F257" i="15"/>
  <c r="J256" i="15"/>
  <c r="K256" i="15"/>
  <c r="L256" i="15" s="1"/>
  <c r="I256" i="15"/>
  <c r="F256" i="15"/>
  <c r="J255" i="15"/>
  <c r="K255" i="15"/>
  <c r="L255" i="15"/>
  <c r="I255" i="15"/>
  <c r="F255" i="15"/>
  <c r="J254" i="15"/>
  <c r="K254" i="15"/>
  <c r="L254" i="15" s="1"/>
  <c r="I254" i="15"/>
  <c r="F254" i="15"/>
  <c r="J253" i="15"/>
  <c r="K253" i="15"/>
  <c r="L253" i="15"/>
  <c r="I253" i="15"/>
  <c r="F253" i="15"/>
  <c r="J252" i="15"/>
  <c r="K252" i="15"/>
  <c r="L252" i="15" s="1"/>
  <c r="I252" i="15"/>
  <c r="F252" i="15"/>
  <c r="J251" i="15"/>
  <c r="K251" i="15"/>
  <c r="L251" i="15"/>
  <c r="I251" i="15"/>
  <c r="F251" i="15"/>
  <c r="J250" i="15"/>
  <c r="K250" i="15"/>
  <c r="L250" i="15" s="1"/>
  <c r="I250" i="15"/>
  <c r="F250" i="15"/>
  <c r="J249" i="15"/>
  <c r="K249" i="15"/>
  <c r="L249" i="15"/>
  <c r="I249" i="15"/>
  <c r="F249" i="15"/>
  <c r="J248" i="15"/>
  <c r="K248" i="15"/>
  <c r="L248" i="15" s="1"/>
  <c r="I248" i="15"/>
  <c r="F248" i="15"/>
  <c r="J247" i="15"/>
  <c r="K247" i="15"/>
  <c r="L247" i="15"/>
  <c r="I247" i="15"/>
  <c r="F247" i="15"/>
  <c r="J246" i="15"/>
  <c r="K246" i="15"/>
  <c r="L246" i="15" s="1"/>
  <c r="I246" i="15"/>
  <c r="F246" i="15"/>
  <c r="J245" i="15"/>
  <c r="K245" i="15"/>
  <c r="L245" i="15"/>
  <c r="I245" i="15"/>
  <c r="F245" i="15"/>
  <c r="J244" i="15"/>
  <c r="K244" i="15"/>
  <c r="L244" i="15" s="1"/>
  <c r="I244" i="15"/>
  <c r="F244" i="15"/>
  <c r="J243" i="15"/>
  <c r="L243" i="15" s="1"/>
  <c r="K243" i="15"/>
  <c r="I243" i="15"/>
  <c r="F243" i="15"/>
  <c r="J242" i="15"/>
  <c r="K242" i="15"/>
  <c r="L242" i="15" s="1"/>
  <c r="I242" i="15"/>
  <c r="F242" i="15"/>
  <c r="J241" i="15"/>
  <c r="K241" i="15"/>
  <c r="L241" i="15"/>
  <c r="I241" i="15"/>
  <c r="F241" i="15"/>
  <c r="J240" i="15"/>
  <c r="K240" i="15"/>
  <c r="L240" i="15" s="1"/>
  <c r="I240" i="15"/>
  <c r="F240" i="15"/>
  <c r="J239" i="15"/>
  <c r="K239" i="15"/>
  <c r="L239" i="15"/>
  <c r="I239" i="15"/>
  <c r="F239" i="15"/>
  <c r="J238" i="15"/>
  <c r="K238" i="15"/>
  <c r="L238" i="15" s="1"/>
  <c r="I238" i="15"/>
  <c r="F238" i="15"/>
  <c r="J237" i="15"/>
  <c r="K237" i="15"/>
  <c r="L237" i="15"/>
  <c r="I237" i="15"/>
  <c r="F237" i="15"/>
  <c r="J236" i="15"/>
  <c r="K236" i="15"/>
  <c r="L236" i="15" s="1"/>
  <c r="I236" i="15"/>
  <c r="F236" i="15"/>
  <c r="J235" i="15"/>
  <c r="K235" i="15"/>
  <c r="L235" i="15"/>
  <c r="I235" i="15"/>
  <c r="F235" i="15"/>
  <c r="J234" i="15"/>
  <c r="K234" i="15"/>
  <c r="L234" i="15" s="1"/>
  <c r="I234" i="15"/>
  <c r="F234" i="15"/>
  <c r="J233" i="15"/>
  <c r="K233" i="15"/>
  <c r="L233" i="15"/>
  <c r="I233" i="15"/>
  <c r="F233" i="15"/>
  <c r="J232" i="15"/>
  <c r="K232" i="15"/>
  <c r="L232" i="15" s="1"/>
  <c r="I232" i="15"/>
  <c r="F232" i="15"/>
  <c r="J231" i="15"/>
  <c r="K231" i="15"/>
  <c r="L231" i="15"/>
  <c r="I231" i="15"/>
  <c r="F231" i="15"/>
  <c r="J230" i="15"/>
  <c r="K230" i="15"/>
  <c r="L230" i="15" s="1"/>
  <c r="I230" i="15"/>
  <c r="F230" i="15"/>
  <c r="J229" i="15"/>
  <c r="K229" i="15"/>
  <c r="L229" i="15"/>
  <c r="I229" i="15"/>
  <c r="F229" i="15"/>
  <c r="J228" i="15"/>
  <c r="K228" i="15"/>
  <c r="L228" i="15" s="1"/>
  <c r="I228" i="15"/>
  <c r="F228" i="15"/>
  <c r="J227" i="15"/>
  <c r="K227" i="15"/>
  <c r="L227" i="15"/>
  <c r="I227" i="15"/>
  <c r="F227" i="15"/>
  <c r="J226" i="15"/>
  <c r="K226" i="15"/>
  <c r="L226" i="15" s="1"/>
  <c r="I226" i="15"/>
  <c r="F226" i="15"/>
  <c r="J225" i="15"/>
  <c r="K225" i="15"/>
  <c r="L225" i="15"/>
  <c r="I225" i="15"/>
  <c r="F225" i="15"/>
  <c r="J224" i="15"/>
  <c r="K224" i="15"/>
  <c r="L224" i="15" s="1"/>
  <c r="I224" i="15"/>
  <c r="F224" i="15"/>
  <c r="J223" i="15"/>
  <c r="K223" i="15"/>
  <c r="L223" i="15"/>
  <c r="I223" i="15"/>
  <c r="F223" i="15"/>
  <c r="J222" i="15"/>
  <c r="K222" i="15"/>
  <c r="L222" i="15" s="1"/>
  <c r="I222" i="15"/>
  <c r="F222" i="15"/>
  <c r="J221" i="15"/>
  <c r="K221" i="15"/>
  <c r="L221" i="15"/>
  <c r="I221" i="15"/>
  <c r="F221" i="15"/>
  <c r="J220" i="15"/>
  <c r="K220" i="15"/>
  <c r="L220" i="15" s="1"/>
  <c r="I220" i="15"/>
  <c r="F220" i="15"/>
  <c r="J219" i="15"/>
  <c r="K219" i="15"/>
  <c r="L219" i="15"/>
  <c r="I219" i="15"/>
  <c r="F219" i="15"/>
  <c r="J218" i="15"/>
  <c r="K218" i="15"/>
  <c r="L218" i="15" s="1"/>
  <c r="I218" i="15"/>
  <c r="F218" i="15"/>
  <c r="J217" i="15"/>
  <c r="K217" i="15"/>
  <c r="L217" i="15"/>
  <c r="I217" i="15"/>
  <c r="F217" i="15"/>
  <c r="J216" i="15"/>
  <c r="K216" i="15"/>
  <c r="L216" i="15" s="1"/>
  <c r="I216" i="15"/>
  <c r="F216" i="15"/>
  <c r="J215" i="15"/>
  <c r="K215" i="15"/>
  <c r="L215" i="15"/>
  <c r="I215" i="15"/>
  <c r="F215" i="15"/>
  <c r="J214" i="15"/>
  <c r="K214" i="15"/>
  <c r="L214" i="15" s="1"/>
  <c r="I214" i="15"/>
  <c r="F214" i="15"/>
  <c r="J213" i="15"/>
  <c r="K213" i="15"/>
  <c r="L213" i="15"/>
  <c r="I213" i="15"/>
  <c r="F213" i="15"/>
  <c r="J212" i="15"/>
  <c r="K212" i="15"/>
  <c r="L212" i="15" s="1"/>
  <c r="I212" i="15"/>
  <c r="F212" i="15"/>
  <c r="J211" i="15"/>
  <c r="K211" i="15"/>
  <c r="L211" i="15"/>
  <c r="I211" i="15"/>
  <c r="F211" i="15"/>
  <c r="J210" i="15"/>
  <c r="K210" i="15"/>
  <c r="L210" i="15" s="1"/>
  <c r="I210" i="15"/>
  <c r="F210" i="15"/>
  <c r="J209" i="15"/>
  <c r="K209" i="15"/>
  <c r="L209" i="15"/>
  <c r="I209" i="15"/>
  <c r="F209" i="15"/>
  <c r="J208" i="15"/>
  <c r="L208" i="15"/>
  <c r="K208" i="15"/>
  <c r="I208" i="15"/>
  <c r="F208" i="15"/>
  <c r="J207" i="15"/>
  <c r="K207" i="15"/>
  <c r="L207" i="15"/>
  <c r="I207" i="15"/>
  <c r="F207" i="15"/>
  <c r="J206" i="15"/>
  <c r="K206" i="15"/>
  <c r="L206" i="15" s="1"/>
  <c r="I206" i="15"/>
  <c r="F206" i="15"/>
  <c r="J205" i="15"/>
  <c r="K205" i="15"/>
  <c r="L205" i="15"/>
  <c r="I205" i="15"/>
  <c r="F205" i="15"/>
  <c r="J204" i="15"/>
  <c r="K204" i="15"/>
  <c r="L204" i="15" s="1"/>
  <c r="I204" i="15"/>
  <c r="F204" i="15"/>
  <c r="J203" i="15"/>
  <c r="K203" i="15"/>
  <c r="L203" i="15"/>
  <c r="I203" i="15"/>
  <c r="F203" i="15"/>
  <c r="J202" i="15"/>
  <c r="K202" i="15"/>
  <c r="L202" i="15" s="1"/>
  <c r="I202" i="15"/>
  <c r="F202" i="15"/>
  <c r="J201" i="15"/>
  <c r="K201" i="15"/>
  <c r="L201" i="15"/>
  <c r="I201" i="15"/>
  <c r="F201" i="15"/>
  <c r="J200" i="15"/>
  <c r="K200" i="15"/>
  <c r="L200" i="15" s="1"/>
  <c r="I200" i="15"/>
  <c r="F200" i="15"/>
  <c r="J199" i="15"/>
  <c r="K199" i="15"/>
  <c r="L199" i="15"/>
  <c r="I199" i="15"/>
  <c r="F199" i="15"/>
  <c r="J198" i="15"/>
  <c r="K198" i="15"/>
  <c r="L198" i="15" s="1"/>
  <c r="I198" i="15"/>
  <c r="F198" i="15"/>
  <c r="J197" i="15"/>
  <c r="K197" i="15"/>
  <c r="L197" i="15"/>
  <c r="I197" i="15"/>
  <c r="F197" i="15"/>
  <c r="J196" i="15"/>
  <c r="K196" i="15"/>
  <c r="L196" i="15" s="1"/>
  <c r="I196" i="15"/>
  <c r="F196" i="15"/>
  <c r="J195" i="15"/>
  <c r="K195" i="15"/>
  <c r="L195" i="15"/>
  <c r="I195" i="15"/>
  <c r="F195" i="15"/>
  <c r="J194" i="15"/>
  <c r="K194" i="15"/>
  <c r="L194" i="15" s="1"/>
  <c r="I194" i="15"/>
  <c r="F194" i="15"/>
  <c r="J193" i="15"/>
  <c r="K193" i="15"/>
  <c r="L193" i="15"/>
  <c r="I193" i="15"/>
  <c r="F193" i="15"/>
  <c r="J192" i="15"/>
  <c r="K192" i="15"/>
  <c r="L192" i="15" s="1"/>
  <c r="I192" i="15"/>
  <c r="F192" i="15"/>
  <c r="J191" i="15"/>
  <c r="K191" i="15"/>
  <c r="L191" i="15"/>
  <c r="I191" i="15"/>
  <c r="F191" i="15"/>
  <c r="J190" i="15"/>
  <c r="K190" i="15"/>
  <c r="L190" i="15" s="1"/>
  <c r="I190" i="15"/>
  <c r="F190" i="15"/>
  <c r="J189" i="15"/>
  <c r="K189" i="15"/>
  <c r="L189" i="15"/>
  <c r="I189" i="15"/>
  <c r="F189" i="15"/>
  <c r="J188" i="15"/>
  <c r="K188" i="15"/>
  <c r="L188" i="15" s="1"/>
  <c r="I188" i="15"/>
  <c r="F188" i="15"/>
  <c r="J187" i="15"/>
  <c r="K187" i="15"/>
  <c r="L187" i="15"/>
  <c r="I187" i="15"/>
  <c r="F187" i="15"/>
  <c r="J186" i="15"/>
  <c r="K186" i="15"/>
  <c r="L186" i="15" s="1"/>
  <c r="I186" i="15"/>
  <c r="F186" i="15"/>
  <c r="J185" i="15"/>
  <c r="K185" i="15"/>
  <c r="L185" i="15"/>
  <c r="I185" i="15"/>
  <c r="F185" i="15"/>
  <c r="J184" i="15"/>
  <c r="K184" i="15"/>
  <c r="L184" i="15" s="1"/>
  <c r="I184" i="15"/>
  <c r="F184" i="15"/>
  <c r="J183" i="15"/>
  <c r="K183" i="15"/>
  <c r="L183" i="15"/>
  <c r="I183" i="15"/>
  <c r="F183" i="15"/>
  <c r="J182" i="15"/>
  <c r="K182" i="15"/>
  <c r="L182" i="15" s="1"/>
  <c r="I182" i="15"/>
  <c r="F182" i="15"/>
  <c r="J181" i="15"/>
  <c r="K181" i="15"/>
  <c r="L181" i="15"/>
  <c r="I181" i="15"/>
  <c r="F181" i="15"/>
  <c r="J180" i="15"/>
  <c r="K180" i="15"/>
  <c r="L180" i="15" s="1"/>
  <c r="I180" i="15"/>
  <c r="F180" i="15"/>
  <c r="J179" i="15"/>
  <c r="K179" i="15"/>
  <c r="L179" i="15"/>
  <c r="I179" i="15"/>
  <c r="F179" i="15"/>
  <c r="J178" i="15"/>
  <c r="K178" i="15"/>
  <c r="L178" i="15" s="1"/>
  <c r="I178" i="15"/>
  <c r="J177" i="15"/>
  <c r="K177" i="15"/>
  <c r="L177" i="15" s="1"/>
  <c r="I177" i="15"/>
  <c r="F177" i="15"/>
  <c r="J176" i="15"/>
  <c r="K176" i="15"/>
  <c r="L176" i="15"/>
  <c r="I176" i="15"/>
  <c r="F176" i="15"/>
  <c r="J175" i="15"/>
  <c r="K175" i="15"/>
  <c r="L175" i="15" s="1"/>
  <c r="I175" i="15"/>
  <c r="F175" i="15"/>
  <c r="J174" i="15"/>
  <c r="K174" i="15"/>
  <c r="L174" i="15"/>
  <c r="I174" i="15"/>
  <c r="F174" i="15"/>
  <c r="J173" i="15"/>
  <c r="K173" i="15"/>
  <c r="L173" i="15" s="1"/>
  <c r="I173" i="15"/>
  <c r="F173" i="15"/>
  <c r="J172" i="15"/>
  <c r="K172" i="15"/>
  <c r="L172" i="15"/>
  <c r="I172" i="15"/>
  <c r="F172" i="15"/>
  <c r="J171" i="15"/>
  <c r="K171" i="15"/>
  <c r="L171" i="15" s="1"/>
  <c r="I171" i="15"/>
  <c r="F171" i="15"/>
  <c r="J170" i="15"/>
  <c r="K170" i="15"/>
  <c r="L170" i="15"/>
  <c r="I170" i="15"/>
  <c r="F170" i="15"/>
  <c r="J169" i="15"/>
  <c r="K169" i="15"/>
  <c r="L169" i="15" s="1"/>
  <c r="I169" i="15"/>
  <c r="F169" i="15"/>
  <c r="J168" i="15"/>
  <c r="K168" i="15"/>
  <c r="L168" i="15"/>
  <c r="I168" i="15"/>
  <c r="F168" i="15"/>
  <c r="J167" i="15"/>
  <c r="K167" i="15"/>
  <c r="L167" i="15" s="1"/>
  <c r="I167" i="15"/>
  <c r="F167" i="15"/>
  <c r="J166" i="15"/>
  <c r="K166" i="15"/>
  <c r="L166" i="15"/>
  <c r="I166" i="15"/>
  <c r="F166" i="15"/>
  <c r="J165" i="15"/>
  <c r="K165" i="15"/>
  <c r="L165" i="15" s="1"/>
  <c r="I165" i="15"/>
  <c r="F165" i="15"/>
  <c r="J164" i="15"/>
  <c r="K164" i="15"/>
  <c r="L164" i="15"/>
  <c r="I164" i="15"/>
  <c r="F164" i="15"/>
  <c r="J163" i="15"/>
  <c r="K163" i="15"/>
  <c r="L163" i="15" s="1"/>
  <c r="I163" i="15"/>
  <c r="F163" i="15"/>
  <c r="J162" i="15"/>
  <c r="K162" i="15"/>
  <c r="L162" i="15"/>
  <c r="I162" i="15"/>
  <c r="F162" i="15"/>
  <c r="J161" i="15"/>
  <c r="K161" i="15"/>
  <c r="L161" i="15" s="1"/>
  <c r="I161" i="15"/>
  <c r="F161" i="15"/>
  <c r="J160" i="15"/>
  <c r="K160" i="15"/>
  <c r="L160" i="15"/>
  <c r="I160" i="15"/>
  <c r="F160" i="15"/>
  <c r="J159" i="15"/>
  <c r="K159" i="15"/>
  <c r="L159" i="15" s="1"/>
  <c r="I159" i="15"/>
  <c r="F159" i="15"/>
  <c r="J158" i="15"/>
  <c r="K158" i="15"/>
  <c r="L158" i="15"/>
  <c r="I158" i="15"/>
  <c r="F158" i="15"/>
  <c r="J157" i="15"/>
  <c r="K157" i="15"/>
  <c r="L157" i="15" s="1"/>
  <c r="I157" i="15"/>
  <c r="F157" i="15"/>
  <c r="J156" i="15"/>
  <c r="K156" i="15"/>
  <c r="L156" i="15"/>
  <c r="I156" i="15"/>
  <c r="F156" i="15"/>
  <c r="J154" i="15"/>
  <c r="L154" i="15" s="1"/>
  <c r="K154" i="15"/>
  <c r="I154" i="15"/>
  <c r="F154" i="15"/>
  <c r="J153" i="15"/>
  <c r="L153" i="15"/>
  <c r="K153" i="15"/>
  <c r="I153" i="15"/>
  <c r="F153" i="15"/>
  <c r="J151" i="15"/>
  <c r="L151" i="15"/>
  <c r="K151" i="15"/>
  <c r="I151" i="15"/>
  <c r="F151" i="15"/>
  <c r="J150" i="15"/>
  <c r="K150" i="15"/>
  <c r="L150" i="15"/>
  <c r="I150" i="15"/>
  <c r="F150" i="15"/>
  <c r="J149" i="15"/>
  <c r="K149" i="15"/>
  <c r="L149" i="15" s="1"/>
  <c r="I149" i="15"/>
  <c r="F149" i="15"/>
  <c r="J148" i="15"/>
  <c r="K148" i="15"/>
  <c r="L148" i="15"/>
  <c r="I148" i="15"/>
  <c r="F148" i="15"/>
  <c r="J147" i="15"/>
  <c r="K147" i="15"/>
  <c r="L147" i="15" s="1"/>
  <c r="I147" i="15"/>
  <c r="F147" i="15"/>
  <c r="J146" i="15"/>
  <c r="K146" i="15"/>
  <c r="L146" i="15"/>
  <c r="I146" i="15"/>
  <c r="F146" i="15"/>
  <c r="J145" i="15"/>
  <c r="K145" i="15"/>
  <c r="L145" i="15" s="1"/>
  <c r="I145" i="15"/>
  <c r="F145" i="15"/>
  <c r="J144" i="15"/>
  <c r="K144" i="15"/>
  <c r="L144" i="15"/>
  <c r="I144" i="15"/>
  <c r="F144" i="15"/>
  <c r="J143" i="15"/>
  <c r="K143" i="15"/>
  <c r="L143" i="15" s="1"/>
  <c r="I143" i="15"/>
  <c r="F143" i="15"/>
  <c r="J142" i="15"/>
  <c r="L142" i="15" s="1"/>
  <c r="K142" i="15"/>
  <c r="I142" i="15"/>
  <c r="F142" i="15"/>
  <c r="J141" i="15"/>
  <c r="K141" i="15"/>
  <c r="L141" i="15" s="1"/>
  <c r="I141" i="15"/>
  <c r="F141" i="15"/>
  <c r="J140" i="15"/>
  <c r="K140" i="15"/>
  <c r="L140" i="15"/>
  <c r="I140" i="15"/>
  <c r="F140" i="15"/>
  <c r="J139" i="15"/>
  <c r="K139" i="15"/>
  <c r="L139" i="15" s="1"/>
  <c r="I139" i="15"/>
  <c r="F139" i="15"/>
  <c r="J138" i="15"/>
  <c r="K138" i="15"/>
  <c r="L138" i="15"/>
  <c r="I138" i="15"/>
  <c r="F138" i="15"/>
  <c r="J137" i="15"/>
  <c r="K137" i="15"/>
  <c r="L137" i="15" s="1"/>
  <c r="I137" i="15"/>
  <c r="J135" i="15"/>
  <c r="K135" i="15"/>
  <c r="L135" i="15" s="1"/>
  <c r="I135" i="15"/>
  <c r="F135" i="15"/>
  <c r="J134" i="15"/>
  <c r="K134" i="15"/>
  <c r="L134" i="15"/>
  <c r="I134" i="15"/>
  <c r="F134" i="15"/>
  <c r="J133" i="15"/>
  <c r="K133" i="15"/>
  <c r="L133" i="15" s="1"/>
  <c r="I133" i="15"/>
  <c r="F133" i="15"/>
  <c r="J132" i="15"/>
  <c r="K132" i="15"/>
  <c r="L132" i="15"/>
  <c r="I132" i="15"/>
  <c r="F132" i="15"/>
  <c r="J131" i="15"/>
  <c r="K131" i="15"/>
  <c r="L131" i="15" s="1"/>
  <c r="I131" i="15"/>
  <c r="F131" i="15"/>
  <c r="J130" i="15"/>
  <c r="L130" i="15"/>
  <c r="F130" i="15"/>
  <c r="J129" i="15"/>
  <c r="K129" i="15"/>
  <c r="L129" i="15" s="1"/>
  <c r="I129" i="15"/>
  <c r="F129" i="15"/>
  <c r="J128" i="15"/>
  <c r="L128" i="15" s="1"/>
  <c r="K128" i="15"/>
  <c r="I128" i="15"/>
  <c r="F128" i="15"/>
  <c r="J127" i="15"/>
  <c r="K127" i="15"/>
  <c r="L127" i="15" s="1"/>
  <c r="I127" i="15"/>
  <c r="F127" i="15"/>
  <c r="J126" i="15"/>
  <c r="K126" i="15"/>
  <c r="L126" i="15"/>
  <c r="I126" i="15"/>
  <c r="F126" i="15"/>
  <c r="J125" i="15"/>
  <c r="K125" i="15"/>
  <c r="L125" i="15" s="1"/>
  <c r="I125" i="15"/>
  <c r="J123" i="15"/>
  <c r="L123" i="15"/>
  <c r="K123" i="15"/>
  <c r="I123" i="15"/>
  <c r="F123" i="15"/>
  <c r="J122" i="15"/>
  <c r="K122" i="15"/>
  <c r="L122" i="15"/>
  <c r="I122" i="15"/>
  <c r="F122" i="15"/>
  <c r="J121" i="15"/>
  <c r="K121" i="15"/>
  <c r="L121" i="15" s="1"/>
  <c r="I121" i="15"/>
  <c r="F121" i="15"/>
  <c r="J120" i="15"/>
  <c r="K120" i="15"/>
  <c r="L120" i="15"/>
  <c r="I120" i="15"/>
  <c r="F120" i="15"/>
  <c r="J119" i="15"/>
  <c r="K119" i="15"/>
  <c r="L119" i="15" s="1"/>
  <c r="I119" i="15"/>
  <c r="F119" i="15"/>
  <c r="J118" i="15"/>
  <c r="L118" i="15" s="1"/>
  <c r="K118" i="15"/>
  <c r="I118" i="15"/>
  <c r="F118" i="15"/>
  <c r="J117" i="15"/>
  <c r="K117" i="15"/>
  <c r="L117" i="15" s="1"/>
  <c r="I117" i="15"/>
  <c r="F117" i="15"/>
  <c r="J116" i="15"/>
  <c r="L116" i="15" s="1"/>
  <c r="K116" i="15"/>
  <c r="I116" i="15"/>
  <c r="F116" i="15"/>
  <c r="J115" i="15"/>
  <c r="K115" i="15"/>
  <c r="L115" i="15" s="1"/>
  <c r="I115" i="15"/>
  <c r="F115" i="15"/>
  <c r="J114" i="15"/>
  <c r="K114" i="15"/>
  <c r="L114" i="15"/>
  <c r="I114" i="15"/>
  <c r="F114" i="15"/>
  <c r="J113" i="15"/>
  <c r="L113" i="15"/>
  <c r="K113" i="15"/>
  <c r="I113" i="15"/>
  <c r="F113" i="15"/>
  <c r="J112" i="15"/>
  <c r="K112" i="15"/>
  <c r="L112" i="15"/>
  <c r="I112" i="15"/>
  <c r="F112" i="15"/>
  <c r="J111" i="15"/>
  <c r="K111" i="15"/>
  <c r="L111" i="15" s="1"/>
  <c r="I111" i="15"/>
  <c r="F111" i="15"/>
  <c r="J110" i="15"/>
  <c r="K110" i="15"/>
  <c r="L110" i="15"/>
  <c r="I110" i="15"/>
  <c r="F110" i="15"/>
  <c r="J109" i="15"/>
  <c r="K109" i="15"/>
  <c r="L109" i="15" s="1"/>
  <c r="I109" i="15"/>
  <c r="F109" i="15"/>
  <c r="J108" i="15"/>
  <c r="L108" i="15" s="1"/>
  <c r="K108" i="15"/>
  <c r="I108" i="15"/>
  <c r="F108" i="15"/>
  <c r="J107" i="15"/>
  <c r="L107" i="15"/>
  <c r="K107" i="15"/>
  <c r="I107" i="15"/>
  <c r="F107" i="15"/>
  <c r="J106" i="15"/>
  <c r="K106" i="15"/>
  <c r="L106" i="15"/>
  <c r="I106" i="15"/>
  <c r="F106" i="15"/>
  <c r="J105" i="15"/>
  <c r="K105" i="15"/>
  <c r="L105" i="15" s="1"/>
  <c r="I105" i="15"/>
  <c r="F105" i="15"/>
  <c r="J104" i="15"/>
  <c r="K104" i="15"/>
  <c r="L104" i="15"/>
  <c r="I104" i="15"/>
  <c r="F104" i="15"/>
  <c r="J103" i="15"/>
  <c r="K103" i="15"/>
  <c r="L103" i="15" s="1"/>
  <c r="I103" i="15"/>
  <c r="F103" i="15"/>
  <c r="J102" i="15"/>
  <c r="K102" i="15"/>
  <c r="L102" i="15"/>
  <c r="I102" i="15"/>
  <c r="F102" i="15"/>
  <c r="J101" i="15"/>
  <c r="K101" i="15"/>
  <c r="L101" i="15" s="1"/>
  <c r="I101" i="15"/>
  <c r="F101" i="15"/>
  <c r="J100" i="15"/>
  <c r="K100" i="15"/>
  <c r="L100" i="15"/>
  <c r="I100" i="15"/>
  <c r="F100" i="15"/>
  <c r="J99" i="15"/>
  <c r="K99" i="15"/>
  <c r="L99" i="15" s="1"/>
  <c r="I99" i="15"/>
  <c r="F99" i="15"/>
  <c r="J98" i="15"/>
  <c r="K98" i="15"/>
  <c r="L98" i="15"/>
  <c r="I98" i="15"/>
  <c r="F98" i="15"/>
  <c r="J97" i="15"/>
  <c r="K97" i="15"/>
  <c r="L97" i="15" s="1"/>
  <c r="I97" i="15"/>
  <c r="F97" i="15"/>
  <c r="J96" i="15"/>
  <c r="L96" i="15" s="1"/>
  <c r="K96" i="15"/>
  <c r="I96" i="15"/>
  <c r="F96" i="15"/>
  <c r="J95" i="15"/>
  <c r="K95" i="15"/>
  <c r="L95" i="15" s="1"/>
  <c r="I95" i="15"/>
  <c r="F95" i="15"/>
  <c r="J94" i="15"/>
  <c r="K94" i="15"/>
  <c r="L94" i="15"/>
  <c r="I94" i="15"/>
  <c r="F94" i="15"/>
  <c r="J93" i="15"/>
  <c r="K93" i="15"/>
  <c r="L93" i="15" s="1"/>
  <c r="I93" i="15"/>
  <c r="F93" i="15"/>
  <c r="J92" i="15"/>
  <c r="K92" i="15"/>
  <c r="L92" i="15"/>
  <c r="I92" i="15"/>
  <c r="F92" i="15"/>
  <c r="J91" i="15"/>
  <c r="K91" i="15"/>
  <c r="L91" i="15" s="1"/>
  <c r="I91" i="15"/>
  <c r="F91" i="15"/>
  <c r="J90" i="15"/>
  <c r="K90" i="15"/>
  <c r="L90" i="15"/>
  <c r="I90" i="15"/>
  <c r="F90" i="15"/>
  <c r="J89" i="15"/>
  <c r="K89" i="15"/>
  <c r="L89" i="15" s="1"/>
  <c r="I89" i="15"/>
  <c r="F89" i="15"/>
  <c r="J88" i="15"/>
  <c r="K88" i="15"/>
  <c r="L88" i="15"/>
  <c r="I88" i="15"/>
  <c r="F88" i="15"/>
  <c r="J87" i="15"/>
  <c r="K87" i="15"/>
  <c r="L87" i="15" s="1"/>
  <c r="I87" i="15"/>
  <c r="F87" i="15"/>
  <c r="J85" i="15"/>
  <c r="L85" i="15"/>
  <c r="K85" i="15"/>
  <c r="I85" i="15"/>
  <c r="F85" i="15"/>
  <c r="J84" i="15"/>
  <c r="L84" i="15" s="1"/>
  <c r="K84" i="15"/>
  <c r="I84" i="15"/>
  <c r="F84" i="15"/>
  <c r="J83" i="15"/>
  <c r="K83" i="15"/>
  <c r="L83" i="15" s="1"/>
  <c r="I83" i="15"/>
  <c r="F83" i="15"/>
  <c r="J82" i="15"/>
  <c r="K82" i="15"/>
  <c r="L82" i="15"/>
  <c r="I82" i="15"/>
  <c r="F82" i="15"/>
  <c r="J81" i="15"/>
  <c r="K81" i="15"/>
  <c r="L81" i="15" s="1"/>
  <c r="I81" i="15"/>
  <c r="F81" i="15"/>
  <c r="J80" i="15"/>
  <c r="K80" i="15"/>
  <c r="L80" i="15"/>
  <c r="I80" i="15"/>
  <c r="F80" i="15"/>
  <c r="J79" i="15"/>
  <c r="K79" i="15"/>
  <c r="L79" i="15" s="1"/>
  <c r="I79" i="15"/>
  <c r="F79" i="15"/>
  <c r="J78" i="15"/>
  <c r="K78" i="15"/>
  <c r="L78" i="15"/>
  <c r="I78" i="15"/>
  <c r="F78" i="15"/>
  <c r="J77" i="15"/>
  <c r="K77" i="15"/>
  <c r="L77" i="15" s="1"/>
  <c r="I77" i="15"/>
  <c r="F77" i="15"/>
  <c r="J76" i="15"/>
  <c r="K76" i="15"/>
  <c r="L76" i="15"/>
  <c r="I76" i="15"/>
  <c r="F76" i="15"/>
  <c r="J75" i="15"/>
  <c r="L75" i="15"/>
  <c r="K75" i="15"/>
  <c r="I75" i="15"/>
  <c r="F75" i="15"/>
  <c r="J74" i="15"/>
  <c r="K74" i="15"/>
  <c r="L74" i="15"/>
  <c r="I74" i="15"/>
  <c r="F74" i="15"/>
  <c r="J73" i="15"/>
  <c r="L73" i="15"/>
  <c r="K73" i="15"/>
  <c r="I73" i="15"/>
  <c r="F73" i="15"/>
  <c r="J72" i="15"/>
  <c r="L72" i="15" s="1"/>
  <c r="K72" i="15"/>
  <c r="I72" i="15"/>
  <c r="F72" i="15"/>
  <c r="J71" i="15"/>
  <c r="L71" i="15"/>
  <c r="K71" i="15"/>
  <c r="I71" i="15"/>
  <c r="F71" i="15"/>
  <c r="J70" i="15"/>
  <c r="L70" i="15" s="1"/>
  <c r="K70" i="15"/>
  <c r="I70" i="15"/>
  <c r="F70" i="15"/>
  <c r="J69" i="15"/>
  <c r="L69" i="15"/>
  <c r="K69" i="15"/>
  <c r="I69" i="15"/>
  <c r="F69" i="15"/>
  <c r="J68" i="15"/>
  <c r="L68" i="15" s="1"/>
  <c r="K68" i="15"/>
  <c r="I68" i="15"/>
  <c r="F68" i="15"/>
  <c r="J67" i="15"/>
  <c r="L67" i="15"/>
  <c r="K67" i="15"/>
  <c r="I67" i="15"/>
  <c r="F67" i="15"/>
  <c r="J66" i="15"/>
  <c r="L66" i="15" s="1"/>
  <c r="K66" i="15"/>
  <c r="I66" i="15"/>
  <c r="F66" i="15"/>
  <c r="J65" i="15"/>
  <c r="L65" i="15"/>
  <c r="K65" i="15"/>
  <c r="I65" i="15"/>
  <c r="F65" i="15"/>
  <c r="J64" i="15"/>
  <c r="L64" i="15" s="1"/>
  <c r="K64" i="15"/>
  <c r="I64" i="15"/>
  <c r="F64" i="15"/>
  <c r="J63" i="15"/>
  <c r="L63" i="15"/>
  <c r="K63" i="15"/>
  <c r="I63" i="15"/>
  <c r="F63" i="15"/>
  <c r="J62" i="15"/>
  <c r="L62" i="15" s="1"/>
  <c r="K62" i="15"/>
  <c r="I62" i="15"/>
  <c r="F62" i="15"/>
  <c r="J61" i="15"/>
  <c r="K61" i="15"/>
  <c r="L61" i="15" s="1"/>
  <c r="I61" i="15"/>
  <c r="F61" i="15"/>
  <c r="J60" i="15"/>
  <c r="K60" i="15"/>
  <c r="L60" i="15"/>
  <c r="I60" i="15"/>
  <c r="F60" i="15"/>
  <c r="J59" i="15"/>
  <c r="K59" i="15"/>
  <c r="L59" i="15" s="1"/>
  <c r="I59" i="15"/>
  <c r="F59" i="15"/>
  <c r="J58" i="15"/>
  <c r="K58" i="15"/>
  <c r="L58" i="15"/>
  <c r="I58" i="15"/>
  <c r="F58" i="15"/>
  <c r="J57" i="15"/>
  <c r="K57" i="15"/>
  <c r="L57" i="15" s="1"/>
  <c r="I57" i="15"/>
  <c r="F57" i="15"/>
  <c r="J56" i="15"/>
  <c r="K56" i="15"/>
  <c r="L56" i="15"/>
  <c r="I56" i="15"/>
  <c r="F56" i="15"/>
  <c r="J55" i="15"/>
  <c r="K55" i="15"/>
  <c r="L55" i="15" s="1"/>
  <c r="I55" i="15"/>
  <c r="F55" i="15"/>
  <c r="J54" i="15"/>
  <c r="K54" i="15"/>
  <c r="L54" i="15"/>
  <c r="I54" i="15"/>
  <c r="F54" i="15"/>
  <c r="J53" i="15"/>
  <c r="K53" i="15"/>
  <c r="L53" i="15" s="1"/>
  <c r="I53" i="15"/>
  <c r="F53" i="15"/>
  <c r="J52" i="15"/>
  <c r="K52" i="15"/>
  <c r="L52" i="15"/>
  <c r="I52" i="15"/>
  <c r="F52" i="15"/>
  <c r="J51" i="15"/>
  <c r="K51" i="15"/>
  <c r="L51" i="15" s="1"/>
  <c r="I51" i="15"/>
  <c r="F51" i="15"/>
  <c r="J50" i="15"/>
  <c r="K50" i="15"/>
  <c r="L50" i="15"/>
  <c r="I50" i="15"/>
  <c r="F50" i="15"/>
  <c r="J49" i="15"/>
  <c r="K49" i="15"/>
  <c r="L49" i="15" s="1"/>
  <c r="I49" i="15"/>
  <c r="F49" i="15"/>
  <c r="J48" i="15"/>
  <c r="K48" i="15"/>
  <c r="L48" i="15"/>
  <c r="I48" i="15"/>
  <c r="F48" i="15"/>
  <c r="J47" i="15"/>
  <c r="K47" i="15"/>
  <c r="L47" i="15" s="1"/>
  <c r="I47" i="15"/>
  <c r="F47" i="15"/>
  <c r="J46" i="15"/>
  <c r="K46" i="15"/>
  <c r="L46" i="15"/>
  <c r="I46" i="15"/>
  <c r="F46" i="15"/>
  <c r="J45" i="15"/>
  <c r="K45" i="15"/>
  <c r="L45" i="15" s="1"/>
  <c r="I45" i="15"/>
  <c r="F45" i="15"/>
  <c r="J44" i="15"/>
  <c r="K44" i="15"/>
  <c r="L44" i="15"/>
  <c r="I44" i="15"/>
  <c r="F44" i="15"/>
  <c r="J43" i="15"/>
  <c r="L43" i="15"/>
  <c r="K43" i="15"/>
  <c r="I43" i="15"/>
  <c r="F43" i="15"/>
  <c r="J42" i="15"/>
  <c r="L42" i="15" s="1"/>
  <c r="K42" i="15"/>
  <c r="I42" i="15"/>
  <c r="F42" i="15"/>
  <c r="J41" i="15"/>
  <c r="L41" i="15"/>
  <c r="K41" i="15"/>
  <c r="I41" i="15"/>
  <c r="F41" i="15"/>
  <c r="J40" i="15"/>
  <c r="L40" i="15" s="1"/>
  <c r="K40" i="15"/>
  <c r="I40" i="15"/>
  <c r="F40" i="15"/>
  <c r="J39" i="15"/>
  <c r="L39" i="15"/>
  <c r="K39" i="15"/>
  <c r="I39" i="15"/>
  <c r="F39" i="15"/>
  <c r="J38" i="15"/>
  <c r="L38" i="15" s="1"/>
  <c r="K38" i="15"/>
  <c r="I38" i="15"/>
  <c r="F38" i="15"/>
  <c r="J37" i="15"/>
  <c r="K37" i="15"/>
  <c r="L37" i="15" s="1"/>
  <c r="I37" i="15"/>
  <c r="F37" i="15"/>
  <c r="J36" i="15"/>
  <c r="L36" i="15" s="1"/>
  <c r="K36" i="15"/>
  <c r="I36" i="15"/>
  <c r="F36" i="15"/>
  <c r="J35" i="15"/>
  <c r="K35" i="15"/>
  <c r="L35" i="15" s="1"/>
  <c r="I35" i="15"/>
  <c r="F35" i="15"/>
  <c r="J34" i="15"/>
  <c r="K34" i="15"/>
  <c r="L34" i="15"/>
  <c r="I34" i="15"/>
  <c r="F34" i="15"/>
  <c r="J33" i="15"/>
  <c r="K33" i="15"/>
  <c r="L33" i="15" s="1"/>
  <c r="I33" i="15"/>
  <c r="F33" i="15"/>
  <c r="J32" i="15"/>
  <c r="L32" i="15" s="1"/>
  <c r="K32" i="15"/>
  <c r="I32" i="15"/>
  <c r="F32" i="15"/>
  <c r="J31" i="15"/>
  <c r="K31" i="15"/>
  <c r="L31" i="15" s="1"/>
  <c r="I31" i="15"/>
  <c r="F31" i="15"/>
  <c r="J30" i="15"/>
  <c r="L30" i="15" s="1"/>
  <c r="K30" i="15"/>
  <c r="I30" i="15"/>
  <c r="F30" i="15"/>
  <c r="J29" i="15"/>
  <c r="K29" i="15"/>
  <c r="L29" i="15" s="1"/>
  <c r="I29" i="15"/>
  <c r="F29" i="15"/>
  <c r="J28" i="15"/>
  <c r="L28" i="15" s="1"/>
  <c r="K28" i="15"/>
  <c r="I28" i="15"/>
  <c r="F28" i="15"/>
  <c r="J27" i="15"/>
  <c r="L27" i="15"/>
  <c r="K27" i="15"/>
  <c r="I27" i="15"/>
  <c r="J26" i="15"/>
  <c r="L26" i="15"/>
  <c r="K26" i="15"/>
  <c r="I26" i="15"/>
  <c r="J25" i="15"/>
  <c r="L25" i="15"/>
  <c r="K25" i="15"/>
  <c r="I25" i="15"/>
  <c r="F25" i="15"/>
  <c r="J24" i="15"/>
  <c r="L24" i="15" s="1"/>
  <c r="K24" i="15"/>
  <c r="I24" i="15"/>
  <c r="F24" i="15"/>
  <c r="J23" i="15"/>
  <c r="K23" i="15"/>
  <c r="L23" i="15" s="1"/>
  <c r="I23" i="15"/>
  <c r="F23" i="15"/>
  <c r="J22" i="15"/>
  <c r="K22" i="15"/>
  <c r="L22" i="15"/>
  <c r="I22" i="15"/>
  <c r="F22" i="15"/>
  <c r="J21" i="15"/>
  <c r="L21" i="15"/>
  <c r="K21" i="15"/>
  <c r="I21" i="15"/>
  <c r="F21" i="15"/>
  <c r="J20" i="15"/>
  <c r="K20" i="15"/>
  <c r="L20" i="15"/>
  <c r="I20" i="15"/>
  <c r="F20" i="15"/>
  <c r="J19" i="15"/>
  <c r="K19" i="15"/>
  <c r="L19" i="15" s="1"/>
  <c r="I19" i="15"/>
  <c r="F19" i="15"/>
  <c r="J18" i="15"/>
  <c r="L18" i="15" s="1"/>
  <c r="K18" i="15"/>
  <c r="I18" i="15"/>
  <c r="F18" i="15"/>
  <c r="J17" i="15"/>
  <c r="K17" i="15"/>
  <c r="L17" i="15" s="1"/>
  <c r="I17" i="15"/>
  <c r="F17" i="15"/>
  <c r="J16" i="15"/>
  <c r="K16" i="15"/>
  <c r="L16" i="15"/>
  <c r="I16" i="15"/>
  <c r="F16" i="15"/>
  <c r="J15" i="15"/>
  <c r="K15" i="15"/>
  <c r="L15" i="15" s="1"/>
  <c r="I15" i="15"/>
  <c r="F15" i="15"/>
  <c r="J14" i="15"/>
  <c r="K14" i="15"/>
  <c r="L14" i="15"/>
  <c r="I14" i="15"/>
  <c r="F14" i="15"/>
  <c r="D124" i="15" l="1"/>
  <c r="F125" i="15"/>
  <c r="D86" i="15"/>
  <c r="G278" i="15"/>
  <c r="I276" i="15"/>
  <c r="J276" i="15"/>
  <c r="H13" i="15"/>
  <c r="E278" i="15"/>
  <c r="K276" i="15"/>
  <c r="D278" i="15"/>
  <c r="F276" i="15"/>
  <c r="D13" i="15"/>
  <c r="G124" i="15"/>
  <c r="G86" i="15"/>
  <c r="C281" i="15"/>
  <c r="J278" i="15"/>
  <c r="C13" i="15"/>
  <c r="E124" i="15"/>
  <c r="K124" i="15" s="1"/>
  <c r="E86" i="15"/>
  <c r="K86" i="15" s="1"/>
  <c r="F272" i="15"/>
  <c r="K311" i="15"/>
  <c r="C136" i="15" l="1"/>
  <c r="J13" i="15"/>
  <c r="L278" i="15"/>
  <c r="I86" i="15"/>
  <c r="J86" i="15"/>
  <c r="L86" i="15" s="1"/>
  <c r="D136" i="15"/>
  <c r="F13" i="15"/>
  <c r="D281" i="15"/>
  <c r="F278" i="15"/>
  <c r="H136" i="15"/>
  <c r="H152" i="15" s="1"/>
  <c r="H155" i="15" s="1"/>
  <c r="H286" i="15" s="1"/>
  <c r="K13" i="15"/>
  <c r="I13" i="15"/>
  <c r="L276" i="15"/>
  <c r="I278" i="15"/>
  <c r="G281" i="15"/>
  <c r="I281" i="15" s="1"/>
  <c r="I124" i="15"/>
  <c r="J124" i="15"/>
  <c r="L124" i="15" s="1"/>
  <c r="E136" i="15"/>
  <c r="K278" i="15"/>
  <c r="E281" i="15"/>
  <c r="K281" i="15" s="1"/>
  <c r="G136" i="15"/>
  <c r="F86" i="15"/>
  <c r="F124" i="15"/>
  <c r="E152" i="15" l="1"/>
  <c r="K136" i="15"/>
  <c r="C152" i="15"/>
  <c r="J136" i="15"/>
  <c r="L136" i="15" s="1"/>
  <c r="G152" i="15"/>
  <c r="I136" i="15"/>
  <c r="J281" i="15"/>
  <c r="L281" i="15" s="1"/>
  <c r="F281" i="15"/>
  <c r="D152" i="15"/>
  <c r="F136" i="15"/>
  <c r="L13" i="15"/>
  <c r="D155" i="15" l="1"/>
  <c r="F152" i="15"/>
  <c r="G155" i="15"/>
  <c r="I152" i="15"/>
  <c r="C155" i="15"/>
  <c r="J152" i="15"/>
  <c r="E155" i="15"/>
  <c r="K152" i="15"/>
  <c r="E286" i="15" l="1"/>
  <c r="K286" i="15" s="1"/>
  <c r="K155" i="15"/>
  <c r="C286" i="15"/>
  <c r="J155" i="15"/>
  <c r="L155" i="15" s="1"/>
  <c r="G286" i="15"/>
  <c r="I155" i="15"/>
  <c r="D286" i="15"/>
  <c r="F155" i="15"/>
  <c r="L152" i="15"/>
  <c r="J286" i="15" l="1"/>
</calcChain>
</file>

<file path=xl/sharedStrings.xml><?xml version="1.0" encoding="utf-8"?>
<sst xmlns="http://schemas.openxmlformats.org/spreadsheetml/2006/main" count="443" uniqueCount="425">
  <si>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</si>
  <si>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3104</t>
  </si>
  <si>
    <t>Центри соціальних служб для сім`ї, дітей та молоді</t>
  </si>
  <si>
    <t>3131</t>
  </si>
  <si>
    <t>Програми і заходи центрів соціальних служб для сім`ї, дітей та молоді</t>
  </si>
  <si>
    <t>3132</t>
  </si>
  <si>
    <t>Інші заходи та заклади молодіжної політики</t>
  </si>
  <si>
    <t>3143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</si>
  <si>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                                 катастрофи)</t>
  </si>
  <si>
    <t>3160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</si>
  <si>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</si>
  <si>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3181</t>
  </si>
  <si>
    <t>Надання пільг населенню (крім ветеранів війни і праці) по оплаті  житлово - комунальних послуг і природного газу</t>
  </si>
  <si>
    <t>3190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</si>
  <si>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</si>
  <si>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3240</t>
  </si>
  <si>
    <t>Інші видатки на соціальний захист населення</t>
  </si>
  <si>
    <t>3400</t>
  </si>
  <si>
    <t>4000</t>
  </si>
  <si>
    <t>4060</t>
  </si>
  <si>
    <t>4090</t>
  </si>
  <si>
    <t>4100</t>
  </si>
  <si>
    <t>4200*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</si>
  <si>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</si>
  <si>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</si>
  <si>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</si>
  <si>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</si>
  <si>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</si>
  <si>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</si>
  <si>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</si>
  <si>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Утримання комунальних спортивних споруд</t>
  </si>
  <si>
    <t>5041</t>
  </si>
  <si>
    <t>Забезпечення діяльності місцевих центрів фізичного здоров'я населення «Спорт для всіх» та проведення фізкультурно-масових заходів серед населення регіону</t>
  </si>
  <si>
    <t>5061</t>
  </si>
  <si>
    <t>6000</t>
  </si>
  <si>
    <t>Забезпечення надійного та безперебійного функціонування житлово-експлуатаційного господарства</t>
  </si>
  <si>
    <t>6010</t>
  </si>
  <si>
    <t>Капітальний ремонт житлового фонду</t>
  </si>
  <si>
    <t>6021</t>
  </si>
  <si>
    <t>Капітальний ремонт житлового фонду об'єднань співвласників багатоквартирних будинків</t>
  </si>
  <si>
    <t>6022</t>
  </si>
  <si>
    <t>Фінансова підтримка об’єктів житлово-комунального господарства</t>
  </si>
  <si>
    <t>6030</t>
  </si>
  <si>
    <t>Забезпечення функціонування теплових мереж</t>
  </si>
  <si>
    <t>6051</t>
  </si>
  <si>
    <t>Забезпечення функціонування водопровідно-каналізаційного господарства</t>
  </si>
  <si>
    <t>6052</t>
  </si>
  <si>
    <t>Підтримка діяльності ремонтно-будівельних організацій житлово-комунального господарства</t>
  </si>
  <si>
    <t>6053</t>
  </si>
  <si>
    <t>Благоустрій міст, сіл, селищ</t>
  </si>
  <si>
    <t>6060</t>
  </si>
  <si>
    <t>Забезпечення проведення берегоукріплювальних робіт</t>
  </si>
  <si>
    <t>6090</t>
  </si>
  <si>
    <t>Заходи, пов’язані з поліпшенням питної води</t>
  </si>
  <si>
    <t>6110</t>
  </si>
  <si>
    <t>Забезпечення збору та вивезення сміття і відходів, надійної та безперебійної експлуатації каналізаційних систем</t>
  </si>
  <si>
    <t>6120</t>
  </si>
  <si>
    <t>Забезпечення функціонування комбінатів комунальних підприємств, районних виробничих об'єднань та інших підприємств, установ та організацій житлово-комунального господарства</t>
  </si>
  <si>
    <t>6130</t>
  </si>
  <si>
    <t>6300</t>
  </si>
  <si>
    <t>Реалізація заходів щодо інвестиційного розвитку території</t>
  </si>
  <si>
    <t>6310</t>
  </si>
  <si>
    <t>Будівництво та придбання житла для окремих категорій населення</t>
  </si>
  <si>
    <t>6324</t>
  </si>
  <si>
    <t>6330</t>
  </si>
  <si>
    <t>Збереження, розвиток, реконструкція та реставрація  пам’яток історії та культури</t>
  </si>
  <si>
    <t>6421</t>
  </si>
  <si>
    <t>Транспорт, дорожнє господарство, зв'язок, телекомунікації та інформатика</t>
  </si>
  <si>
    <t>6600</t>
  </si>
  <si>
    <t>Регулювання цін на послуги міського електротранспорту</t>
  </si>
  <si>
    <t>6632</t>
  </si>
  <si>
    <t>Інші заходи у сфері електротранспорту</t>
  </si>
  <si>
    <t>6640</t>
  </si>
  <si>
    <t>Утримання та розвиток інфраструктури доріг</t>
  </si>
  <si>
    <t>6650</t>
  </si>
  <si>
    <t>Діяльність і послуги, не віднесені до інших категорій</t>
  </si>
  <si>
    <t>6700*</t>
  </si>
  <si>
    <t>Інші заходи у сфері автомобільного транспорту</t>
  </si>
  <si>
    <t>6800*</t>
  </si>
  <si>
    <t>Підтримка періодичних видань (газет та журналів)</t>
  </si>
  <si>
    <t>7212</t>
  </si>
  <si>
    <t>Підтримка книговидання</t>
  </si>
  <si>
    <t>7213</t>
  </si>
  <si>
    <t>7300</t>
  </si>
  <si>
    <t>Проведення заходів із землеустрою</t>
  </si>
  <si>
    <t>7310</t>
  </si>
  <si>
    <t>Інші послуги, пов'язані з економічною діяльністю</t>
  </si>
  <si>
    <t>7400</t>
  </si>
  <si>
    <t>Заходи з енергозбереження</t>
  </si>
  <si>
    <t>7410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</si>
  <si>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</si>
  <si>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</si>
  <si>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</si>
  <si>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</si>
  <si>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Запобігання та ліквідація надзвичайних ситуацій та наслідків стихійного лиха</t>
  </si>
  <si>
    <t>7800</t>
  </si>
  <si>
    <t>Організація рятування на водах</t>
  </si>
  <si>
    <t>7840</t>
  </si>
  <si>
    <t>8010</t>
  </si>
  <si>
    <t>8070</t>
  </si>
  <si>
    <t>Витрати, пов'язані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</si>
  <si>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8108</t>
  </si>
  <si>
    <t>Іншi видатки</t>
  </si>
  <si>
    <t>8600*</t>
  </si>
  <si>
    <t>Охорона та раціональне використання природних ресурсів</t>
  </si>
  <si>
    <t>Ліквідація іншого забруднення навколишнього природного середовища</t>
  </si>
  <si>
    <t>Виконання Автономною Республікою Крим чи територіальною громадою міста гарантійних зобов'язань за позичальників, що отримали кредити під місцеві гарантії</t>
  </si>
  <si>
    <t>7480</t>
  </si>
  <si>
    <t>8103</t>
  </si>
  <si>
    <t>8104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</si>
  <si>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</si>
  <si>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</si>
  <si>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</si>
  <si>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</si>
  <si>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</si>
  <si>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</si>
  <si>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</si>
  <si>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</si>
  <si>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</si>
  <si>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</si>
  <si>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</si>
  <si>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</si>
  <si>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</si>
  <si>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</si>
  <si>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</si>
  <si>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</si>
  <si>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Разом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</si>
  <si>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</si>
  <si>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</si>
  <si>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</si>
  <si>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</si>
  <si>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</si>
  <si>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</si>
  <si>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</si>
  <si>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</si>
  <si>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</si>
  <si>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</si>
  <si>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</si>
  <si>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</si>
  <si>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</si>
  <si>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</si>
  <si>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</si>
  <si>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</si>
  <si>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</si>
  <si>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</si>
  <si>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</si>
  <si>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</si>
  <si>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</si>
  <si>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</si>
  <si>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</si>
  <si>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</si>
  <si>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</si>
  <si>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</si>
  <si>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</si>
  <si>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</si>
  <si>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</si>
  <si>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</si>
  <si>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</si>
  <si>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</si>
  <si>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</si>
  <si>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</si>
  <si>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</si>
  <si>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</si>
  <si>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</si>
  <si>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</si>
  <si>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</si>
  <si>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</si>
  <si>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</si>
  <si>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дiтей</t>
  </si>
  <si>
    <t>Iншi культурно-освiтнi заклади та заходи</t>
  </si>
  <si>
    <t>Фiзична культура i спорт</t>
  </si>
  <si>
    <t>Будiвництво</t>
  </si>
  <si>
    <t>Проведення невідкладних відновлювальних робіт, будівництво та реконструкція загальноосвітніх навчальних закладів</t>
  </si>
  <si>
    <t>Сiльське і лiсове господарство, рибне господарство та мисливство</t>
  </si>
  <si>
    <t>Цiльовi фонди</t>
  </si>
  <si>
    <t>Видатки, не вiднесенi до основних груп</t>
  </si>
  <si>
    <t>Резервний фонд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</si>
  <si>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</si>
  <si>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Усього видатків з трансфертами, що передаються до державного бюджету</t>
  </si>
  <si>
    <t>Надання пільгового довгострокового кредиту громадянам на будівництво (реконструкцію)  та придбання житла</t>
  </si>
  <si>
    <t>Повернення кредитів, наданих для кредитування громадян на будівництво (реконструкцію) та придбання житла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</si>
  <si>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</si>
  <si>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</si>
  <si>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</si>
  <si>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</si>
  <si>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</si>
  <si>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</si>
  <si>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</si>
  <si>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</si>
  <si>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</si>
  <si>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</si>
  <si>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</si>
  <si>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</si>
  <si>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</si>
  <si>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</si>
  <si>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</si>
  <si>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Субвенції</t>
  </si>
  <si>
    <t>інші субвенції 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</si>
  <si>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</si>
  <si>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Засоби масової iнформацiї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</si>
  <si>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</si>
  <si>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</si>
  <si>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</si>
  <si>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</si>
  <si>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</si>
  <si>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</si>
  <si>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</si>
  <si>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</si>
  <si>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</si>
  <si>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</si>
  <si>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</si>
  <si>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</si>
  <si>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</si>
  <si>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</si>
  <si>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Інші субвенції</t>
  </si>
  <si>
    <t xml:space="preserve">Додаток  1  </t>
  </si>
  <si>
    <t>до рішення міської ради</t>
  </si>
  <si>
    <t xml:space="preserve">про виконання міського бюджету </t>
  </si>
  <si>
    <t>Звіт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</si>
  <si>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</si>
  <si>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</si>
  <si>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електроенергії, природного і скрапленого газу)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</si>
  <si>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</si>
  <si>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</si>
  <si>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</si>
  <si>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</si>
  <si>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</si>
  <si>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</si>
  <si>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</si>
  <si>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</si>
  <si>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</si>
  <si>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</si>
  <si>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</si>
  <si>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</si>
  <si>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</si>
  <si>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</si>
  <si>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</si>
  <si>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</si>
  <si>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</si>
  <si>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</si>
  <si>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</si>
  <si>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</si>
  <si>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</si>
  <si>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</si>
  <si>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</si>
  <si>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</si>
  <si>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малозабез-печеним сім'ям, інвалідам з дитинства, дітям-інвалідам та тимчасової державної допомоги дітям та допомоги по догляду за інвалідами I чи II групи внаслідок психічного розладу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</si>
  <si>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</si>
  <si>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</si>
  <si>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Процент виконан-ня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</si>
  <si>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</si>
  <si>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</si>
  <si>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</si>
  <si>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</si>
  <si>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</si>
  <si>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</si>
  <si>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Плата за розміщення тимчасово вільних коштів місцевих бюджетів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</si>
  <si>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</si>
  <si>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Земельний податок з фізичних осіб  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</si>
  <si>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</si>
  <si>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</si>
  <si>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Надходження коштів з рахунків виборчих фондів  </t>
  </si>
  <si>
    <t xml:space="preserve">Обслуговування боргу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</si>
  <si>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</si>
  <si>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Повернення бюджетних коштів з депозитів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</si>
  <si>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</si>
  <si>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</si>
  <si>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</si>
  <si>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>Дефіцит (-) /профіцит (+)</t>
  </si>
  <si>
    <t xml:space="preserve">Чернівецький міський голова                                                               </t>
  </si>
  <si>
    <t xml:space="preserve">  О.Каспрук</t>
  </si>
  <si>
    <t>VІІ скликання</t>
  </si>
  <si>
    <t>Збір за здійснення діяльності у сфері розваг, сплачений юридичними особами, що справлявся до 1 січня 2015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</si>
  <si>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</si>
  <si>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</si>
  <si>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</si>
  <si>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</si>
  <si>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Організація та проведення громадських робіт</t>
  </si>
  <si>
    <t>Усього видатків без урахування міжбюджетних трансфертів</t>
  </si>
  <si>
    <t>Надходження коштів від відшкодування втрат сільськогосподарського і лісогосподарського виробництва 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</si>
  <si>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</si>
  <si>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Довгострокові зобов`язання (запозичення)</t>
  </si>
  <si>
    <t>Уточнений план на 2017 рік</t>
  </si>
  <si>
    <t>Податкові надходження</t>
  </si>
  <si>
    <t>Податки на власність  </t>
  </si>
  <si>
    <t>Податок з власників транспортних засобів та інших самохідних машин і механізмів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</si>
  <si>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</si>
  <si>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</si>
  <si>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</si>
  <si>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суб'єктами господарювання роздрібної торгівлі підакцизних товарів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</si>
  <si>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</si>
  <si>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</si>
  <si>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Податок з реклами  </t>
  </si>
  <si>
    <t>Комунальний податок  </t>
  </si>
  <si>
    <t>Збір за видачу ордера на квартиру 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</si>
  <si>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</si>
  <si>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</si>
  <si>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</si>
  <si>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</si>
  <si>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</si>
  <si>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</si>
  <si>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</si>
  <si>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</si>
  <si>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</si>
  <si>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</si>
  <si>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здійснення діяльності у сфері розваг, сплачений фізичними особами, що справлявся до 1 січня 2017 року</t>
  </si>
  <si>
    <t>Єдиний податок  </t>
  </si>
  <si>
    <t>Доходи від  власності та підприємницької діяльності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</si>
  <si>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</si>
  <si>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</si>
  <si>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</si>
  <si>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джерела власних надходжень бюджетних установ</t>
  </si>
  <si>
    <t>0100</t>
  </si>
  <si>
    <t>Керівництво і управління у відповідній сфері у містах, селищах, селах</t>
  </si>
  <si>
    <t>0180</t>
  </si>
  <si>
    <t>1000</t>
  </si>
  <si>
    <t>Дошкільна освiта</t>
  </si>
  <si>
    <t>1010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</si>
  <si>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</si>
  <si>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</si>
  <si>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сім'ях), в сім'ях патронатного вихователя</t>
  </si>
  <si>
    <t>1060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</si>
  <si>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</si>
  <si>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</si>
  <si>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</si>
  <si>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</si>
  <si>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Підготовка робітничих кадрів професійно-технічними закладами та іншими закладами освіти</t>
  </si>
  <si>
    <t>1100</t>
  </si>
  <si>
    <t>Методичне забезпечення діяльності навчальних закладів та інші заходи в галузі освіти</t>
  </si>
  <si>
    <t>1170</t>
  </si>
  <si>
    <t>Централізоване ведення бухгалтерського обліку</t>
  </si>
  <si>
    <t>1190</t>
  </si>
  <si>
    <t>Здійснення  централізованого господарського обслуговування</t>
  </si>
  <si>
    <t>1200</t>
  </si>
  <si>
    <t>Утримання інших закладів освіти</t>
  </si>
  <si>
    <t>1210</t>
  </si>
  <si>
    <t>Надання допомоги дітям-сиротам та дітям, позбавленим батьківського піклування, яким виповнюється 18 років</t>
  </si>
  <si>
    <t>1230</t>
  </si>
  <si>
    <t>Охорона здоров'я</t>
  </si>
  <si>
    <t>2000</t>
  </si>
  <si>
    <t>Багатопрофільна стаціонарна медична допомога населенню</t>
  </si>
  <si>
    <t>2010</t>
  </si>
  <si>
    <t>Лікарсько-акушерська допомога  вагітним, породіллям та новонародженим</t>
  </si>
  <si>
    <t>2050</t>
  </si>
  <si>
    <t>Амбулаторно-поліклінічна допомога населенню</t>
  </si>
  <si>
    <t>2120</t>
  </si>
  <si>
    <t>Надання стоматологічної допомоги населенню</t>
  </si>
  <si>
    <t>2140</t>
  </si>
  <si>
    <t>Первинна медична допомога населенню</t>
  </si>
  <si>
    <t>2180</t>
  </si>
  <si>
    <t>2200</t>
  </si>
  <si>
    <t>Забезпечення централізованих заходів з лікування хворих на цукровий та нецукровий діабет</t>
  </si>
  <si>
    <t>2214</t>
  </si>
  <si>
    <t>Інші заходи в галузі охорони здоров’я</t>
  </si>
  <si>
    <t>2220</t>
  </si>
  <si>
    <t>Соцiальний захист та соцiальне                           забезпечення</t>
  </si>
  <si>
    <t>Надання пільг ветеранам на житлово-комунальні послуги</t>
  </si>
  <si>
    <t>3011</t>
  </si>
  <si>
    <t>Надання пільг ветеранам військової служби та органів ВВС на житлово-комунальні послуги</t>
  </si>
  <si>
    <t>3012</t>
  </si>
  <si>
    <t>Надання пільг громадянам, які постраждали внаслідок Чорнобильської катастрофи на житлово-комунальні послуги</t>
  </si>
  <si>
    <t>3013</t>
  </si>
  <si>
    <t>Надання пільг багатодітним сім`ям на житлово-комунальні послуги</t>
  </si>
  <si>
    <t>3015</t>
  </si>
  <si>
    <t>Надання субсидій населенню для відшкодування витрат на оплату житлово-комунальних послуг</t>
  </si>
  <si>
    <t>Надання пільг ветеранам  на придбання твердого палива та скрапленого газу</t>
  </si>
  <si>
    <t>3021</t>
  </si>
  <si>
    <t xml:space="preserve">Надання пільг ветеранам військової служби та органів ВВС на придбання твердого палива </t>
  </si>
  <si>
    <t>3022</t>
  </si>
  <si>
    <t>Надання пільг громадянам, які постраждали внаслідок Чорнобильської катастрофи на придбання твердого палива</t>
  </si>
  <si>
    <t>3023</t>
  </si>
  <si>
    <t>Надання пільг багатодітним сім`ям на придбання твердого палива та скрапленого газу</t>
  </si>
  <si>
    <t>3025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</si>
  <si>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</si>
  <si>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пільг окремим категоріям громадян з послуг зв`язку</t>
  </si>
  <si>
    <t>3034</t>
  </si>
  <si>
    <t>3038</t>
  </si>
  <si>
    <t>Надання допомоги у зв`язку з вагітністю і пологами</t>
  </si>
  <si>
    <t>3041</t>
  </si>
  <si>
    <t>Надання допомоги на догляд за дитиною віком до трьох років</t>
  </si>
  <si>
    <t>3042</t>
  </si>
  <si>
    <t>Надання допомоги при народженні дитини</t>
  </si>
  <si>
    <t>3043</t>
  </si>
  <si>
    <t>Надання допомоги на дітей, над якими встановлено опіку чи піклування</t>
  </si>
  <si>
    <t>3044</t>
  </si>
  <si>
    <t>Надання допомоги на дітей одиноким матерям</t>
  </si>
  <si>
    <t>3045</t>
  </si>
  <si>
    <t>Надання тимчасової державної допомоги дітям</t>
  </si>
  <si>
    <t>3046</t>
  </si>
  <si>
    <t>Надання допомоги при усиновленні дитини</t>
  </si>
  <si>
    <t>3047</t>
  </si>
  <si>
    <t>Надання державної соціальної допомоги малозабезпеченим сім`ям</t>
  </si>
  <si>
    <t>Надання державної соціальної допомоги інвалідам з дитинства та дітям-інвалідам</t>
  </si>
  <si>
    <t>Надання допомоги на догляд за інвалідом і чи іі групи внаслідок психічного розладу</t>
  </si>
  <si>
    <t>Податок на доходи фізичних осіб із доходів у формі заробітної плати шахтарів-працівників</t>
  </si>
  <si>
    <t>Фіксований податок на доходи фізичних осіб від зайняття підприємницькою діяльністю, нарахований до 1 січня 2012 року</t>
  </si>
  <si>
    <t>Авансові внески з податку на прибуток підприємств та фінансових установ комунальної власності</t>
  </si>
  <si>
    <t>Інші неподаткові надходження, в т.ч.:</t>
  </si>
  <si>
    <t>Інші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</si>
  <si>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</si>
  <si>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>24062200</t>
  </si>
  <si>
    <t xml:space="preserve">Плата за гарантії, надані Верховною Радою Автономної Республіки Крим та міськими радами 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</si>
  <si>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</si>
  <si>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</si>
  <si>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надання державної підтримки особам з особливими освітніми потребами</t>
  </si>
  <si>
    <t>Надання інших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</t>
  </si>
  <si>
    <t>3031</t>
  </si>
  <si>
    <t>Надання інших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</t>
  </si>
  <si>
    <t>3033</t>
  </si>
  <si>
    <t>Соціальні програми і заходи державних органів у справах молоді</t>
  </si>
  <si>
    <t>3141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</si>
  <si>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</si>
  <si>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</si>
  <si>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Реалізація інвестиційних проектів</t>
  </si>
  <si>
    <t>6410</t>
  </si>
  <si>
    <t>Операційні видатки - паспортизація, інвентаризація пам`яток архітектури, премії в галузі архітектури</t>
  </si>
  <si>
    <t>6422</t>
  </si>
  <si>
    <t>Інші заходи, пов`язані з економічною діяльністю</t>
  </si>
  <si>
    <t>7500</t>
  </si>
  <si>
    <t>Субвенція на утримання об`єктів спільного користування чи ліквідацію негативних наслідків діяльності об`єктів спільного користування</t>
  </si>
  <si>
    <t>за І півріччя 2017 року</t>
  </si>
  <si>
    <t>Уточнений план на І півріччя 2017 року</t>
  </si>
  <si>
    <t>Виконано за І півріччя 2017 року</t>
  </si>
  <si>
    <t>Рентна плата за спеціальне використання лісових ресурсів (крім рентної плати за спеціальне викори-стання лісових ресурсів в частині деревини, заготов-леної в порядку рубок головного користування)</t>
  </si>
  <si>
    <r>
      <t>05.09.2017</t>
    </r>
    <r>
      <rPr>
        <sz val="16"/>
        <rFont val="Times New Roman Cyr"/>
        <family val="1"/>
        <charset val="204"/>
      </rPr>
      <t xml:space="preserve"> № </t>
    </r>
    <r>
      <rPr>
        <u/>
        <sz val="16"/>
        <rFont val="Times New Roman Cyr"/>
        <charset val="204"/>
      </rPr>
      <t>874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</si>
</sst>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9" formatCode="0.0"/>
    <numFmt numFmtId="196" formatCode="#,##0.0"/>
  </numFmts>
  <fonts count="28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3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sz val="16"/>
      <name val="Times New Roman Cyr"/>
      <family val="1"/>
      <charset val="204"/>
    </font>
    <font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indexed="8"/>
      <name val="Times New Roman Cyr"/>
      <charset val="204"/>
    </font>
    <font>
      <u/>
      <sz val="16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96">
    <xf numFmtId="0" fontId="0" fillId="0" borderId="0" xfId="0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8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189" fontId="4" fillId="0" borderId="0" xfId="0" applyNumberFormat="1" applyFont="1" applyFill="1" applyBorder="1"/>
    <xf numFmtId="189" fontId="5" fillId="0" borderId="0" xfId="0" applyNumberFormat="1" applyFont="1" applyFill="1" applyBorder="1"/>
    <xf numFmtId="1" fontId="8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8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189" fontId="11" fillId="0" borderId="1" xfId="0" applyNumberFormat="1" applyFont="1" applyFill="1" applyBorder="1" applyAlignment="1" applyProtection="1">
      <alignment horizontal="right" vertical="center"/>
    </xf>
    <xf numFmtId="196" fontId="11" fillId="0" borderId="1" xfId="0" applyNumberFormat="1" applyFont="1" applyFill="1" applyBorder="1" applyAlignment="1" applyProtection="1">
      <alignment horizontal="right" vertical="center"/>
    </xf>
    <xf numFmtId="0" fontId="18" fillId="0" borderId="0" xfId="1" applyFont="1" applyBorder="1" applyAlignment="1" applyProtection="1">
      <alignment vertical="top"/>
    </xf>
    <xf numFmtId="0" fontId="24" fillId="0" borderId="1" xfId="0" applyFont="1" applyFill="1" applyBorder="1" applyAlignment="1">
      <alignment horizontal="left" vertical="top" wrapText="1"/>
    </xf>
    <xf numFmtId="189" fontId="10" fillId="0" borderId="1" xfId="0" applyNumberFormat="1" applyFont="1" applyFill="1" applyBorder="1" applyAlignment="1" applyProtection="1">
      <alignment horizontal="right" vertical="center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Fill="1" applyBorder="1" applyAlignment="1">
      <alignment horizontal="right" vertical="center"/>
    </xf>
    <xf numFmtId="4" fontId="22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vertical="center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196" fontId="10" fillId="0" borderId="1" xfId="0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" fontId="24" fillId="0" borderId="1" xfId="0" applyNumberFormat="1" applyFont="1" applyFill="1" applyBorder="1" applyAlignment="1" applyProtection="1">
      <alignment horizontal="right" vertical="center"/>
    </xf>
    <xf numFmtId="49" fontId="11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/>
    </xf>
    <xf numFmtId="0" fontId="15" fillId="0" borderId="1" xfId="1" applyFont="1" applyFill="1" applyBorder="1" applyAlignment="1" applyProtection="1">
      <alignment vertical="top" wrapText="1"/>
    </xf>
    <xf numFmtId="49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top" wrapText="1"/>
    </xf>
    <xf numFmtId="49" fontId="15" fillId="0" borderId="1" xfId="1" applyNumberFormat="1" applyFont="1" applyFill="1" applyBorder="1" applyAlignment="1" applyProtection="1">
      <alignment horizont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wrapText="1"/>
    </xf>
    <xf numFmtId="0" fontId="20" fillId="0" borderId="1" xfId="0" applyFont="1" applyFill="1" applyBorder="1" applyAlignment="1" applyProtection="1">
      <alignment vertical="top" wrapText="1"/>
    </xf>
    <xf numFmtId="49" fontId="20" fillId="0" borderId="1" xfId="0" applyNumberFormat="1" applyFont="1" applyFill="1" applyBorder="1" applyAlignment="1" applyProtection="1">
      <alignment horizontal="center" wrapText="1"/>
    </xf>
    <xf numFmtId="0" fontId="15" fillId="0" borderId="1" xfId="1" applyFont="1" applyFill="1" applyBorder="1" applyAlignment="1" applyProtection="1">
      <alignment horizontal="left" vertical="top" wrapText="1"/>
    </xf>
    <xf numFmtId="0" fontId="15" fillId="0" borderId="1" xfId="0" applyFont="1" applyFill="1" applyBorder="1" applyAlignment="1" applyProtection="1">
      <alignment horizontal="left" vertical="top" wrapText="1"/>
    </xf>
    <xf numFmtId="4" fontId="26" fillId="0" borderId="1" xfId="0" applyNumberFormat="1" applyFont="1" applyFill="1" applyBorder="1" applyAlignment="1">
      <alignment horizontal="right" vertical="center"/>
    </xf>
    <xf numFmtId="0" fontId="17" fillId="0" borderId="0" xfId="1" applyFont="1" applyBorder="1" applyAlignment="1" applyProtection="1">
      <alignment vertical="top"/>
    </xf>
    <xf numFmtId="0" fontId="0" fillId="0" borderId="0" xfId="0" applyBorder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Border="1"/>
    <xf numFmtId="0" fontId="0" fillId="0" borderId="0" xfId="0" applyFill="1" applyBorder="1"/>
    <xf numFmtId="0" fontId="12" fillId="0" borderId="0" xfId="0" applyFont="1" applyFill="1" applyBorder="1"/>
    <xf numFmtId="0" fontId="1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3" fillId="0" borderId="0" xfId="0" applyFont="1" applyFill="1" applyBorder="1"/>
    <xf numFmtId="0" fontId="12" fillId="0" borderId="0" xfId="0" applyFont="1" applyBorder="1" applyAlignment="1">
      <alignment vertical="center"/>
    </xf>
    <xf numFmtId="189" fontId="0" fillId="0" borderId="0" xfId="0" applyNumberFormat="1" applyBorder="1"/>
    <xf numFmtId="0" fontId="19" fillId="0" borderId="0" xfId="1" applyFont="1" applyBorder="1" applyAlignment="1" applyProtection="1">
      <alignment vertical="top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0" fillId="0" borderId="0" xfId="0" applyBorder="1" applyAlignment="1"/>
    <xf numFmtId="0" fontId="27" fillId="0" borderId="0" xfId="1" applyFont="1" applyBorder="1" applyAlignment="1" applyProtection="1">
      <alignment vertical="top"/>
    </xf>
    <xf numFmtId="0" fontId="25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304</xdr:row>
      <xdr:rowOff>0</xdr:rowOff>
    </xdr:from>
    <xdr:to>
      <xdr:col>0</xdr:col>
      <xdr:colOff>3476625</xdr:colOff>
      <xdr:row>304</xdr:row>
      <xdr:rowOff>28575</xdr:rowOff>
    </xdr:to>
    <xdr:sp macro="" textlink="">
      <xdr:nvSpPr>
        <xdr:cNvPr id="2101" name="Text Box 1"/>
        <xdr:cNvSpPr txBox="1">
          <a:spLocks noChangeArrowheads="1"/>
        </xdr:cNvSpPr>
      </xdr:nvSpPr>
      <xdr:spPr bwMode="auto">
        <a:xfrm>
          <a:off x="3076575" y="1058608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304</xdr:row>
      <xdr:rowOff>0</xdr:rowOff>
    </xdr:from>
    <xdr:to>
      <xdr:col>0</xdr:col>
      <xdr:colOff>3476625</xdr:colOff>
      <xdr:row>304</xdr:row>
      <xdr:rowOff>28575</xdr:rowOff>
    </xdr:to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3076575" y="1058608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304</xdr:row>
      <xdr:rowOff>0</xdr:rowOff>
    </xdr:from>
    <xdr:to>
      <xdr:col>0</xdr:col>
      <xdr:colOff>3476625</xdr:colOff>
      <xdr:row>304</xdr:row>
      <xdr:rowOff>28575</xdr:rowOff>
    </xdr:to>
    <xdr:sp macro="" textlink="">
      <xdr:nvSpPr>
        <xdr:cNvPr id="2103" name="Text Box 3"/>
        <xdr:cNvSpPr txBox="1">
          <a:spLocks noChangeArrowheads="1"/>
        </xdr:cNvSpPr>
      </xdr:nvSpPr>
      <xdr:spPr bwMode="auto">
        <a:xfrm>
          <a:off x="3076575" y="1058608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304</xdr:row>
      <xdr:rowOff>0</xdr:rowOff>
    </xdr:from>
    <xdr:to>
      <xdr:col>0</xdr:col>
      <xdr:colOff>3476625</xdr:colOff>
      <xdr:row>304</xdr:row>
      <xdr:rowOff>28575</xdr:rowOff>
    </xdr:to>
    <xdr:sp macro="" textlink="">
      <xdr:nvSpPr>
        <xdr:cNvPr id="2104" name="Text Box 4"/>
        <xdr:cNvSpPr txBox="1">
          <a:spLocks noChangeArrowheads="1"/>
        </xdr:cNvSpPr>
      </xdr:nvSpPr>
      <xdr:spPr bwMode="auto">
        <a:xfrm>
          <a:off x="3076575" y="1058608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05" name="Text Box 1"/>
        <xdr:cNvSpPr txBox="1">
          <a:spLocks noChangeArrowheads="1"/>
        </xdr:cNvSpPr>
      </xdr:nvSpPr>
      <xdr:spPr bwMode="auto">
        <a:xfrm>
          <a:off x="3076575" y="110613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3076575" y="110613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07" name="Text Box 3"/>
        <xdr:cNvSpPr txBox="1">
          <a:spLocks noChangeArrowheads="1"/>
        </xdr:cNvSpPr>
      </xdr:nvSpPr>
      <xdr:spPr bwMode="auto">
        <a:xfrm>
          <a:off x="3076575" y="110613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324</xdr:row>
      <xdr:rowOff>0</xdr:rowOff>
    </xdr:from>
    <xdr:to>
      <xdr:col>0</xdr:col>
      <xdr:colOff>3476625</xdr:colOff>
      <xdr:row>324</xdr:row>
      <xdr:rowOff>28575</xdr:rowOff>
    </xdr:to>
    <xdr:sp macro="" textlink="">
      <xdr:nvSpPr>
        <xdr:cNvPr id="2108" name="Text Box 4"/>
        <xdr:cNvSpPr txBox="1">
          <a:spLocks noChangeArrowheads="1"/>
        </xdr:cNvSpPr>
      </xdr:nvSpPr>
      <xdr:spPr bwMode="auto">
        <a:xfrm>
          <a:off x="3076575" y="1106138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showZeros="0" tabSelected="1" zoomScale="75" zoomScaleNormal="75" zoomScaleSheetLayoutView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J5" sqref="J5"/>
    </sheetView>
  </sheetViews>
  <sheetFormatPr defaultRowHeight="12.75" x14ac:dyDescent="0.2"/>
  <cols>
    <col min="1" max="1" width="53.7109375" style="88" customWidth="1"/>
    <col min="2" max="2" width="12.140625" style="71" customWidth="1"/>
    <col min="3" max="3" width="21.7109375" style="71" customWidth="1"/>
    <col min="4" max="4" width="20.28515625" style="71" customWidth="1"/>
    <col min="5" max="5" width="21.5703125" style="71" customWidth="1"/>
    <col min="6" max="6" width="10.85546875" style="84" customWidth="1"/>
    <col min="7" max="7" width="19.140625" style="71" customWidth="1"/>
    <col min="8" max="8" width="18.85546875" style="71" customWidth="1"/>
    <col min="9" max="9" width="11" style="71" customWidth="1"/>
    <col min="10" max="10" width="20.42578125" style="71" customWidth="1"/>
    <col min="11" max="11" width="19.7109375" style="71" customWidth="1"/>
    <col min="12" max="12" width="10.85546875" style="71" customWidth="1"/>
    <col min="13" max="16384" width="9.140625" style="71"/>
  </cols>
  <sheetData>
    <row r="1" spans="1:14" ht="20.25" x14ac:dyDescent="0.2">
      <c r="A1" s="86"/>
      <c r="B1" s="1"/>
      <c r="C1" s="1"/>
      <c r="D1" s="1"/>
      <c r="E1" s="1"/>
      <c r="F1" s="9"/>
      <c r="G1" s="1"/>
      <c r="H1" s="6"/>
      <c r="I1" s="6"/>
      <c r="J1" s="70" t="s">
        <v>215</v>
      </c>
      <c r="K1" s="70"/>
      <c r="L1" s="70"/>
      <c r="M1" s="70"/>
    </row>
    <row r="2" spans="1:14" ht="20.25" x14ac:dyDescent="0.2">
      <c r="A2" s="87"/>
      <c r="B2" s="4"/>
      <c r="C2" s="4"/>
      <c r="D2" s="4"/>
      <c r="E2" s="4"/>
      <c r="F2" s="10"/>
      <c r="G2" s="1"/>
      <c r="H2" s="7"/>
      <c r="I2" s="7"/>
      <c r="J2" s="70" t="s">
        <v>216</v>
      </c>
      <c r="K2" s="70"/>
      <c r="L2" s="70"/>
      <c r="M2" s="70"/>
    </row>
    <row r="3" spans="1:14" ht="20.25" x14ac:dyDescent="0.2">
      <c r="A3" s="87"/>
      <c r="B3" s="4"/>
      <c r="C3" s="4"/>
      <c r="D3" s="4"/>
      <c r="E3" s="4"/>
      <c r="F3" s="10"/>
      <c r="G3" s="1"/>
      <c r="H3" s="8"/>
      <c r="I3" s="8"/>
      <c r="J3" s="70" t="s">
        <v>271</v>
      </c>
      <c r="K3" s="70"/>
      <c r="L3" s="70"/>
      <c r="M3" s="70"/>
    </row>
    <row r="4" spans="1:14" ht="20.25" x14ac:dyDescent="0.2">
      <c r="A4" s="87"/>
      <c r="B4" s="4"/>
      <c r="C4" s="4"/>
      <c r="D4" s="4"/>
      <c r="E4" s="4"/>
      <c r="F4" s="10"/>
      <c r="G4" s="1"/>
      <c r="H4" s="72"/>
      <c r="I4" s="72"/>
      <c r="J4" s="89" t="s">
        <v>424</v>
      </c>
      <c r="K4" s="70"/>
      <c r="L4" s="70"/>
      <c r="M4" s="70"/>
      <c r="N4" s="72"/>
    </row>
    <row r="5" spans="1:14" ht="12" customHeight="1" x14ac:dyDescent="0.2">
      <c r="A5" s="87"/>
      <c r="B5" s="4"/>
      <c r="C5" s="4"/>
      <c r="D5" s="4"/>
      <c r="E5" s="4"/>
      <c r="F5" s="10"/>
      <c r="G5" s="1"/>
      <c r="H5" s="72"/>
      <c r="I5" s="72"/>
      <c r="J5" s="72"/>
      <c r="K5" s="72"/>
      <c r="L5" s="72"/>
      <c r="M5" s="73"/>
      <c r="N5" s="73"/>
    </row>
    <row r="6" spans="1:14" ht="23.25" x14ac:dyDescent="0.2">
      <c r="A6" s="91" t="s">
        <v>218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1:14" ht="23.25" x14ac:dyDescent="0.2">
      <c r="A7" s="91" t="s">
        <v>217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1:14" ht="23.25" x14ac:dyDescent="0.2">
      <c r="A8" s="91" t="s">
        <v>420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</row>
    <row r="9" spans="1:14" ht="15" x14ac:dyDescent="0.2">
      <c r="A9" s="3"/>
      <c r="B9" s="4"/>
      <c r="C9" s="4"/>
      <c r="D9" s="4"/>
      <c r="E9" s="4"/>
      <c r="F9" s="10"/>
      <c r="G9" s="4"/>
      <c r="H9" s="2"/>
      <c r="I9" s="2"/>
      <c r="J9" s="2"/>
      <c r="K9" s="2"/>
      <c r="L9" s="2"/>
    </row>
    <row r="10" spans="1:14" s="74" customFormat="1" ht="21" customHeight="1" x14ac:dyDescent="0.25">
      <c r="A10" s="92" t="s">
        <v>123</v>
      </c>
      <c r="B10" s="93" t="s">
        <v>248</v>
      </c>
      <c r="C10" s="95" t="s">
        <v>124</v>
      </c>
      <c r="D10" s="95"/>
      <c r="E10" s="95"/>
      <c r="F10" s="95"/>
      <c r="G10" s="94" t="s">
        <v>125</v>
      </c>
      <c r="H10" s="94"/>
      <c r="I10" s="94"/>
      <c r="J10" s="94" t="s">
        <v>126</v>
      </c>
      <c r="K10" s="94"/>
      <c r="L10" s="94"/>
    </row>
    <row r="11" spans="1:14" s="75" customFormat="1" ht="51.75" customHeight="1" x14ac:dyDescent="0.25">
      <c r="A11" s="92"/>
      <c r="B11" s="93"/>
      <c r="C11" s="15" t="s">
        <v>282</v>
      </c>
      <c r="D11" s="15" t="s">
        <v>421</v>
      </c>
      <c r="E11" s="16" t="s">
        <v>422</v>
      </c>
      <c r="F11" s="17" t="s">
        <v>249</v>
      </c>
      <c r="G11" s="15" t="s">
        <v>282</v>
      </c>
      <c r="H11" s="16" t="s">
        <v>422</v>
      </c>
      <c r="I11" s="17" t="s">
        <v>249</v>
      </c>
      <c r="J11" s="15" t="s">
        <v>282</v>
      </c>
      <c r="K11" s="16" t="s">
        <v>422</v>
      </c>
      <c r="L11" s="17" t="s">
        <v>249</v>
      </c>
    </row>
    <row r="12" spans="1:14" ht="15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11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4" s="76" customFormat="1" ht="15.75" x14ac:dyDescent="0.2">
      <c r="A13" s="19" t="s">
        <v>283</v>
      </c>
      <c r="B13" s="18">
        <v>10000000</v>
      </c>
      <c r="C13" s="22">
        <f>C14+C28+C39+C44+C79+C33</f>
        <v>992498953</v>
      </c>
      <c r="D13" s="22">
        <f>D14+D28+D39+D44+D79+D33</f>
        <v>472591610</v>
      </c>
      <c r="E13" s="22">
        <f>E14+E28+E39+E44+E79+E33</f>
        <v>507891878.78999996</v>
      </c>
      <c r="F13" s="23">
        <f>IF(D13=0,"",IF(E13/D13&gt;1.5, "зв.100",E13/D13*100))</f>
        <v>107.46950814255885</v>
      </c>
      <c r="G13" s="22">
        <f>G14+G28+G39+G44+G79+G33</f>
        <v>391300</v>
      </c>
      <c r="H13" s="22">
        <f>H14+H28+H39+H44+H79+H33</f>
        <v>248466.32</v>
      </c>
      <c r="I13" s="24">
        <f t="shared" ref="I13:I76" si="0">IF(G13=0,"",IF(H13/G13&gt;1.5, "зв.100",H13/G13*100))</f>
        <v>63.497653973933041</v>
      </c>
      <c r="J13" s="22">
        <f>C13+G13</f>
        <v>992890253</v>
      </c>
      <c r="K13" s="22">
        <f>E13+H13</f>
        <v>508140345.10999995</v>
      </c>
      <c r="L13" s="22">
        <f>IF(J13=0,"",IF(K13/J13&gt;1.5, "зв.100",K13/J13*100))</f>
        <v>51.177896406442002</v>
      </c>
    </row>
    <row r="14" spans="1:14" s="76" customFormat="1" ht="31.5" x14ac:dyDescent="0.2">
      <c r="A14" s="19" t="s">
        <v>183</v>
      </c>
      <c r="B14" s="18">
        <v>11000000</v>
      </c>
      <c r="C14" s="22">
        <f>C15+C23</f>
        <v>552273053</v>
      </c>
      <c r="D14" s="22">
        <f>D15+D23</f>
        <v>265898670</v>
      </c>
      <c r="E14" s="22">
        <f>E15+E23</f>
        <v>290658939.56</v>
      </c>
      <c r="F14" s="23">
        <f t="shared" ref="F14:F77" si="1">IF(D14=0,"",IF(E14/D14&gt;1.5, "зв.100",E14/D14*100))</f>
        <v>109.31191929617398</v>
      </c>
      <c r="G14" s="22">
        <f>G15+G23</f>
        <v>0</v>
      </c>
      <c r="H14" s="22">
        <f>H15+H23</f>
        <v>0</v>
      </c>
      <c r="I14" s="24" t="str">
        <f t="shared" si="0"/>
        <v/>
      </c>
      <c r="J14" s="22">
        <f t="shared" ref="J14:J77" si="2">C14+G14</f>
        <v>552273053</v>
      </c>
      <c r="K14" s="22">
        <f t="shared" ref="K14:K77" si="3">E14+H14</f>
        <v>290658939.56</v>
      </c>
      <c r="L14" s="22">
        <f t="shared" ref="L14:L77" si="4">IF(J14=0,"",IF(K14/J14&gt;1.5, "зв.100",K14/J14*100))</f>
        <v>52.629571184238102</v>
      </c>
    </row>
    <row r="15" spans="1:14" s="76" customFormat="1" ht="15.75" x14ac:dyDescent="0.2">
      <c r="A15" s="19" t="s">
        <v>127</v>
      </c>
      <c r="B15" s="18">
        <v>11010000</v>
      </c>
      <c r="C15" s="22">
        <f>SUM(C16:C22)</f>
        <v>548528053</v>
      </c>
      <c r="D15" s="22">
        <f>SUM(D16:D22)</f>
        <v>263670000</v>
      </c>
      <c r="E15" s="22">
        <f>SUM(E16:E22)</f>
        <v>288421565.12</v>
      </c>
      <c r="F15" s="23">
        <f t="shared" si="1"/>
        <v>109.3873270072439</v>
      </c>
      <c r="G15" s="22">
        <f>SUM(G16:G22)</f>
        <v>0</v>
      </c>
      <c r="H15" s="22">
        <f>SUM(H16:H22)</f>
        <v>0</v>
      </c>
      <c r="I15" s="24" t="str">
        <f t="shared" si="0"/>
        <v/>
      </c>
      <c r="J15" s="22">
        <f t="shared" si="2"/>
        <v>548528053</v>
      </c>
      <c r="K15" s="22">
        <f t="shared" si="3"/>
        <v>288421565.12</v>
      </c>
      <c r="L15" s="22">
        <f t="shared" si="4"/>
        <v>52.581005391168212</v>
      </c>
    </row>
    <row r="16" spans="1:14" ht="47.25" x14ac:dyDescent="0.2">
      <c r="A16" s="20" t="s">
        <v>184</v>
      </c>
      <c r="B16" s="12">
        <v>11010100</v>
      </c>
      <c r="C16" s="42">
        <v>474978053</v>
      </c>
      <c r="D16" s="42">
        <v>229807109</v>
      </c>
      <c r="E16" s="42">
        <v>259044835.59</v>
      </c>
      <c r="F16" s="27">
        <f>IF(D16=0,"",IF(E16/D16&gt;1.5, "зв.100",E16/D16*100))</f>
        <v>112.72272503545571</v>
      </c>
      <c r="G16" s="28">
        <v>0</v>
      </c>
      <c r="H16" s="28">
        <v>0</v>
      </c>
      <c r="I16" s="24" t="str">
        <f t="shared" si="0"/>
        <v/>
      </c>
      <c r="J16" s="42">
        <f t="shared" si="2"/>
        <v>474978053</v>
      </c>
      <c r="K16" s="42">
        <f t="shared" si="3"/>
        <v>259044835.59</v>
      </c>
      <c r="L16" s="42">
        <f t="shared" si="4"/>
        <v>54.538274758981345</v>
      </c>
    </row>
    <row r="17" spans="1:12" ht="78.75" x14ac:dyDescent="0.2">
      <c r="A17" s="20" t="s">
        <v>128</v>
      </c>
      <c r="B17" s="12">
        <v>11010200</v>
      </c>
      <c r="C17" s="42">
        <v>53700000</v>
      </c>
      <c r="D17" s="42">
        <v>24635757</v>
      </c>
      <c r="E17" s="42">
        <v>21478610.77</v>
      </c>
      <c r="F17" s="27">
        <f>IF(D17=0,"",IF(E17/D17&gt;1.5, "зв.100",E17/D17*100))</f>
        <v>87.184699743547554</v>
      </c>
      <c r="G17" s="28">
        <v>0</v>
      </c>
      <c r="H17" s="28">
        <v>0</v>
      </c>
      <c r="I17" s="24" t="str">
        <f t="shared" si="0"/>
        <v/>
      </c>
      <c r="J17" s="42">
        <f t="shared" si="2"/>
        <v>53700000</v>
      </c>
      <c r="K17" s="42">
        <f t="shared" si="3"/>
        <v>21478610.77</v>
      </c>
      <c r="L17" s="42">
        <f t="shared" si="4"/>
        <v>39.997412979515829</v>
      </c>
    </row>
    <row r="18" spans="1:12" ht="31.5" hidden="1" x14ac:dyDescent="0.2">
      <c r="A18" s="20" t="s">
        <v>394</v>
      </c>
      <c r="B18" s="12">
        <v>11010300</v>
      </c>
      <c r="C18" s="29"/>
      <c r="D18" s="29"/>
      <c r="E18" s="30"/>
      <c r="F18" s="27" t="str">
        <f t="shared" si="1"/>
        <v/>
      </c>
      <c r="G18" s="28"/>
      <c r="H18" s="28"/>
      <c r="I18" s="24" t="str">
        <f t="shared" si="0"/>
        <v/>
      </c>
      <c r="J18" s="30">
        <f t="shared" si="2"/>
        <v>0</v>
      </c>
      <c r="K18" s="30">
        <f t="shared" si="3"/>
        <v>0</v>
      </c>
      <c r="L18" s="30" t="str">
        <f t="shared" si="4"/>
        <v/>
      </c>
    </row>
    <row r="19" spans="1:12" ht="47.25" x14ac:dyDescent="0.2">
      <c r="A19" s="20" t="s">
        <v>129</v>
      </c>
      <c r="B19" s="12">
        <v>11010400</v>
      </c>
      <c r="C19" s="42">
        <v>9500000</v>
      </c>
      <c r="D19" s="42">
        <v>4358282</v>
      </c>
      <c r="E19" s="42">
        <v>3045464.61</v>
      </c>
      <c r="F19" s="27">
        <f t="shared" si="1"/>
        <v>69.877640088456872</v>
      </c>
      <c r="G19" s="28">
        <v>0</v>
      </c>
      <c r="H19" s="28">
        <v>0</v>
      </c>
      <c r="I19" s="24" t="str">
        <f t="shared" si="0"/>
        <v/>
      </c>
      <c r="J19" s="42">
        <f t="shared" si="2"/>
        <v>9500000</v>
      </c>
      <c r="K19" s="42">
        <f t="shared" si="3"/>
        <v>3045464.61</v>
      </c>
      <c r="L19" s="42">
        <f t="shared" si="4"/>
        <v>32.057522210526315</v>
      </c>
    </row>
    <row r="20" spans="1:12" ht="47.25" x14ac:dyDescent="0.2">
      <c r="A20" s="20" t="s">
        <v>130</v>
      </c>
      <c r="B20" s="12">
        <v>11010500</v>
      </c>
      <c r="C20" s="42">
        <v>9500000</v>
      </c>
      <c r="D20" s="42">
        <v>4478900</v>
      </c>
      <c r="E20" s="42">
        <v>4459794.76</v>
      </c>
      <c r="F20" s="27">
        <f t="shared" si="1"/>
        <v>99.573439014043615</v>
      </c>
      <c r="G20" s="28">
        <v>0</v>
      </c>
      <c r="H20" s="28">
        <v>0</v>
      </c>
      <c r="I20" s="24" t="str">
        <f t="shared" si="0"/>
        <v/>
      </c>
      <c r="J20" s="42">
        <f t="shared" si="2"/>
        <v>9500000</v>
      </c>
      <c r="K20" s="42">
        <f t="shared" si="3"/>
        <v>4459794.76</v>
      </c>
      <c r="L20" s="42">
        <f t="shared" si="4"/>
        <v>46.945208000000001</v>
      </c>
    </row>
    <row r="21" spans="1:12" s="76" customFormat="1" ht="47.25" hidden="1" x14ac:dyDescent="0.2">
      <c r="A21" s="20" t="s">
        <v>395</v>
      </c>
      <c r="B21" s="12">
        <v>11010600</v>
      </c>
      <c r="C21" s="28">
        <v>0</v>
      </c>
      <c r="D21" s="28">
        <v>0</v>
      </c>
      <c r="E21" s="28"/>
      <c r="F21" s="27" t="str">
        <f t="shared" si="1"/>
        <v/>
      </c>
      <c r="G21" s="28">
        <v>0</v>
      </c>
      <c r="H21" s="28">
        <v>0</v>
      </c>
      <c r="I21" s="24" t="str">
        <f t="shared" si="0"/>
        <v/>
      </c>
      <c r="J21" s="28">
        <f t="shared" si="2"/>
        <v>0</v>
      </c>
      <c r="K21" s="28">
        <f t="shared" si="3"/>
        <v>0</v>
      </c>
      <c r="L21" s="28" t="str">
        <f t="shared" si="4"/>
        <v/>
      </c>
    </row>
    <row r="22" spans="1:12" s="76" customFormat="1" ht="78.75" x14ac:dyDescent="0.2">
      <c r="A22" s="20" t="s">
        <v>131</v>
      </c>
      <c r="B22" s="12">
        <v>11010900</v>
      </c>
      <c r="C22" s="42">
        <v>850000</v>
      </c>
      <c r="D22" s="42">
        <v>389952</v>
      </c>
      <c r="E22" s="42">
        <v>392859.39</v>
      </c>
      <c r="F22" s="27">
        <f t="shared" si="1"/>
        <v>100.74557637863121</v>
      </c>
      <c r="G22" s="28">
        <v>0</v>
      </c>
      <c r="H22" s="28">
        <v>0</v>
      </c>
      <c r="I22" s="24" t="str">
        <f t="shared" si="0"/>
        <v/>
      </c>
      <c r="J22" s="42">
        <f t="shared" si="2"/>
        <v>850000</v>
      </c>
      <c r="K22" s="42">
        <f t="shared" si="3"/>
        <v>392859.39</v>
      </c>
      <c r="L22" s="42">
        <f t="shared" si="4"/>
        <v>46.218751764705885</v>
      </c>
    </row>
    <row r="23" spans="1:12" s="76" customFormat="1" ht="15.75" x14ac:dyDescent="0.2">
      <c r="A23" s="19" t="s">
        <v>132</v>
      </c>
      <c r="B23" s="18">
        <v>11020000</v>
      </c>
      <c r="C23" s="22">
        <f>SUM(C24:C25)</f>
        <v>3745000</v>
      </c>
      <c r="D23" s="22">
        <f>SUM(D24:D25)</f>
        <v>2228670</v>
      </c>
      <c r="E23" s="22">
        <f>SUM(E24:E25)</f>
        <v>2237374.44</v>
      </c>
      <c r="F23" s="23">
        <f t="shared" si="1"/>
        <v>100.39056657109397</v>
      </c>
      <c r="G23" s="22">
        <f>SUM(G24:G25)</f>
        <v>0</v>
      </c>
      <c r="H23" s="22">
        <f>SUM(H24:H25)</f>
        <v>0</v>
      </c>
      <c r="I23" s="24" t="str">
        <f t="shared" si="0"/>
        <v/>
      </c>
      <c r="J23" s="22">
        <f t="shared" si="2"/>
        <v>3745000</v>
      </c>
      <c r="K23" s="22">
        <f t="shared" si="3"/>
        <v>2237374.44</v>
      </c>
      <c r="L23" s="22">
        <f t="shared" si="4"/>
        <v>59.742975700934572</v>
      </c>
    </row>
    <row r="24" spans="1:12" ht="31.5" hidden="1" x14ac:dyDescent="0.2">
      <c r="A24" s="20" t="s">
        <v>115</v>
      </c>
      <c r="B24" s="12">
        <v>11020200</v>
      </c>
      <c r="C24" s="42">
        <v>3745000</v>
      </c>
      <c r="D24" s="42">
        <v>2228670</v>
      </c>
      <c r="E24" s="42">
        <v>2237374.44</v>
      </c>
      <c r="F24" s="27">
        <f t="shared" si="1"/>
        <v>100.39056657109397</v>
      </c>
      <c r="G24" s="28">
        <v>0</v>
      </c>
      <c r="H24" s="28">
        <v>0</v>
      </c>
      <c r="I24" s="24" t="str">
        <f t="shared" si="0"/>
        <v/>
      </c>
      <c r="J24" s="42">
        <f t="shared" si="2"/>
        <v>3745000</v>
      </c>
      <c r="K24" s="42">
        <f t="shared" si="3"/>
        <v>2237374.44</v>
      </c>
      <c r="L24" s="42">
        <f t="shared" si="4"/>
        <v>59.742975700934572</v>
      </c>
    </row>
    <row r="25" spans="1:12" s="76" customFormat="1" ht="31.5" hidden="1" x14ac:dyDescent="0.2">
      <c r="A25" s="20" t="s">
        <v>396</v>
      </c>
      <c r="B25" s="12">
        <v>11023200</v>
      </c>
      <c r="C25" s="31"/>
      <c r="D25" s="31"/>
      <c r="E25" s="30"/>
      <c r="F25" s="27" t="str">
        <f t="shared" si="1"/>
        <v/>
      </c>
      <c r="G25" s="28">
        <v>0</v>
      </c>
      <c r="H25" s="28">
        <v>0</v>
      </c>
      <c r="I25" s="24" t="str">
        <f t="shared" si="0"/>
        <v/>
      </c>
      <c r="J25" s="30">
        <f t="shared" si="2"/>
        <v>0</v>
      </c>
      <c r="K25" s="30">
        <f t="shared" si="3"/>
        <v>0</v>
      </c>
      <c r="L25" s="30" t="str">
        <f t="shared" si="4"/>
        <v/>
      </c>
    </row>
    <row r="26" spans="1:12" ht="15.75" hidden="1" x14ac:dyDescent="0.2">
      <c r="A26" s="55" t="s">
        <v>284</v>
      </c>
      <c r="B26" s="32">
        <v>12000000</v>
      </c>
      <c r="C26" s="31"/>
      <c r="D26" s="31"/>
      <c r="E26" s="30"/>
      <c r="F26" s="23"/>
      <c r="G26" s="28"/>
      <c r="H26" s="28"/>
      <c r="I26" s="24" t="str">
        <f t="shared" si="0"/>
        <v/>
      </c>
      <c r="J26" s="30">
        <f t="shared" si="2"/>
        <v>0</v>
      </c>
      <c r="K26" s="30">
        <f t="shared" si="3"/>
        <v>0</v>
      </c>
      <c r="L26" s="30" t="str">
        <f t="shared" si="4"/>
        <v/>
      </c>
    </row>
    <row r="27" spans="1:12" s="76" customFormat="1" ht="31.5" hidden="1" x14ac:dyDescent="0.2">
      <c r="A27" s="55" t="s">
        <v>285</v>
      </c>
      <c r="B27" s="32">
        <v>12020000</v>
      </c>
      <c r="C27" s="31"/>
      <c r="D27" s="31"/>
      <c r="E27" s="30"/>
      <c r="F27" s="23"/>
      <c r="G27" s="28"/>
      <c r="H27" s="28"/>
      <c r="I27" s="24" t="str">
        <f t="shared" si="0"/>
        <v/>
      </c>
      <c r="J27" s="30">
        <f t="shared" si="2"/>
        <v>0</v>
      </c>
      <c r="K27" s="30">
        <f t="shared" si="3"/>
        <v>0</v>
      </c>
      <c r="L27" s="30" t="str">
        <f t="shared" si="4"/>
        <v/>
      </c>
    </row>
    <row r="28" spans="1:12" s="76" customFormat="1" ht="31.5" x14ac:dyDescent="0.2">
      <c r="A28" s="19" t="s">
        <v>224</v>
      </c>
      <c r="B28" s="18">
        <v>13000000</v>
      </c>
      <c r="C28" s="22">
        <f>C29+C31</f>
        <v>137000</v>
      </c>
      <c r="D28" s="22">
        <f>D29+D31</f>
        <v>47960</v>
      </c>
      <c r="E28" s="22">
        <f>E29+E31</f>
        <v>23000.34</v>
      </c>
      <c r="F28" s="23">
        <f t="shared" si="1"/>
        <v>47.957339449541287</v>
      </c>
      <c r="G28" s="22">
        <f>G29+G31</f>
        <v>0</v>
      </c>
      <c r="H28" s="22">
        <f>H29+H31</f>
        <v>0</v>
      </c>
      <c r="I28" s="24" t="str">
        <f t="shared" si="0"/>
        <v/>
      </c>
      <c r="J28" s="22">
        <f t="shared" si="2"/>
        <v>137000</v>
      </c>
      <c r="K28" s="22">
        <f t="shared" si="3"/>
        <v>23000.34</v>
      </c>
      <c r="L28" s="22">
        <f t="shared" si="4"/>
        <v>16.788569343065692</v>
      </c>
    </row>
    <row r="29" spans="1:12" ht="31.5" x14ac:dyDescent="0.2">
      <c r="A29" s="19" t="s">
        <v>225</v>
      </c>
      <c r="B29" s="18">
        <v>13010000</v>
      </c>
      <c r="C29" s="22">
        <f>C30</f>
        <v>122500</v>
      </c>
      <c r="D29" s="22">
        <f>D30</f>
        <v>41000</v>
      </c>
      <c r="E29" s="22">
        <f>E30</f>
        <v>16015.97</v>
      </c>
      <c r="F29" s="23">
        <f t="shared" si="1"/>
        <v>39.063341463414631</v>
      </c>
      <c r="G29" s="22">
        <f>G30</f>
        <v>0</v>
      </c>
      <c r="H29" s="22">
        <f>H30</f>
        <v>0</v>
      </c>
      <c r="I29" s="24" t="str">
        <f t="shared" si="0"/>
        <v/>
      </c>
      <c r="J29" s="22">
        <f t="shared" si="2"/>
        <v>122500</v>
      </c>
      <c r="K29" s="22">
        <f t="shared" si="3"/>
        <v>16015.97</v>
      </c>
      <c r="L29" s="22">
        <f t="shared" si="4"/>
        <v>13.074261224489794</v>
      </c>
    </row>
    <row r="30" spans="1:12" ht="63" hidden="1" x14ac:dyDescent="0.2">
      <c r="A30" s="20" t="s">
        <v>423</v>
      </c>
      <c r="B30" s="12">
        <v>13010200</v>
      </c>
      <c r="C30" s="42">
        <v>122500</v>
      </c>
      <c r="D30" s="42">
        <v>41000</v>
      </c>
      <c r="E30" s="42">
        <v>16015.97</v>
      </c>
      <c r="F30" s="27">
        <f t="shared" si="1"/>
        <v>39.063341463414631</v>
      </c>
      <c r="G30" s="28">
        <v>0</v>
      </c>
      <c r="H30" s="28">
        <v>0</v>
      </c>
      <c r="I30" s="24" t="str">
        <f t="shared" si="0"/>
        <v/>
      </c>
      <c r="J30" s="42">
        <f t="shared" si="2"/>
        <v>122500</v>
      </c>
      <c r="K30" s="42">
        <f t="shared" si="3"/>
        <v>16015.97</v>
      </c>
      <c r="L30" s="42">
        <f t="shared" si="4"/>
        <v>13.074261224489794</v>
      </c>
    </row>
    <row r="31" spans="1:12" ht="15.75" x14ac:dyDescent="0.2">
      <c r="A31" s="19" t="s">
        <v>226</v>
      </c>
      <c r="B31" s="18">
        <v>13030000</v>
      </c>
      <c r="C31" s="22">
        <f>C32</f>
        <v>14500</v>
      </c>
      <c r="D31" s="22">
        <f>D32</f>
        <v>6960</v>
      </c>
      <c r="E31" s="22">
        <f>E32</f>
        <v>6984.37</v>
      </c>
      <c r="F31" s="23">
        <f t="shared" si="1"/>
        <v>100.3501436781609</v>
      </c>
      <c r="G31" s="22">
        <f>G32</f>
        <v>0</v>
      </c>
      <c r="H31" s="22">
        <f>H32</f>
        <v>0</v>
      </c>
      <c r="I31" s="24" t="str">
        <f t="shared" si="0"/>
        <v/>
      </c>
      <c r="J31" s="22">
        <f t="shared" si="2"/>
        <v>14500</v>
      </c>
      <c r="K31" s="22">
        <f t="shared" si="3"/>
        <v>6984.37</v>
      </c>
      <c r="L31" s="22">
        <f t="shared" si="4"/>
        <v>48.168068965517243</v>
      </c>
    </row>
    <row r="32" spans="1:12" ht="31.5" hidden="1" x14ac:dyDescent="0.2">
      <c r="A32" s="20" t="s">
        <v>227</v>
      </c>
      <c r="B32" s="12">
        <v>13030200</v>
      </c>
      <c r="C32" s="42">
        <v>14500</v>
      </c>
      <c r="D32" s="42">
        <v>6960</v>
      </c>
      <c r="E32" s="42">
        <v>6984.37</v>
      </c>
      <c r="F32" s="27">
        <f t="shared" si="1"/>
        <v>100.3501436781609</v>
      </c>
      <c r="G32" s="28">
        <v>0</v>
      </c>
      <c r="H32" s="28">
        <v>0</v>
      </c>
      <c r="I32" s="24" t="str">
        <f t="shared" si="0"/>
        <v/>
      </c>
      <c r="J32" s="42">
        <f t="shared" si="2"/>
        <v>14500</v>
      </c>
      <c r="K32" s="42">
        <f t="shared" si="3"/>
        <v>6984.37</v>
      </c>
      <c r="L32" s="42">
        <f t="shared" si="4"/>
        <v>48.168068965517243</v>
      </c>
    </row>
    <row r="33" spans="1:12" ht="15.75" x14ac:dyDescent="0.2">
      <c r="A33" s="19" t="s">
        <v>228</v>
      </c>
      <c r="B33" s="18">
        <v>14000000</v>
      </c>
      <c r="C33" s="22">
        <f>C34+C36+C38</f>
        <v>144241000</v>
      </c>
      <c r="D33" s="22">
        <f>D34+D36+D38</f>
        <v>65488600</v>
      </c>
      <c r="E33" s="22">
        <f>E34+E36+E38</f>
        <v>66770893.599999994</v>
      </c>
      <c r="F33" s="23">
        <f t="shared" si="1"/>
        <v>101.95804094147682</v>
      </c>
      <c r="G33" s="22">
        <f>G34+G36+G38</f>
        <v>0</v>
      </c>
      <c r="H33" s="22">
        <f>H34+H36+H38</f>
        <v>0</v>
      </c>
      <c r="I33" s="24" t="str">
        <f t="shared" si="0"/>
        <v/>
      </c>
      <c r="J33" s="22">
        <f t="shared" si="2"/>
        <v>144241000</v>
      </c>
      <c r="K33" s="22">
        <f t="shared" si="3"/>
        <v>66770893.599999994</v>
      </c>
      <c r="L33" s="22">
        <f t="shared" si="4"/>
        <v>46.291202640026064</v>
      </c>
    </row>
    <row r="34" spans="1:12" ht="31.5" x14ac:dyDescent="0.2">
      <c r="A34" s="19" t="s">
        <v>286</v>
      </c>
      <c r="B34" s="33">
        <v>14020000</v>
      </c>
      <c r="C34" s="22">
        <f>C35</f>
        <v>12890000</v>
      </c>
      <c r="D34" s="22">
        <f>D35</f>
        <v>4317000</v>
      </c>
      <c r="E34" s="22">
        <f>E35</f>
        <v>5007784.88</v>
      </c>
      <c r="F34" s="23">
        <f t="shared" si="1"/>
        <v>116.00150289552931</v>
      </c>
      <c r="G34" s="22"/>
      <c r="H34" s="22"/>
      <c r="I34" s="24" t="str">
        <f>IF(G34=0,"",IF(H34/G34&gt;1.5, "зв.100",H34/G34*100))</f>
        <v/>
      </c>
      <c r="J34" s="22">
        <f t="shared" si="2"/>
        <v>12890000</v>
      </c>
      <c r="K34" s="22">
        <f t="shared" si="3"/>
        <v>5007784.88</v>
      </c>
      <c r="L34" s="22">
        <f t="shared" si="4"/>
        <v>38.850154228083781</v>
      </c>
    </row>
    <row r="35" spans="1:12" s="77" customFormat="1" ht="15.75" x14ac:dyDescent="0.2">
      <c r="A35" s="20" t="s">
        <v>287</v>
      </c>
      <c r="B35" s="34">
        <v>14021900</v>
      </c>
      <c r="C35" s="42">
        <v>12890000</v>
      </c>
      <c r="D35" s="42">
        <v>4317000</v>
      </c>
      <c r="E35" s="42">
        <v>5007784.88</v>
      </c>
      <c r="F35" s="27">
        <f t="shared" si="1"/>
        <v>116.00150289552931</v>
      </c>
      <c r="G35" s="22"/>
      <c r="H35" s="22"/>
      <c r="I35" s="24" t="str">
        <f>IF(G35=0,"",IF(H35/G35&gt;1.5, "зв.100",H35/G35*100))</f>
        <v/>
      </c>
      <c r="J35" s="42">
        <f t="shared" si="2"/>
        <v>12890000</v>
      </c>
      <c r="K35" s="42">
        <f t="shared" si="3"/>
        <v>5007784.88</v>
      </c>
      <c r="L35" s="42">
        <f t="shared" si="4"/>
        <v>38.850154228083781</v>
      </c>
    </row>
    <row r="36" spans="1:12" ht="35.25" customHeight="1" x14ac:dyDescent="0.2">
      <c r="A36" s="19" t="s">
        <v>288</v>
      </c>
      <c r="B36" s="33">
        <v>14030000</v>
      </c>
      <c r="C36" s="22">
        <f>C37</f>
        <v>45441000</v>
      </c>
      <c r="D36" s="22">
        <f>D37</f>
        <v>17371600</v>
      </c>
      <c r="E36" s="22">
        <f>E37</f>
        <v>18958801.850000001</v>
      </c>
      <c r="F36" s="23">
        <f t="shared" si="1"/>
        <v>109.13676258951392</v>
      </c>
      <c r="G36" s="22"/>
      <c r="H36" s="22"/>
      <c r="I36" s="24" t="str">
        <f>IF(G36=0,"",IF(H36/G36&gt;1.5, "зв.100",H36/G36*100))</f>
        <v/>
      </c>
      <c r="J36" s="22">
        <f t="shared" si="2"/>
        <v>45441000</v>
      </c>
      <c r="K36" s="22">
        <f t="shared" si="3"/>
        <v>18958801.850000001</v>
      </c>
      <c r="L36" s="22">
        <f t="shared" si="4"/>
        <v>41.721797165555344</v>
      </c>
    </row>
    <row r="37" spans="1:12" ht="15.75" x14ac:dyDescent="0.2">
      <c r="A37" s="20" t="s">
        <v>287</v>
      </c>
      <c r="B37" s="34">
        <v>14031900</v>
      </c>
      <c r="C37" s="42">
        <v>45441000</v>
      </c>
      <c r="D37" s="42">
        <v>17371600</v>
      </c>
      <c r="E37" s="42">
        <v>18958801.850000001</v>
      </c>
      <c r="F37" s="27">
        <f t="shared" si="1"/>
        <v>109.13676258951392</v>
      </c>
      <c r="G37" s="22"/>
      <c r="H37" s="22"/>
      <c r="I37" s="24" t="str">
        <f>IF(G37=0,"",IF(H37/G37&gt;1.5, "зв.100",H37/G37*100))</f>
        <v/>
      </c>
      <c r="J37" s="42">
        <f t="shared" si="2"/>
        <v>45441000</v>
      </c>
      <c r="K37" s="42">
        <f t="shared" si="3"/>
        <v>18958801.850000001</v>
      </c>
      <c r="L37" s="42">
        <f t="shared" si="4"/>
        <v>41.721797165555344</v>
      </c>
    </row>
    <row r="38" spans="1:12" ht="47.25" x14ac:dyDescent="0.2">
      <c r="A38" s="19" t="s">
        <v>289</v>
      </c>
      <c r="B38" s="18">
        <v>14040000</v>
      </c>
      <c r="C38" s="56">
        <v>85910000</v>
      </c>
      <c r="D38" s="56">
        <v>43800000</v>
      </c>
      <c r="E38" s="56">
        <v>42804306.869999997</v>
      </c>
      <c r="F38" s="23">
        <f t="shared" si="1"/>
        <v>97.726728013698633</v>
      </c>
      <c r="G38" s="22">
        <v>0</v>
      </c>
      <c r="H38" s="22">
        <v>0</v>
      </c>
      <c r="I38" s="24" t="str">
        <f t="shared" si="0"/>
        <v/>
      </c>
      <c r="J38" s="56">
        <f t="shared" si="2"/>
        <v>85910000</v>
      </c>
      <c r="K38" s="56">
        <f t="shared" si="3"/>
        <v>42804306.869999997</v>
      </c>
      <c r="L38" s="56">
        <f t="shared" si="4"/>
        <v>49.824591863578163</v>
      </c>
    </row>
    <row r="39" spans="1:12" s="76" customFormat="1" ht="31.5" x14ac:dyDescent="0.2">
      <c r="A39" s="19" t="s">
        <v>290</v>
      </c>
      <c r="B39" s="18">
        <v>16000000</v>
      </c>
      <c r="C39" s="22">
        <f>C40</f>
        <v>0</v>
      </c>
      <c r="D39" s="22">
        <f>D40</f>
        <v>0</v>
      </c>
      <c r="E39" s="22">
        <f>E40</f>
        <v>-320</v>
      </c>
      <c r="F39" s="23" t="str">
        <f t="shared" si="1"/>
        <v/>
      </c>
      <c r="G39" s="22">
        <f>G40</f>
        <v>0</v>
      </c>
      <c r="H39" s="22">
        <f>H40</f>
        <v>0</v>
      </c>
      <c r="I39" s="24" t="str">
        <f t="shared" si="0"/>
        <v/>
      </c>
      <c r="J39" s="22">
        <f t="shared" si="2"/>
        <v>0</v>
      </c>
      <c r="K39" s="22">
        <f t="shared" si="3"/>
        <v>-320</v>
      </c>
      <c r="L39" s="22" t="str">
        <f t="shared" si="4"/>
        <v/>
      </c>
    </row>
    <row r="40" spans="1:12" ht="31.5" hidden="1" x14ac:dyDescent="0.2">
      <c r="A40" s="19" t="s">
        <v>291</v>
      </c>
      <c r="B40" s="18">
        <v>16010000</v>
      </c>
      <c r="C40" s="22">
        <f>SUM(C41:C43)</f>
        <v>0</v>
      </c>
      <c r="D40" s="22">
        <f>SUM(D41:D43)</f>
        <v>0</v>
      </c>
      <c r="E40" s="22">
        <f>SUM(E41:E43)</f>
        <v>-320</v>
      </c>
      <c r="F40" s="23" t="str">
        <f t="shared" si="1"/>
        <v/>
      </c>
      <c r="G40" s="22">
        <f>SUM(G41:G43)</f>
        <v>0</v>
      </c>
      <c r="H40" s="22">
        <f>SUM(H41:H43)</f>
        <v>0</v>
      </c>
      <c r="I40" s="24" t="str">
        <f t="shared" si="0"/>
        <v/>
      </c>
      <c r="J40" s="22">
        <f t="shared" si="2"/>
        <v>0</v>
      </c>
      <c r="K40" s="22">
        <f t="shared" si="3"/>
        <v>-320</v>
      </c>
      <c r="L40" s="22" t="str">
        <f t="shared" si="4"/>
        <v/>
      </c>
    </row>
    <row r="41" spans="1:12" ht="15.75" x14ac:dyDescent="0.2">
      <c r="A41" s="36" t="s">
        <v>292</v>
      </c>
      <c r="B41" s="37">
        <v>16010100</v>
      </c>
      <c r="C41" s="35">
        <v>0</v>
      </c>
      <c r="D41" s="35">
        <v>0</v>
      </c>
      <c r="E41" s="35">
        <v>-320</v>
      </c>
      <c r="F41" s="23" t="str">
        <f t="shared" si="1"/>
        <v/>
      </c>
      <c r="G41" s="28"/>
      <c r="H41" s="28"/>
      <c r="I41" s="24" t="str">
        <f t="shared" si="0"/>
        <v/>
      </c>
      <c r="J41" s="35">
        <f t="shared" si="2"/>
        <v>0</v>
      </c>
      <c r="K41" s="35">
        <f t="shared" si="3"/>
        <v>-320</v>
      </c>
      <c r="L41" s="35" t="str">
        <f t="shared" si="4"/>
        <v/>
      </c>
    </row>
    <row r="42" spans="1:12" s="76" customFormat="1" ht="15.75" hidden="1" x14ac:dyDescent="0.2">
      <c r="A42" s="36" t="s">
        <v>293</v>
      </c>
      <c r="B42" s="37">
        <v>16010200</v>
      </c>
      <c r="C42" s="22"/>
      <c r="D42" s="22"/>
      <c r="E42" s="30"/>
      <c r="F42" s="23" t="str">
        <f t="shared" si="1"/>
        <v/>
      </c>
      <c r="G42" s="22"/>
      <c r="H42" s="22"/>
      <c r="I42" s="24" t="str">
        <f t="shared" si="0"/>
        <v/>
      </c>
      <c r="J42" s="30">
        <f t="shared" si="2"/>
        <v>0</v>
      </c>
      <c r="K42" s="30">
        <f t="shared" si="3"/>
        <v>0</v>
      </c>
      <c r="L42" s="30" t="str">
        <f t="shared" si="4"/>
        <v/>
      </c>
    </row>
    <row r="43" spans="1:12" ht="15.75" hidden="1" x14ac:dyDescent="0.2">
      <c r="A43" s="20" t="s">
        <v>294</v>
      </c>
      <c r="B43" s="12">
        <v>16010600</v>
      </c>
      <c r="C43" s="28">
        <v>0</v>
      </c>
      <c r="D43" s="28">
        <v>0</v>
      </c>
      <c r="E43" s="30"/>
      <c r="F43" s="23" t="str">
        <f t="shared" si="1"/>
        <v/>
      </c>
      <c r="G43" s="28">
        <v>0</v>
      </c>
      <c r="H43" s="28">
        <v>0</v>
      </c>
      <c r="I43" s="24" t="str">
        <f t="shared" si="0"/>
        <v/>
      </c>
      <c r="J43" s="30">
        <f t="shared" si="2"/>
        <v>0</v>
      </c>
      <c r="K43" s="30">
        <f t="shared" si="3"/>
        <v>0</v>
      </c>
      <c r="L43" s="30" t="str">
        <f t="shared" si="4"/>
        <v/>
      </c>
    </row>
    <row r="44" spans="1:12" ht="15.75" x14ac:dyDescent="0.2">
      <c r="A44" s="19" t="s">
        <v>133</v>
      </c>
      <c r="B44" s="18">
        <v>18000000</v>
      </c>
      <c r="C44" s="22">
        <f>C45+C56+C59+C62+C74</f>
        <v>295847900</v>
      </c>
      <c r="D44" s="22">
        <f>D45+D56+D59+D62+D74</f>
        <v>141156380</v>
      </c>
      <c r="E44" s="22">
        <f>E45+E56+E59+E62+E74</f>
        <v>150439365.28999999</v>
      </c>
      <c r="F44" s="23">
        <f t="shared" si="1"/>
        <v>106.57638378796621</v>
      </c>
      <c r="G44" s="22">
        <f>G45+G56+G59+G62+G74</f>
        <v>0</v>
      </c>
      <c r="H44" s="22">
        <f>H45+H56+H59+H62+H74</f>
        <v>-13104.21</v>
      </c>
      <c r="I44" s="24" t="str">
        <f t="shared" si="0"/>
        <v/>
      </c>
      <c r="J44" s="22">
        <f t="shared" si="2"/>
        <v>295847900</v>
      </c>
      <c r="K44" s="22">
        <f t="shared" si="3"/>
        <v>150426261.07999998</v>
      </c>
      <c r="L44" s="22">
        <f t="shared" si="4"/>
        <v>50.845809985468883</v>
      </c>
    </row>
    <row r="45" spans="1:12" s="76" customFormat="1" ht="15.75" x14ac:dyDescent="0.2">
      <c r="A45" s="19" t="s">
        <v>229</v>
      </c>
      <c r="B45" s="18">
        <v>18010000</v>
      </c>
      <c r="C45" s="22">
        <f>SUM(C46:C55)</f>
        <v>154087500</v>
      </c>
      <c r="D45" s="22">
        <f>SUM(D46:D55)</f>
        <v>73673000</v>
      </c>
      <c r="E45" s="22">
        <f>SUM(E46:E55)</f>
        <v>76840746.670000002</v>
      </c>
      <c r="F45" s="23">
        <f t="shared" si="1"/>
        <v>104.29973894099602</v>
      </c>
      <c r="G45" s="22">
        <f>SUM(G46:G55)</f>
        <v>0</v>
      </c>
      <c r="H45" s="22">
        <f>SUM(H46:H55)</f>
        <v>0</v>
      </c>
      <c r="I45" s="24" t="str">
        <f t="shared" si="0"/>
        <v/>
      </c>
      <c r="J45" s="22">
        <f t="shared" si="2"/>
        <v>154087500</v>
      </c>
      <c r="K45" s="22">
        <f t="shared" si="3"/>
        <v>76840746.670000002</v>
      </c>
      <c r="L45" s="22">
        <f t="shared" si="4"/>
        <v>49.868254511235499</v>
      </c>
    </row>
    <row r="46" spans="1:12" ht="47.25" x14ac:dyDescent="0.2">
      <c r="A46" s="20" t="s">
        <v>230</v>
      </c>
      <c r="B46" s="12">
        <v>18010100</v>
      </c>
      <c r="C46" s="42">
        <v>360000</v>
      </c>
      <c r="D46" s="42">
        <v>187000</v>
      </c>
      <c r="E46" s="42">
        <v>239311.27</v>
      </c>
      <c r="F46" s="27">
        <f t="shared" si="1"/>
        <v>127.97394117647059</v>
      </c>
      <c r="G46" s="28"/>
      <c r="H46" s="28"/>
      <c r="I46" s="24" t="str">
        <f t="shared" si="0"/>
        <v/>
      </c>
      <c r="J46" s="42">
        <f t="shared" si="2"/>
        <v>360000</v>
      </c>
      <c r="K46" s="42">
        <f t="shared" si="3"/>
        <v>239311.27</v>
      </c>
      <c r="L46" s="42">
        <f t="shared" si="4"/>
        <v>66.475352777777772</v>
      </c>
    </row>
    <row r="47" spans="1:12" ht="47.25" x14ac:dyDescent="0.2">
      <c r="A47" s="20" t="s">
        <v>231</v>
      </c>
      <c r="B47" s="12">
        <v>18010200</v>
      </c>
      <c r="C47" s="42">
        <v>1447800</v>
      </c>
      <c r="D47" s="42">
        <v>0</v>
      </c>
      <c r="E47" s="42">
        <v>119904.34</v>
      </c>
      <c r="F47" s="27" t="str">
        <f t="shared" si="1"/>
        <v/>
      </c>
      <c r="G47" s="28">
        <v>0</v>
      </c>
      <c r="H47" s="28"/>
      <c r="I47" s="24" t="str">
        <f t="shared" si="0"/>
        <v/>
      </c>
      <c r="J47" s="42">
        <f t="shared" si="2"/>
        <v>1447800</v>
      </c>
      <c r="K47" s="42">
        <f t="shared" si="3"/>
        <v>119904.34</v>
      </c>
      <c r="L47" s="42">
        <f t="shared" si="4"/>
        <v>8.2818303633098491</v>
      </c>
    </row>
    <row r="48" spans="1:12" ht="47.25" x14ac:dyDescent="0.2">
      <c r="A48" s="20" t="s">
        <v>237</v>
      </c>
      <c r="B48" s="12">
        <v>18010300</v>
      </c>
      <c r="C48" s="42">
        <v>1102000</v>
      </c>
      <c r="D48" s="42">
        <v>0</v>
      </c>
      <c r="E48" s="42">
        <v>31234.400000000001</v>
      </c>
      <c r="F48" s="27" t="str">
        <f t="shared" si="1"/>
        <v/>
      </c>
      <c r="G48" s="28"/>
      <c r="H48" s="28"/>
      <c r="I48" s="24" t="str">
        <f t="shared" si="0"/>
        <v/>
      </c>
      <c r="J48" s="42">
        <f t="shared" si="2"/>
        <v>1102000</v>
      </c>
      <c r="K48" s="42">
        <f t="shared" si="3"/>
        <v>31234.400000000001</v>
      </c>
      <c r="L48" s="42">
        <f t="shared" si="4"/>
        <v>2.8343375680580762</v>
      </c>
    </row>
    <row r="49" spans="1:12" ht="47.25" x14ac:dyDescent="0.2">
      <c r="A49" s="20" t="s">
        <v>238</v>
      </c>
      <c r="B49" s="12">
        <v>18010400</v>
      </c>
      <c r="C49" s="42">
        <v>7813000</v>
      </c>
      <c r="D49" s="42">
        <v>3406000</v>
      </c>
      <c r="E49" s="42">
        <v>4182074.03</v>
      </c>
      <c r="F49" s="27">
        <f t="shared" si="1"/>
        <v>122.7854970640047</v>
      </c>
      <c r="G49" s="28"/>
      <c r="H49" s="28"/>
      <c r="I49" s="24" t="str">
        <f t="shared" si="0"/>
        <v/>
      </c>
      <c r="J49" s="42">
        <f t="shared" si="2"/>
        <v>7813000</v>
      </c>
      <c r="K49" s="42">
        <f t="shared" si="3"/>
        <v>4182074.03</v>
      </c>
      <c r="L49" s="42">
        <f t="shared" si="4"/>
        <v>53.527121848201709</v>
      </c>
    </row>
    <row r="50" spans="1:12" ht="15.75" x14ac:dyDescent="0.2">
      <c r="A50" s="20" t="s">
        <v>232</v>
      </c>
      <c r="B50" s="12">
        <v>18010500</v>
      </c>
      <c r="C50" s="42">
        <v>51035000</v>
      </c>
      <c r="D50" s="42">
        <v>26293750</v>
      </c>
      <c r="E50" s="42">
        <v>27153008.460000001</v>
      </c>
      <c r="F50" s="27">
        <f t="shared" si="1"/>
        <v>103.2679190301878</v>
      </c>
      <c r="G50" s="28"/>
      <c r="H50" s="28"/>
      <c r="I50" s="24" t="str">
        <f t="shared" si="0"/>
        <v/>
      </c>
      <c r="J50" s="42">
        <f t="shared" si="2"/>
        <v>51035000</v>
      </c>
      <c r="K50" s="42">
        <f t="shared" si="3"/>
        <v>27153008.460000001</v>
      </c>
      <c r="L50" s="42">
        <f t="shared" si="4"/>
        <v>53.204680043107679</v>
      </c>
    </row>
    <row r="51" spans="1:12" ht="15.75" x14ac:dyDescent="0.2">
      <c r="A51" s="20" t="s">
        <v>233</v>
      </c>
      <c r="B51" s="12">
        <v>18010600</v>
      </c>
      <c r="C51" s="42">
        <v>68185000</v>
      </c>
      <c r="D51" s="42">
        <v>33206250</v>
      </c>
      <c r="E51" s="42">
        <v>34129239.829999998</v>
      </c>
      <c r="F51" s="27">
        <f t="shared" si="1"/>
        <v>102.77956658761526</v>
      </c>
      <c r="G51" s="28"/>
      <c r="H51" s="28"/>
      <c r="I51" s="24" t="str">
        <f t="shared" si="0"/>
        <v/>
      </c>
      <c r="J51" s="42">
        <f t="shared" si="2"/>
        <v>68185000</v>
      </c>
      <c r="K51" s="42">
        <f t="shared" si="3"/>
        <v>34129239.829999998</v>
      </c>
      <c r="L51" s="42">
        <f t="shared" si="4"/>
        <v>50.053882569480088</v>
      </c>
    </row>
    <row r="52" spans="1:12" ht="15.75" x14ac:dyDescent="0.2">
      <c r="A52" s="67" t="s">
        <v>258</v>
      </c>
      <c r="B52" s="12">
        <v>18010700</v>
      </c>
      <c r="C52" s="42">
        <v>1320000</v>
      </c>
      <c r="D52" s="42">
        <v>120000</v>
      </c>
      <c r="E52" s="42">
        <v>417677.74</v>
      </c>
      <c r="F52" s="27" t="str">
        <f t="shared" si="1"/>
        <v>зв.100</v>
      </c>
      <c r="G52" s="28"/>
      <c r="H52" s="28"/>
      <c r="I52" s="24" t="str">
        <f t="shared" si="0"/>
        <v/>
      </c>
      <c r="J52" s="42">
        <f t="shared" si="2"/>
        <v>1320000</v>
      </c>
      <c r="K52" s="42">
        <f t="shared" si="3"/>
        <v>417677.74</v>
      </c>
      <c r="L52" s="42">
        <f t="shared" si="4"/>
        <v>31.642253030303031</v>
      </c>
    </row>
    <row r="53" spans="1:12" ht="15.75" x14ac:dyDescent="0.2">
      <c r="A53" s="20" t="s">
        <v>234</v>
      </c>
      <c r="B53" s="12">
        <v>18010900</v>
      </c>
      <c r="C53" s="42">
        <v>22150000</v>
      </c>
      <c r="D53" s="42">
        <v>10300000</v>
      </c>
      <c r="E53" s="42">
        <v>10306014.529999999</v>
      </c>
      <c r="F53" s="27">
        <f t="shared" si="1"/>
        <v>100.05839349514562</v>
      </c>
      <c r="G53" s="28"/>
      <c r="H53" s="28"/>
      <c r="I53" s="24" t="str">
        <f t="shared" si="0"/>
        <v/>
      </c>
      <c r="J53" s="42">
        <f t="shared" si="2"/>
        <v>22150000</v>
      </c>
      <c r="K53" s="42">
        <f t="shared" si="3"/>
        <v>10306014.529999999</v>
      </c>
      <c r="L53" s="42">
        <f t="shared" si="4"/>
        <v>46.528282302483063</v>
      </c>
    </row>
    <row r="54" spans="1:12" ht="15.75" x14ac:dyDescent="0.2">
      <c r="A54" s="20" t="s">
        <v>235</v>
      </c>
      <c r="B54" s="12">
        <v>18011000</v>
      </c>
      <c r="C54" s="42">
        <v>400000</v>
      </c>
      <c r="D54" s="42">
        <v>0</v>
      </c>
      <c r="E54" s="42">
        <v>23555.73</v>
      </c>
      <c r="F54" s="27" t="str">
        <f t="shared" si="1"/>
        <v/>
      </c>
      <c r="G54" s="28"/>
      <c r="H54" s="28"/>
      <c r="I54" s="24" t="str">
        <f t="shared" si="0"/>
        <v/>
      </c>
      <c r="J54" s="42">
        <f t="shared" si="2"/>
        <v>400000</v>
      </c>
      <c r="K54" s="42">
        <f t="shared" si="3"/>
        <v>23555.73</v>
      </c>
      <c r="L54" s="42">
        <f t="shared" si="4"/>
        <v>5.8889325000000001</v>
      </c>
    </row>
    <row r="55" spans="1:12" ht="15.75" x14ac:dyDescent="0.2">
      <c r="A55" s="20" t="s">
        <v>236</v>
      </c>
      <c r="B55" s="12">
        <v>18011100</v>
      </c>
      <c r="C55" s="42">
        <v>274700</v>
      </c>
      <c r="D55" s="42">
        <v>160000</v>
      </c>
      <c r="E55" s="42">
        <v>238726.34</v>
      </c>
      <c r="F55" s="27">
        <f t="shared" si="1"/>
        <v>149.20396249999999</v>
      </c>
      <c r="G55" s="28"/>
      <c r="H55" s="28"/>
      <c r="I55" s="24" t="str">
        <f t="shared" si="0"/>
        <v/>
      </c>
      <c r="J55" s="42">
        <f t="shared" si="2"/>
        <v>274700</v>
      </c>
      <c r="K55" s="42">
        <f t="shared" si="3"/>
        <v>238726.34</v>
      </c>
      <c r="L55" s="42">
        <f t="shared" si="4"/>
        <v>86.904382963232621</v>
      </c>
    </row>
    <row r="56" spans="1:12" ht="31.5" x14ac:dyDescent="0.2">
      <c r="A56" s="19" t="s">
        <v>134</v>
      </c>
      <c r="B56" s="18">
        <v>18020000</v>
      </c>
      <c r="C56" s="22">
        <f>SUM(C57:C58)</f>
        <v>1024000</v>
      </c>
      <c r="D56" s="22">
        <f>SUM(D57:D58)</f>
        <v>585700</v>
      </c>
      <c r="E56" s="22">
        <f>SUM(E57:E58)</f>
        <v>545643.86</v>
      </c>
      <c r="F56" s="23">
        <f t="shared" si="1"/>
        <v>93.160980023903022</v>
      </c>
      <c r="G56" s="22">
        <f>SUM(G57:G58)</f>
        <v>0</v>
      </c>
      <c r="H56" s="22">
        <f>SUM(H57:H58)</f>
        <v>0</v>
      </c>
      <c r="I56" s="24" t="str">
        <f t="shared" si="0"/>
        <v/>
      </c>
      <c r="J56" s="22">
        <f t="shared" si="2"/>
        <v>1024000</v>
      </c>
      <c r="K56" s="22">
        <f t="shared" si="3"/>
        <v>545643.86</v>
      </c>
      <c r="L56" s="22">
        <f t="shared" si="4"/>
        <v>53.285533203124999</v>
      </c>
    </row>
    <row r="57" spans="1:12" s="76" customFormat="1" ht="31.5" hidden="1" x14ac:dyDescent="0.2">
      <c r="A57" s="20" t="s">
        <v>135</v>
      </c>
      <c r="B57" s="12">
        <v>18020100</v>
      </c>
      <c r="C57" s="42">
        <v>638700</v>
      </c>
      <c r="D57" s="42">
        <v>365000</v>
      </c>
      <c r="E57" s="42">
        <v>324870.69</v>
      </c>
      <c r="F57" s="27">
        <f t="shared" si="1"/>
        <v>89.005668493150679</v>
      </c>
      <c r="G57" s="28">
        <v>0</v>
      </c>
      <c r="H57" s="28">
        <v>0</v>
      </c>
      <c r="I57" s="24" t="str">
        <f t="shared" si="0"/>
        <v/>
      </c>
      <c r="J57" s="42">
        <f t="shared" si="2"/>
        <v>638700</v>
      </c>
      <c r="K57" s="42">
        <f t="shared" si="3"/>
        <v>324870.69</v>
      </c>
      <c r="L57" s="42">
        <f t="shared" si="4"/>
        <v>50.864363550962899</v>
      </c>
    </row>
    <row r="58" spans="1:12" ht="31.5" hidden="1" x14ac:dyDescent="0.2">
      <c r="A58" s="20" t="s">
        <v>136</v>
      </c>
      <c r="B58" s="12">
        <v>18020200</v>
      </c>
      <c r="C58" s="42">
        <v>385300</v>
      </c>
      <c r="D58" s="42">
        <v>220700</v>
      </c>
      <c r="E58" s="42">
        <v>220773.17</v>
      </c>
      <c r="F58" s="27">
        <f t="shared" si="1"/>
        <v>100.03315360217491</v>
      </c>
      <c r="G58" s="28">
        <v>0</v>
      </c>
      <c r="H58" s="28">
        <v>0</v>
      </c>
      <c r="I58" s="24" t="str">
        <f t="shared" si="0"/>
        <v/>
      </c>
      <c r="J58" s="42">
        <f t="shared" si="2"/>
        <v>385300</v>
      </c>
      <c r="K58" s="42">
        <f t="shared" si="3"/>
        <v>220773.17</v>
      </c>
      <c r="L58" s="42">
        <f t="shared" si="4"/>
        <v>57.299031923176749</v>
      </c>
    </row>
    <row r="59" spans="1:12" ht="15.75" x14ac:dyDescent="0.2">
      <c r="A59" s="19" t="s">
        <v>137</v>
      </c>
      <c r="B59" s="18">
        <v>18030000</v>
      </c>
      <c r="C59" s="22">
        <f>SUM(C60:C61)</f>
        <v>170000</v>
      </c>
      <c r="D59" s="22">
        <f>SUM(D60:D61)</f>
        <v>78000</v>
      </c>
      <c r="E59" s="22">
        <f>SUM(E60:E61)</f>
        <v>114754.38</v>
      </c>
      <c r="F59" s="23">
        <f t="shared" si="1"/>
        <v>147.12100000000001</v>
      </c>
      <c r="G59" s="22">
        <f>SUM(G60:G61)</f>
        <v>0</v>
      </c>
      <c r="H59" s="22">
        <f>SUM(H60:H61)</f>
        <v>0</v>
      </c>
      <c r="I59" s="24" t="str">
        <f t="shared" si="0"/>
        <v/>
      </c>
      <c r="J59" s="22">
        <f t="shared" si="2"/>
        <v>170000</v>
      </c>
      <c r="K59" s="22">
        <f t="shared" si="3"/>
        <v>114754.38</v>
      </c>
      <c r="L59" s="22">
        <f t="shared" si="4"/>
        <v>67.502576470588238</v>
      </c>
    </row>
    <row r="60" spans="1:12" ht="18.75" hidden="1" customHeight="1" x14ac:dyDescent="0.2">
      <c r="A60" s="20" t="s">
        <v>138</v>
      </c>
      <c r="B60" s="12">
        <v>18030100</v>
      </c>
      <c r="C60" s="42">
        <v>100000</v>
      </c>
      <c r="D60" s="42">
        <v>45000</v>
      </c>
      <c r="E60" s="42">
        <v>68990.73</v>
      </c>
      <c r="F60" s="27" t="str">
        <f t="shared" si="1"/>
        <v>зв.100</v>
      </c>
      <c r="G60" s="28">
        <v>0</v>
      </c>
      <c r="H60" s="28">
        <v>0</v>
      </c>
      <c r="I60" s="24" t="str">
        <f t="shared" si="0"/>
        <v/>
      </c>
      <c r="J60" s="42">
        <f t="shared" si="2"/>
        <v>100000</v>
      </c>
      <c r="K60" s="42">
        <f t="shared" si="3"/>
        <v>68990.73</v>
      </c>
      <c r="L60" s="42">
        <f t="shared" si="4"/>
        <v>68.990729999999999</v>
      </c>
    </row>
    <row r="61" spans="1:12" ht="15.75" hidden="1" x14ac:dyDescent="0.2">
      <c r="A61" s="20" t="s">
        <v>139</v>
      </c>
      <c r="B61" s="12">
        <v>18030200</v>
      </c>
      <c r="C61" s="42">
        <v>70000</v>
      </c>
      <c r="D61" s="42">
        <v>33000</v>
      </c>
      <c r="E61" s="42">
        <v>45763.65</v>
      </c>
      <c r="F61" s="27">
        <f t="shared" si="1"/>
        <v>138.67772727272728</v>
      </c>
      <c r="G61" s="28">
        <v>0</v>
      </c>
      <c r="H61" s="28">
        <v>0</v>
      </c>
      <c r="I61" s="24" t="str">
        <f t="shared" si="0"/>
        <v/>
      </c>
      <c r="J61" s="42">
        <f t="shared" si="2"/>
        <v>70000</v>
      </c>
      <c r="K61" s="42">
        <f t="shared" si="3"/>
        <v>45763.65</v>
      </c>
      <c r="L61" s="42">
        <f t="shared" si="4"/>
        <v>65.376642857142869</v>
      </c>
    </row>
    <row r="62" spans="1:12" s="76" customFormat="1" ht="47.25" x14ac:dyDescent="0.2">
      <c r="A62" s="19" t="s">
        <v>295</v>
      </c>
      <c r="B62" s="18">
        <v>18040000</v>
      </c>
      <c r="C62" s="22">
        <f>SUM(C63:C73)</f>
        <v>0</v>
      </c>
      <c r="D62" s="22">
        <f>SUM(D63:D73)</f>
        <v>0</v>
      </c>
      <c r="E62" s="22">
        <f>SUM(E63:E73)</f>
        <v>-57698.7</v>
      </c>
      <c r="F62" s="23" t="str">
        <f t="shared" si="1"/>
        <v/>
      </c>
      <c r="G62" s="22">
        <f>SUM(G63:G73)</f>
        <v>0</v>
      </c>
      <c r="H62" s="22">
        <f>SUM(H63:H73)</f>
        <v>-13104.21</v>
      </c>
      <c r="I62" s="24" t="str">
        <f t="shared" si="0"/>
        <v/>
      </c>
      <c r="J62" s="22">
        <f t="shared" si="2"/>
        <v>0</v>
      </c>
      <c r="K62" s="22">
        <f t="shared" si="3"/>
        <v>-70802.91</v>
      </c>
      <c r="L62" s="22" t="str">
        <f t="shared" si="4"/>
        <v/>
      </c>
    </row>
    <row r="63" spans="1:12" s="76" customFormat="1" ht="47.25" hidden="1" x14ac:dyDescent="0.2">
      <c r="A63" s="20" t="s">
        <v>296</v>
      </c>
      <c r="B63" s="12">
        <v>18040100</v>
      </c>
      <c r="C63" s="35">
        <v>0</v>
      </c>
      <c r="D63" s="35">
        <v>0</v>
      </c>
      <c r="E63" s="42">
        <v>-26680.91</v>
      </c>
      <c r="F63" s="23" t="str">
        <f t="shared" si="1"/>
        <v/>
      </c>
      <c r="G63" s="28">
        <v>0</v>
      </c>
      <c r="H63" s="28">
        <v>0</v>
      </c>
      <c r="I63" s="24" t="str">
        <f t="shared" si="0"/>
        <v/>
      </c>
      <c r="J63" s="42">
        <f t="shared" si="2"/>
        <v>0</v>
      </c>
      <c r="K63" s="42">
        <f t="shared" si="3"/>
        <v>-26680.91</v>
      </c>
      <c r="L63" s="42" t="str">
        <f t="shared" si="4"/>
        <v/>
      </c>
    </row>
    <row r="64" spans="1:12" ht="47.25" hidden="1" x14ac:dyDescent="0.2">
      <c r="A64" s="20" t="s">
        <v>297</v>
      </c>
      <c r="B64" s="12">
        <v>18040200</v>
      </c>
      <c r="C64" s="35">
        <v>0</v>
      </c>
      <c r="D64" s="35">
        <v>0</v>
      </c>
      <c r="E64" s="42">
        <v>-18153.97</v>
      </c>
      <c r="F64" s="23" t="str">
        <f t="shared" si="1"/>
        <v/>
      </c>
      <c r="G64" s="28">
        <v>0</v>
      </c>
      <c r="H64" s="28">
        <v>0</v>
      </c>
      <c r="I64" s="24" t="str">
        <f t="shared" si="0"/>
        <v/>
      </c>
      <c r="J64" s="42">
        <f t="shared" si="2"/>
        <v>0</v>
      </c>
      <c r="K64" s="42">
        <f t="shared" si="3"/>
        <v>-18153.97</v>
      </c>
      <c r="L64" s="42" t="str">
        <f t="shared" si="4"/>
        <v/>
      </c>
    </row>
    <row r="65" spans="1:12" ht="47.25" hidden="1" x14ac:dyDescent="0.2">
      <c r="A65" s="20" t="s">
        <v>298</v>
      </c>
      <c r="B65" s="12">
        <v>18040500</v>
      </c>
      <c r="C65" s="35">
        <v>0</v>
      </c>
      <c r="D65" s="35">
        <v>0</v>
      </c>
      <c r="E65" s="42">
        <v>-1168.54</v>
      </c>
      <c r="F65" s="23" t="str">
        <f t="shared" si="1"/>
        <v/>
      </c>
      <c r="G65" s="28">
        <v>0</v>
      </c>
      <c r="H65" s="28">
        <v>0</v>
      </c>
      <c r="I65" s="24" t="str">
        <f t="shared" si="0"/>
        <v/>
      </c>
      <c r="J65" s="42">
        <f t="shared" si="2"/>
        <v>0</v>
      </c>
      <c r="K65" s="42">
        <f t="shared" si="3"/>
        <v>-1168.54</v>
      </c>
      <c r="L65" s="42" t="str">
        <f t="shared" si="4"/>
        <v/>
      </c>
    </row>
    <row r="66" spans="1:12" ht="47.25" hidden="1" x14ac:dyDescent="0.2">
      <c r="A66" s="20" t="s">
        <v>299</v>
      </c>
      <c r="B66" s="12">
        <v>18040600</v>
      </c>
      <c r="C66" s="35">
        <v>0</v>
      </c>
      <c r="D66" s="35">
        <v>0</v>
      </c>
      <c r="E66" s="42">
        <v>-3885.66</v>
      </c>
      <c r="F66" s="23" t="str">
        <f t="shared" si="1"/>
        <v/>
      </c>
      <c r="G66" s="28">
        <v>0</v>
      </c>
      <c r="H66" s="28">
        <v>0</v>
      </c>
      <c r="I66" s="24" t="str">
        <f t="shared" si="0"/>
        <v/>
      </c>
      <c r="J66" s="42">
        <f t="shared" si="2"/>
        <v>0</v>
      </c>
      <c r="K66" s="42">
        <f t="shared" si="3"/>
        <v>-3885.66</v>
      </c>
      <c r="L66" s="42" t="str">
        <f t="shared" si="4"/>
        <v/>
      </c>
    </row>
    <row r="67" spans="1:12" ht="47.25" hidden="1" x14ac:dyDescent="0.2">
      <c r="A67" s="20" t="s">
        <v>300</v>
      </c>
      <c r="B67" s="12">
        <v>18040700</v>
      </c>
      <c r="C67" s="35">
        <v>0</v>
      </c>
      <c r="D67" s="35">
        <v>0</v>
      </c>
      <c r="E67" s="42">
        <v>-6705.2</v>
      </c>
      <c r="F67" s="23" t="str">
        <f t="shared" si="1"/>
        <v/>
      </c>
      <c r="G67" s="28">
        <v>0</v>
      </c>
      <c r="H67" s="28">
        <v>0</v>
      </c>
      <c r="I67" s="24" t="str">
        <f t="shared" si="0"/>
        <v/>
      </c>
      <c r="J67" s="42">
        <f t="shared" si="2"/>
        <v>0</v>
      </c>
      <c r="K67" s="42">
        <f t="shared" si="3"/>
        <v>-6705.2</v>
      </c>
      <c r="L67" s="42" t="str">
        <f t="shared" si="4"/>
        <v/>
      </c>
    </row>
    <row r="68" spans="1:12" ht="47.25" hidden="1" x14ac:dyDescent="0.2">
      <c r="A68" s="20" t="s">
        <v>301</v>
      </c>
      <c r="B68" s="12">
        <v>18040800</v>
      </c>
      <c r="C68" s="28"/>
      <c r="D68" s="28"/>
      <c r="E68" s="28"/>
      <c r="F68" s="23" t="str">
        <f t="shared" si="1"/>
        <v/>
      </c>
      <c r="G68" s="28">
        <v>0</v>
      </c>
      <c r="H68" s="28">
        <v>0</v>
      </c>
      <c r="I68" s="24" t="str">
        <f t="shared" si="0"/>
        <v/>
      </c>
      <c r="J68" s="28">
        <f t="shared" si="2"/>
        <v>0</v>
      </c>
      <c r="K68" s="28">
        <f t="shared" si="3"/>
        <v>0</v>
      </c>
      <c r="L68" s="28" t="str">
        <f t="shared" si="4"/>
        <v/>
      </c>
    </row>
    <row r="69" spans="1:12" s="76" customFormat="1" ht="47.25" hidden="1" x14ac:dyDescent="0.2">
      <c r="A69" s="20" t="s">
        <v>302</v>
      </c>
      <c r="B69" s="12">
        <v>18041300</v>
      </c>
      <c r="C69" s="28"/>
      <c r="D69" s="28"/>
      <c r="E69" s="30"/>
      <c r="F69" s="23" t="str">
        <f t="shared" si="1"/>
        <v/>
      </c>
      <c r="G69" s="28">
        <v>0</v>
      </c>
      <c r="H69" s="28">
        <v>0</v>
      </c>
      <c r="I69" s="24" t="str">
        <f t="shared" si="0"/>
        <v/>
      </c>
      <c r="J69" s="30">
        <f t="shared" si="2"/>
        <v>0</v>
      </c>
      <c r="K69" s="30">
        <f t="shared" si="3"/>
        <v>0</v>
      </c>
      <c r="L69" s="30" t="str">
        <f t="shared" si="4"/>
        <v/>
      </c>
    </row>
    <row r="70" spans="1:12" s="76" customFormat="1" ht="47.25" hidden="1" x14ac:dyDescent="0.2">
      <c r="A70" s="20" t="s">
        <v>303</v>
      </c>
      <c r="B70" s="12">
        <v>18041400</v>
      </c>
      <c r="C70" s="35">
        <v>0</v>
      </c>
      <c r="D70" s="35">
        <v>0</v>
      </c>
      <c r="E70" s="35">
        <v>-1104.42</v>
      </c>
      <c r="F70" s="23" t="str">
        <f t="shared" si="1"/>
        <v/>
      </c>
      <c r="G70" s="28">
        <v>0</v>
      </c>
      <c r="H70" s="28">
        <v>0</v>
      </c>
      <c r="I70" s="24" t="str">
        <f t="shared" si="0"/>
        <v/>
      </c>
      <c r="J70" s="35">
        <f t="shared" si="2"/>
        <v>0</v>
      </c>
      <c r="K70" s="35">
        <f t="shared" si="3"/>
        <v>-1104.42</v>
      </c>
      <c r="L70" s="35" t="str">
        <f t="shared" si="4"/>
        <v/>
      </c>
    </row>
    <row r="71" spans="1:12" s="76" customFormat="1" ht="78.75" hidden="1" x14ac:dyDescent="0.2">
      <c r="A71" s="20" t="s">
        <v>304</v>
      </c>
      <c r="B71" s="12">
        <v>18041500</v>
      </c>
      <c r="C71" s="28"/>
      <c r="D71" s="28"/>
      <c r="E71" s="30">
        <v>0</v>
      </c>
      <c r="F71" s="23" t="str">
        <f t="shared" si="1"/>
        <v/>
      </c>
      <c r="G71" s="35">
        <v>0</v>
      </c>
      <c r="H71" s="35">
        <v>-13104.21</v>
      </c>
      <c r="I71" s="24" t="str">
        <f t="shared" si="0"/>
        <v/>
      </c>
      <c r="J71" s="30">
        <f t="shared" si="2"/>
        <v>0</v>
      </c>
      <c r="K71" s="30">
        <f t="shared" si="3"/>
        <v>-13104.21</v>
      </c>
      <c r="L71" s="30" t="str">
        <f t="shared" si="4"/>
        <v/>
      </c>
    </row>
    <row r="72" spans="1:12" ht="47.25" hidden="1" x14ac:dyDescent="0.2">
      <c r="A72" s="20" t="s">
        <v>272</v>
      </c>
      <c r="B72" s="12">
        <v>18041700</v>
      </c>
      <c r="C72" s="28"/>
      <c r="D72" s="28"/>
      <c r="E72" s="28"/>
      <c r="F72" s="23" t="str">
        <f t="shared" si="1"/>
        <v/>
      </c>
      <c r="G72" s="28"/>
      <c r="H72" s="42"/>
      <c r="I72" s="24" t="str">
        <f t="shared" si="0"/>
        <v/>
      </c>
      <c r="J72" s="28">
        <f t="shared" si="2"/>
        <v>0</v>
      </c>
      <c r="K72" s="28">
        <f t="shared" si="3"/>
        <v>0</v>
      </c>
      <c r="L72" s="28" t="str">
        <f t="shared" si="4"/>
        <v/>
      </c>
    </row>
    <row r="73" spans="1:12" ht="47.25" hidden="1" x14ac:dyDescent="0.2">
      <c r="A73" s="20" t="s">
        <v>305</v>
      </c>
      <c r="B73" s="12">
        <v>18041800</v>
      </c>
      <c r="C73" s="28"/>
      <c r="D73" s="28"/>
      <c r="E73" s="28"/>
      <c r="F73" s="23" t="str">
        <f t="shared" si="1"/>
        <v/>
      </c>
      <c r="G73" s="28"/>
      <c r="H73" s="42"/>
      <c r="I73" s="24" t="str">
        <f t="shared" si="0"/>
        <v/>
      </c>
      <c r="J73" s="28">
        <f t="shared" si="2"/>
        <v>0</v>
      </c>
      <c r="K73" s="28">
        <f t="shared" si="3"/>
        <v>0</v>
      </c>
      <c r="L73" s="28" t="str">
        <f t="shared" si="4"/>
        <v/>
      </c>
    </row>
    <row r="74" spans="1:12" s="76" customFormat="1" ht="15.75" x14ac:dyDescent="0.2">
      <c r="A74" s="19" t="s">
        <v>306</v>
      </c>
      <c r="B74" s="18">
        <v>18050000</v>
      </c>
      <c r="C74" s="22">
        <f>SUM(C75:C78)</f>
        <v>140566400</v>
      </c>
      <c r="D74" s="22">
        <f>SUM(D75:D78)</f>
        <v>66819680</v>
      </c>
      <c r="E74" s="22">
        <f>SUM(E75:E78)</f>
        <v>72995919.079999998</v>
      </c>
      <c r="F74" s="23">
        <f t="shared" si="1"/>
        <v>109.24314375645019</v>
      </c>
      <c r="G74" s="22">
        <f>SUM(G75:G78)</f>
        <v>0</v>
      </c>
      <c r="H74" s="22">
        <f>SUM(H75:H78)</f>
        <v>0</v>
      </c>
      <c r="I74" s="24" t="str">
        <f t="shared" si="0"/>
        <v/>
      </c>
      <c r="J74" s="22">
        <f t="shared" si="2"/>
        <v>140566400</v>
      </c>
      <c r="K74" s="22">
        <f t="shared" si="3"/>
        <v>72995919.079999998</v>
      </c>
      <c r="L74" s="22">
        <f t="shared" si="4"/>
        <v>51.929848868577409</v>
      </c>
    </row>
    <row r="75" spans="1:12" ht="31.5" x14ac:dyDescent="0.2">
      <c r="A75" s="20" t="s">
        <v>207</v>
      </c>
      <c r="B75" s="12">
        <v>18050200</v>
      </c>
      <c r="C75" s="42">
        <v>0</v>
      </c>
      <c r="D75" s="42">
        <v>0</v>
      </c>
      <c r="E75" s="42">
        <v>372.78</v>
      </c>
      <c r="F75" s="23" t="str">
        <f t="shared" si="1"/>
        <v/>
      </c>
      <c r="G75" s="28"/>
      <c r="H75" s="28"/>
      <c r="I75" s="24" t="str">
        <f t="shared" si="0"/>
        <v/>
      </c>
      <c r="J75" s="42">
        <f t="shared" si="2"/>
        <v>0</v>
      </c>
      <c r="K75" s="42">
        <f t="shared" si="3"/>
        <v>372.78</v>
      </c>
      <c r="L75" s="42" t="str">
        <f t="shared" si="4"/>
        <v/>
      </c>
    </row>
    <row r="76" spans="1:12" ht="15.75" x14ac:dyDescent="0.2">
      <c r="A76" s="20" t="s">
        <v>208</v>
      </c>
      <c r="B76" s="12">
        <v>18050300</v>
      </c>
      <c r="C76" s="42">
        <v>34127400</v>
      </c>
      <c r="D76" s="42">
        <v>15090000</v>
      </c>
      <c r="E76" s="42">
        <v>15077034.51</v>
      </c>
      <c r="F76" s="27">
        <f t="shared" si="1"/>
        <v>99.914078926441348</v>
      </c>
      <c r="G76" s="28"/>
      <c r="H76" s="28"/>
      <c r="I76" s="24" t="str">
        <f t="shared" si="0"/>
        <v/>
      </c>
      <c r="J76" s="42">
        <f t="shared" si="2"/>
        <v>34127400</v>
      </c>
      <c r="K76" s="42">
        <f t="shared" si="3"/>
        <v>15077034.51</v>
      </c>
      <c r="L76" s="42">
        <f t="shared" si="4"/>
        <v>44.178679037957771</v>
      </c>
    </row>
    <row r="77" spans="1:12" ht="15.75" x14ac:dyDescent="0.2">
      <c r="A77" s="20" t="s">
        <v>209</v>
      </c>
      <c r="B77" s="12">
        <v>18050400</v>
      </c>
      <c r="C77" s="42">
        <v>106400000</v>
      </c>
      <c r="D77" s="42">
        <v>51690680</v>
      </c>
      <c r="E77" s="42">
        <v>57879465.789999999</v>
      </c>
      <c r="F77" s="27">
        <f t="shared" si="1"/>
        <v>111.97273046127465</v>
      </c>
      <c r="G77" s="28"/>
      <c r="H77" s="28"/>
      <c r="I77" s="24" t="str">
        <f t="shared" ref="I77:I140" si="5">IF(G77=0,"",IF(H77/G77&gt;1.5, "зв.100",H77/G77*100))</f>
        <v/>
      </c>
      <c r="J77" s="42">
        <f t="shared" si="2"/>
        <v>106400000</v>
      </c>
      <c r="K77" s="42">
        <f t="shared" si="3"/>
        <v>57879465.789999999</v>
      </c>
      <c r="L77" s="42">
        <f t="shared" si="4"/>
        <v>54.397994163533838</v>
      </c>
    </row>
    <row r="78" spans="1:12" ht="78.75" x14ac:dyDescent="0.2">
      <c r="A78" s="20" t="s">
        <v>273</v>
      </c>
      <c r="B78" s="12">
        <v>18050500</v>
      </c>
      <c r="C78" s="42">
        <v>39000</v>
      </c>
      <c r="D78" s="42">
        <v>39000</v>
      </c>
      <c r="E78" s="42">
        <v>39046</v>
      </c>
      <c r="F78" s="27">
        <f t="shared" ref="F78:F141" si="6">IF(D78=0,"",IF(E78/D78&gt;1.5, "зв.100",E78/D78*100))</f>
        <v>100.11794871794872</v>
      </c>
      <c r="G78" s="28"/>
      <c r="H78" s="28"/>
      <c r="I78" s="24" t="str">
        <f t="shared" si="5"/>
        <v/>
      </c>
      <c r="J78" s="42">
        <f t="shared" ref="J78:J141" si="7">C78+G78</f>
        <v>39000</v>
      </c>
      <c r="K78" s="42">
        <f t="shared" ref="K78:K141" si="8">E78+H78</f>
        <v>39046</v>
      </c>
      <c r="L78" s="42">
        <f t="shared" ref="L78:L141" si="9">IF(J78=0,"",IF(K78/J78&gt;1.5, "зв.100",K78/J78*100))</f>
        <v>100.11794871794872</v>
      </c>
    </row>
    <row r="79" spans="1:12" s="77" customFormat="1" ht="15.75" x14ac:dyDescent="0.2">
      <c r="A79" s="19" t="s">
        <v>223</v>
      </c>
      <c r="B79" s="18">
        <v>19000000</v>
      </c>
      <c r="C79" s="22">
        <f>C80+C84</f>
        <v>0</v>
      </c>
      <c r="D79" s="22">
        <f>D80+D84</f>
        <v>0</v>
      </c>
      <c r="E79" s="22">
        <f>E80+E84</f>
        <v>0</v>
      </c>
      <c r="F79" s="23" t="str">
        <f t="shared" si="6"/>
        <v/>
      </c>
      <c r="G79" s="22">
        <f>G80+G84</f>
        <v>391300</v>
      </c>
      <c r="H79" s="22">
        <f>H80+H84</f>
        <v>261570.53</v>
      </c>
      <c r="I79" s="24">
        <f t="shared" si="5"/>
        <v>66.846544850498333</v>
      </c>
      <c r="J79" s="22">
        <f t="shared" si="7"/>
        <v>391300</v>
      </c>
      <c r="K79" s="22">
        <f t="shared" si="8"/>
        <v>261570.53</v>
      </c>
      <c r="L79" s="22">
        <f t="shared" si="9"/>
        <v>66.846544850498333</v>
      </c>
    </row>
    <row r="80" spans="1:12" s="76" customFormat="1" ht="15.75" x14ac:dyDescent="0.2">
      <c r="A80" s="19" t="s">
        <v>140</v>
      </c>
      <c r="B80" s="18">
        <v>19010000</v>
      </c>
      <c r="C80" s="22">
        <f>SUM(C81:C83)</f>
        <v>0</v>
      </c>
      <c r="D80" s="22">
        <f>SUM(D81:D83)</f>
        <v>0</v>
      </c>
      <c r="E80" s="22">
        <f>SUM(E81:E83)</f>
        <v>0</v>
      </c>
      <c r="F80" s="23" t="str">
        <f t="shared" si="6"/>
        <v/>
      </c>
      <c r="G80" s="22">
        <f>SUM(G81:G83)</f>
        <v>391300</v>
      </c>
      <c r="H80" s="22">
        <f>SUM(H81:H83)</f>
        <v>261538.74</v>
      </c>
      <c r="I80" s="24">
        <f t="shared" si="5"/>
        <v>66.838420649118319</v>
      </c>
      <c r="J80" s="22">
        <f t="shared" si="7"/>
        <v>391300</v>
      </c>
      <c r="K80" s="22">
        <f t="shared" si="8"/>
        <v>261538.74</v>
      </c>
      <c r="L80" s="22">
        <f t="shared" si="9"/>
        <v>66.838420649118319</v>
      </c>
    </row>
    <row r="81" spans="1:12" s="76" customFormat="1" ht="47.25" x14ac:dyDescent="0.2">
      <c r="A81" s="20" t="s">
        <v>141</v>
      </c>
      <c r="B81" s="12">
        <v>19010100</v>
      </c>
      <c r="C81" s="29"/>
      <c r="D81" s="29"/>
      <c r="E81" s="30"/>
      <c r="F81" s="23" t="str">
        <f t="shared" si="6"/>
        <v/>
      </c>
      <c r="G81" s="35">
        <v>360000</v>
      </c>
      <c r="H81" s="35">
        <v>245156.17</v>
      </c>
      <c r="I81" s="38">
        <f t="shared" si="5"/>
        <v>68.098936111111115</v>
      </c>
      <c r="J81" s="30">
        <f t="shared" si="7"/>
        <v>360000</v>
      </c>
      <c r="K81" s="30">
        <f t="shared" si="8"/>
        <v>245156.17</v>
      </c>
      <c r="L81" s="30">
        <f t="shared" si="9"/>
        <v>68.098936111111115</v>
      </c>
    </row>
    <row r="82" spans="1:12" s="78" customFormat="1" ht="31.5" x14ac:dyDescent="0.2">
      <c r="A82" s="20" t="s">
        <v>210</v>
      </c>
      <c r="B82" s="12">
        <v>19010200</v>
      </c>
      <c r="C82" s="29"/>
      <c r="D82" s="29"/>
      <c r="E82" s="30"/>
      <c r="F82" s="23" t="str">
        <f t="shared" si="6"/>
        <v/>
      </c>
      <c r="G82" s="35">
        <v>11700</v>
      </c>
      <c r="H82" s="35">
        <v>7517.83</v>
      </c>
      <c r="I82" s="38">
        <f t="shared" si="5"/>
        <v>64.25495726495727</v>
      </c>
      <c r="J82" s="30">
        <f t="shared" si="7"/>
        <v>11700</v>
      </c>
      <c r="K82" s="30">
        <f t="shared" si="8"/>
        <v>7517.83</v>
      </c>
      <c r="L82" s="30">
        <f t="shared" si="9"/>
        <v>64.25495726495727</v>
      </c>
    </row>
    <row r="83" spans="1:12" s="78" customFormat="1" ht="63" x14ac:dyDescent="0.2">
      <c r="A83" s="20" t="s">
        <v>211</v>
      </c>
      <c r="B83" s="12">
        <v>19010300</v>
      </c>
      <c r="C83" s="29"/>
      <c r="D83" s="29"/>
      <c r="E83" s="30"/>
      <c r="F83" s="23" t="str">
        <f t="shared" si="6"/>
        <v/>
      </c>
      <c r="G83" s="35">
        <v>19600</v>
      </c>
      <c r="H83" s="35">
        <v>8864.74</v>
      </c>
      <c r="I83" s="38">
        <f t="shared" si="5"/>
        <v>45.228265306122452</v>
      </c>
      <c r="J83" s="30">
        <f t="shared" si="7"/>
        <v>19600</v>
      </c>
      <c r="K83" s="30">
        <f t="shared" si="8"/>
        <v>8864.74</v>
      </c>
      <c r="L83" s="30">
        <f t="shared" si="9"/>
        <v>45.228265306122452</v>
      </c>
    </row>
    <row r="84" spans="1:12" s="78" customFormat="1" ht="31.5" x14ac:dyDescent="0.2">
      <c r="A84" s="19" t="s">
        <v>274</v>
      </c>
      <c r="B84" s="18">
        <v>19050000</v>
      </c>
      <c r="C84" s="22">
        <f>C85</f>
        <v>0</v>
      </c>
      <c r="D84" s="22">
        <f>D85</f>
        <v>0</v>
      </c>
      <c r="E84" s="22">
        <f>E85</f>
        <v>0</v>
      </c>
      <c r="F84" s="23" t="str">
        <f t="shared" si="6"/>
        <v/>
      </c>
      <c r="G84" s="22">
        <f>G85</f>
        <v>0</v>
      </c>
      <c r="H84" s="22">
        <f>H85</f>
        <v>31.79</v>
      </c>
      <c r="I84" s="24" t="str">
        <f t="shared" si="5"/>
        <v/>
      </c>
      <c r="J84" s="22">
        <f t="shared" si="7"/>
        <v>0</v>
      </c>
      <c r="K84" s="22">
        <f t="shared" si="8"/>
        <v>31.79</v>
      </c>
      <c r="L84" s="22" t="str">
        <f t="shared" si="9"/>
        <v/>
      </c>
    </row>
    <row r="85" spans="1:12" s="78" customFormat="1" ht="47.25" hidden="1" x14ac:dyDescent="0.2">
      <c r="A85" s="20" t="s">
        <v>275</v>
      </c>
      <c r="B85" s="12">
        <v>19050300</v>
      </c>
      <c r="C85" s="29"/>
      <c r="D85" s="29"/>
      <c r="E85" s="30"/>
      <c r="F85" s="23" t="str">
        <f t="shared" si="6"/>
        <v/>
      </c>
      <c r="G85" s="35">
        <v>0</v>
      </c>
      <c r="H85" s="35">
        <v>31.79</v>
      </c>
      <c r="I85" s="24" t="str">
        <f t="shared" si="5"/>
        <v/>
      </c>
      <c r="J85" s="30">
        <f t="shared" si="7"/>
        <v>0</v>
      </c>
      <c r="K85" s="30">
        <f t="shared" si="8"/>
        <v>31.79</v>
      </c>
      <c r="L85" s="30" t="str">
        <f t="shared" si="9"/>
        <v/>
      </c>
    </row>
    <row r="86" spans="1:12" s="76" customFormat="1" ht="15.75" x14ac:dyDescent="0.2">
      <c r="A86" s="19" t="s">
        <v>142</v>
      </c>
      <c r="B86" s="18">
        <v>20000000</v>
      </c>
      <c r="C86" s="22">
        <f>C87+C97+C110+C121</f>
        <v>75034100</v>
      </c>
      <c r="D86" s="22">
        <f>D87+D97+D110+D121</f>
        <v>37343900</v>
      </c>
      <c r="E86" s="22">
        <f>E87+E97+E110+E121</f>
        <v>43164208.969999999</v>
      </c>
      <c r="F86" s="23">
        <f t="shared" si="6"/>
        <v>115.58570200220115</v>
      </c>
      <c r="G86" s="22">
        <f>G87+G97+G110+G121+G96</f>
        <v>50492200</v>
      </c>
      <c r="H86" s="22">
        <f>H87+H97+H110+H121+H96</f>
        <v>34675516.359999999</v>
      </c>
      <c r="I86" s="24">
        <f t="shared" si="5"/>
        <v>68.674996058797205</v>
      </c>
      <c r="J86" s="22">
        <f t="shared" si="7"/>
        <v>125526300</v>
      </c>
      <c r="K86" s="22">
        <f t="shared" si="8"/>
        <v>77839725.329999998</v>
      </c>
      <c r="L86" s="22">
        <f t="shared" si="9"/>
        <v>62.010690452917039</v>
      </c>
    </row>
    <row r="87" spans="1:12" ht="31.5" x14ac:dyDescent="0.2">
      <c r="A87" s="19" t="s">
        <v>307</v>
      </c>
      <c r="B87" s="18">
        <v>21000000</v>
      </c>
      <c r="C87" s="22">
        <f>C88+C91+C90</f>
        <v>31886300</v>
      </c>
      <c r="D87" s="22">
        <f>D88+D91+D90</f>
        <v>15608200</v>
      </c>
      <c r="E87" s="22">
        <f>E88+E91+E90</f>
        <v>18725855.890000001</v>
      </c>
      <c r="F87" s="23">
        <f t="shared" si="6"/>
        <v>119.97447425071437</v>
      </c>
      <c r="G87" s="22">
        <f>G88+G91+G90</f>
        <v>0</v>
      </c>
      <c r="H87" s="22">
        <f>H88+H91+H90</f>
        <v>0</v>
      </c>
      <c r="I87" s="24" t="str">
        <f t="shared" si="5"/>
        <v/>
      </c>
      <c r="J87" s="22">
        <f t="shared" si="7"/>
        <v>31886300</v>
      </c>
      <c r="K87" s="22">
        <f t="shared" si="8"/>
        <v>18725855.890000001</v>
      </c>
      <c r="L87" s="22">
        <f t="shared" si="9"/>
        <v>58.726963899856678</v>
      </c>
    </row>
    <row r="88" spans="1:12" s="76" customFormat="1" ht="94.5" x14ac:dyDescent="0.2">
      <c r="A88" s="19" t="s">
        <v>308</v>
      </c>
      <c r="B88" s="18">
        <v>21010000</v>
      </c>
      <c r="C88" s="22">
        <f>C89</f>
        <v>2593700</v>
      </c>
      <c r="D88" s="22">
        <f>D89</f>
        <v>1109900</v>
      </c>
      <c r="E88" s="22">
        <f>E89</f>
        <v>1136941.24</v>
      </c>
      <c r="F88" s="23">
        <f t="shared" si="6"/>
        <v>102.43636724029193</v>
      </c>
      <c r="G88" s="22">
        <f>G89</f>
        <v>0</v>
      </c>
      <c r="H88" s="22">
        <f>H89</f>
        <v>0</v>
      </c>
      <c r="I88" s="24" t="str">
        <f t="shared" si="5"/>
        <v/>
      </c>
      <c r="J88" s="22">
        <f t="shared" si="7"/>
        <v>2593700</v>
      </c>
      <c r="K88" s="22">
        <f t="shared" si="8"/>
        <v>1136941.24</v>
      </c>
      <c r="L88" s="22">
        <f t="shared" si="9"/>
        <v>43.834724139260516</v>
      </c>
    </row>
    <row r="89" spans="1:12" ht="47.25" hidden="1" x14ac:dyDescent="0.2">
      <c r="A89" s="20" t="s">
        <v>116</v>
      </c>
      <c r="B89" s="12">
        <v>21010300</v>
      </c>
      <c r="C89" s="42">
        <v>2593700</v>
      </c>
      <c r="D89" s="42">
        <v>1109900</v>
      </c>
      <c r="E89" s="42">
        <v>1136941.24</v>
      </c>
      <c r="F89" s="27">
        <f t="shared" si="6"/>
        <v>102.43636724029193</v>
      </c>
      <c r="G89" s="28">
        <v>0</v>
      </c>
      <c r="H89" s="28">
        <v>0</v>
      </c>
      <c r="I89" s="24" t="str">
        <f t="shared" si="5"/>
        <v/>
      </c>
      <c r="J89" s="42">
        <f t="shared" si="7"/>
        <v>2593700</v>
      </c>
      <c r="K89" s="42">
        <f t="shared" si="8"/>
        <v>1136941.24</v>
      </c>
      <c r="L89" s="42">
        <f t="shared" si="9"/>
        <v>43.834724139260516</v>
      </c>
    </row>
    <row r="90" spans="1:12" ht="31.5" x14ac:dyDescent="0.2">
      <c r="A90" s="19" t="s">
        <v>256</v>
      </c>
      <c r="B90" s="18">
        <v>21050000</v>
      </c>
      <c r="C90" s="56">
        <v>27500000</v>
      </c>
      <c r="D90" s="56">
        <v>13536000</v>
      </c>
      <c r="E90" s="56">
        <v>16315061.9</v>
      </c>
      <c r="F90" s="23">
        <f t="shared" si="6"/>
        <v>120.53089465130024</v>
      </c>
      <c r="G90" s="28"/>
      <c r="H90" s="28"/>
      <c r="I90" s="24" t="str">
        <f t="shared" si="5"/>
        <v/>
      </c>
      <c r="J90" s="56">
        <f t="shared" si="7"/>
        <v>27500000</v>
      </c>
      <c r="K90" s="56">
        <f t="shared" si="8"/>
        <v>16315061.9</v>
      </c>
      <c r="L90" s="56">
        <f t="shared" si="9"/>
        <v>59.327497818181818</v>
      </c>
    </row>
    <row r="91" spans="1:12" ht="15.75" x14ac:dyDescent="0.2">
      <c r="A91" s="19" t="s">
        <v>143</v>
      </c>
      <c r="B91" s="18">
        <v>21080000</v>
      </c>
      <c r="C91" s="22">
        <f>SUM(C92:C95)</f>
        <v>1792600</v>
      </c>
      <c r="D91" s="22">
        <f>SUM(D92:D95)</f>
        <v>962300</v>
      </c>
      <c r="E91" s="22">
        <f>SUM(E92:E95)</f>
        <v>1273852.75</v>
      </c>
      <c r="F91" s="23">
        <f t="shared" si="6"/>
        <v>132.37584433128961</v>
      </c>
      <c r="G91" s="22">
        <f>SUM(G92:G95)</f>
        <v>0</v>
      </c>
      <c r="H91" s="22">
        <f>SUM(H92:H95)</f>
        <v>0</v>
      </c>
      <c r="I91" s="24" t="str">
        <f t="shared" si="5"/>
        <v/>
      </c>
      <c r="J91" s="22">
        <f t="shared" si="7"/>
        <v>1792600</v>
      </c>
      <c r="K91" s="22">
        <f t="shared" si="8"/>
        <v>1273852.75</v>
      </c>
      <c r="L91" s="22">
        <f t="shared" si="9"/>
        <v>71.061739930826732</v>
      </c>
    </row>
    <row r="92" spans="1:12" ht="15.75" x14ac:dyDescent="0.2">
      <c r="A92" s="20" t="s">
        <v>144</v>
      </c>
      <c r="B92" s="12">
        <v>21080500</v>
      </c>
      <c r="C92" s="42">
        <v>114300</v>
      </c>
      <c r="D92" s="42">
        <v>114300</v>
      </c>
      <c r="E92" s="42">
        <v>258282.29</v>
      </c>
      <c r="F92" s="23" t="str">
        <f t="shared" si="6"/>
        <v>зв.100</v>
      </c>
      <c r="G92" s="28">
        <v>0</v>
      </c>
      <c r="H92" s="28">
        <v>0</v>
      </c>
      <c r="I92" s="24" t="str">
        <f t="shared" si="5"/>
        <v/>
      </c>
      <c r="J92" s="42">
        <f t="shared" si="7"/>
        <v>114300</v>
      </c>
      <c r="K92" s="42">
        <f t="shared" si="8"/>
        <v>258282.29</v>
      </c>
      <c r="L92" s="42" t="str">
        <f t="shared" si="9"/>
        <v>зв.100</v>
      </c>
    </row>
    <row r="93" spans="1:12" s="76" customFormat="1" ht="78.75" x14ac:dyDescent="0.2">
      <c r="A93" s="20" t="s">
        <v>117</v>
      </c>
      <c r="B93" s="12">
        <v>21080900</v>
      </c>
      <c r="C93" s="42">
        <v>15000</v>
      </c>
      <c r="D93" s="42">
        <v>3000</v>
      </c>
      <c r="E93" s="42">
        <v>0</v>
      </c>
      <c r="F93" s="27">
        <f t="shared" si="6"/>
        <v>0</v>
      </c>
      <c r="G93" s="28">
        <v>0</v>
      </c>
      <c r="H93" s="28">
        <v>0</v>
      </c>
      <c r="I93" s="24" t="str">
        <f t="shared" si="5"/>
        <v/>
      </c>
      <c r="J93" s="42">
        <f t="shared" si="7"/>
        <v>15000</v>
      </c>
      <c r="K93" s="42">
        <f t="shared" si="8"/>
        <v>0</v>
      </c>
      <c r="L93" s="42">
        <f t="shared" si="9"/>
        <v>0</v>
      </c>
    </row>
    <row r="94" spans="1:12" s="76" customFormat="1" ht="15.75" x14ac:dyDescent="0.2">
      <c r="A94" s="20" t="s">
        <v>186</v>
      </c>
      <c r="B94" s="12">
        <v>21081100</v>
      </c>
      <c r="C94" s="42">
        <v>983300</v>
      </c>
      <c r="D94" s="42">
        <v>585000</v>
      </c>
      <c r="E94" s="42">
        <v>670423.86</v>
      </c>
      <c r="F94" s="27">
        <f t="shared" si="6"/>
        <v>114.60236923076923</v>
      </c>
      <c r="G94" s="28">
        <v>0</v>
      </c>
      <c r="H94" s="28">
        <v>0</v>
      </c>
      <c r="I94" s="24" t="str">
        <f t="shared" si="5"/>
        <v/>
      </c>
      <c r="J94" s="42">
        <f t="shared" si="7"/>
        <v>983300</v>
      </c>
      <c r="K94" s="42">
        <f t="shared" si="8"/>
        <v>670423.86</v>
      </c>
      <c r="L94" s="42">
        <f t="shared" si="9"/>
        <v>68.181008847757553</v>
      </c>
    </row>
    <row r="95" spans="1:12" ht="47.25" x14ac:dyDescent="0.2">
      <c r="A95" s="20" t="s">
        <v>239</v>
      </c>
      <c r="B95" s="12">
        <v>21081500</v>
      </c>
      <c r="C95" s="42">
        <v>680000</v>
      </c>
      <c r="D95" s="42">
        <v>260000</v>
      </c>
      <c r="E95" s="42">
        <v>345146.6</v>
      </c>
      <c r="F95" s="27">
        <f t="shared" si="6"/>
        <v>132.74869230769229</v>
      </c>
      <c r="G95" s="28"/>
      <c r="H95" s="28"/>
      <c r="I95" s="24" t="str">
        <f t="shared" si="5"/>
        <v/>
      </c>
      <c r="J95" s="42">
        <f t="shared" si="7"/>
        <v>680000</v>
      </c>
      <c r="K95" s="42">
        <f t="shared" si="8"/>
        <v>345146.6</v>
      </c>
      <c r="L95" s="42">
        <f t="shared" si="9"/>
        <v>50.756852941176469</v>
      </c>
    </row>
    <row r="96" spans="1:12" s="77" customFormat="1" ht="47.25" hidden="1" x14ac:dyDescent="0.2">
      <c r="A96" s="19" t="s">
        <v>279</v>
      </c>
      <c r="B96" s="18">
        <v>21110000</v>
      </c>
      <c r="C96" s="28"/>
      <c r="D96" s="39"/>
      <c r="E96" s="28"/>
      <c r="F96" s="23" t="str">
        <f>IF(D96=0,"",IF(E96/D96&gt;1.5, "зв.100",E96/D96*100))</f>
        <v/>
      </c>
      <c r="G96" s="28"/>
      <c r="H96" s="22"/>
      <c r="I96" s="24" t="str">
        <f>IF(G96=0,"",IF(H96/G96&gt;1.5, "зв.100",H96/G96*100))</f>
        <v/>
      </c>
      <c r="J96" s="28">
        <f t="shared" si="7"/>
        <v>0</v>
      </c>
      <c r="K96" s="28">
        <f t="shared" si="8"/>
        <v>0</v>
      </c>
      <c r="L96" s="28" t="str">
        <f t="shared" si="9"/>
        <v/>
      </c>
    </row>
    <row r="97" spans="1:12" ht="31.5" x14ac:dyDescent="0.2">
      <c r="A97" s="19" t="s">
        <v>187</v>
      </c>
      <c r="B97" s="18">
        <v>22000000</v>
      </c>
      <c r="C97" s="22">
        <f>C103+C105+C98</f>
        <v>42996000</v>
      </c>
      <c r="D97" s="22">
        <f>D103+D105+D98</f>
        <v>21583900</v>
      </c>
      <c r="E97" s="22">
        <f>E103+E105+E98</f>
        <v>24220145.640000001</v>
      </c>
      <c r="F97" s="23">
        <f t="shared" si="6"/>
        <v>112.2139448385139</v>
      </c>
      <c r="G97" s="22">
        <f>G103+G105+G98</f>
        <v>0</v>
      </c>
      <c r="H97" s="22">
        <f>H103+H105+H98</f>
        <v>0</v>
      </c>
      <c r="I97" s="24" t="str">
        <f t="shared" si="5"/>
        <v/>
      </c>
      <c r="J97" s="22">
        <f t="shared" si="7"/>
        <v>42996000</v>
      </c>
      <c r="K97" s="22">
        <f t="shared" si="8"/>
        <v>24220145.640000001</v>
      </c>
      <c r="L97" s="22">
        <f t="shared" si="9"/>
        <v>56.331160200948929</v>
      </c>
    </row>
    <row r="98" spans="1:12" ht="15.75" x14ac:dyDescent="0.2">
      <c r="A98" s="19" t="s">
        <v>240</v>
      </c>
      <c r="B98" s="18">
        <v>22010000</v>
      </c>
      <c r="C98" s="22">
        <f>SUM(C99:C102)</f>
        <v>17578000</v>
      </c>
      <c r="D98" s="22">
        <f>SUM(D99:D102)</f>
        <v>8882900</v>
      </c>
      <c r="E98" s="22">
        <f>SUM(E99:E102)</f>
        <v>11488024.629999999</v>
      </c>
      <c r="F98" s="23">
        <f t="shared" si="6"/>
        <v>129.3274114309516</v>
      </c>
      <c r="G98" s="22">
        <f>SUM(G99:G102)</f>
        <v>0</v>
      </c>
      <c r="H98" s="22">
        <f>SUM(H99:H102)</f>
        <v>0</v>
      </c>
      <c r="I98" s="24" t="str">
        <f t="shared" si="5"/>
        <v/>
      </c>
      <c r="J98" s="22">
        <f t="shared" si="7"/>
        <v>17578000</v>
      </c>
      <c r="K98" s="22">
        <f t="shared" si="8"/>
        <v>11488024.629999999</v>
      </c>
      <c r="L98" s="22">
        <f t="shared" si="9"/>
        <v>65.354560416429621</v>
      </c>
    </row>
    <row r="99" spans="1:12" s="76" customFormat="1" ht="47.25" x14ac:dyDescent="0.2">
      <c r="A99" s="20" t="s">
        <v>259</v>
      </c>
      <c r="B99" s="12">
        <v>22010300</v>
      </c>
      <c r="C99" s="42">
        <v>516400</v>
      </c>
      <c r="D99" s="42">
        <v>280400</v>
      </c>
      <c r="E99" s="42">
        <v>387192.34</v>
      </c>
      <c r="F99" s="27">
        <f t="shared" si="6"/>
        <v>138.08571326676179</v>
      </c>
      <c r="G99" s="28"/>
      <c r="H99" s="28"/>
      <c r="I99" s="24" t="str">
        <f t="shared" si="5"/>
        <v/>
      </c>
      <c r="J99" s="42">
        <f t="shared" si="7"/>
        <v>516400</v>
      </c>
      <c r="K99" s="42">
        <f t="shared" si="8"/>
        <v>387192.34</v>
      </c>
      <c r="L99" s="42">
        <f t="shared" si="9"/>
        <v>74.979151820294348</v>
      </c>
    </row>
    <row r="100" spans="1:12" ht="15.75" x14ac:dyDescent="0.2">
      <c r="A100" s="20" t="s">
        <v>241</v>
      </c>
      <c r="B100" s="12">
        <v>22012500</v>
      </c>
      <c r="C100" s="42">
        <v>16036600</v>
      </c>
      <c r="D100" s="42">
        <v>8091500</v>
      </c>
      <c r="E100" s="42">
        <v>10067699.01</v>
      </c>
      <c r="F100" s="27">
        <f t="shared" si="6"/>
        <v>124.42314787122288</v>
      </c>
      <c r="G100" s="28"/>
      <c r="H100" s="28"/>
      <c r="I100" s="24" t="str">
        <f t="shared" si="5"/>
        <v/>
      </c>
      <c r="J100" s="42">
        <f t="shared" si="7"/>
        <v>16036600</v>
      </c>
      <c r="K100" s="42">
        <f t="shared" si="8"/>
        <v>10067699.01</v>
      </c>
      <c r="L100" s="42">
        <f t="shared" si="9"/>
        <v>62.779510681815346</v>
      </c>
    </row>
    <row r="101" spans="1:12" s="76" customFormat="1" ht="31.5" x14ac:dyDescent="0.2">
      <c r="A101" s="20" t="s">
        <v>260</v>
      </c>
      <c r="B101" s="12">
        <v>22012600</v>
      </c>
      <c r="C101" s="42">
        <v>967000</v>
      </c>
      <c r="D101" s="42">
        <v>483000</v>
      </c>
      <c r="E101" s="42">
        <v>918574.28</v>
      </c>
      <c r="F101" s="27" t="str">
        <f t="shared" si="6"/>
        <v>зв.100</v>
      </c>
      <c r="G101" s="28"/>
      <c r="H101" s="28"/>
      <c r="I101" s="24" t="str">
        <f t="shared" si="5"/>
        <v/>
      </c>
      <c r="J101" s="42">
        <f t="shared" si="7"/>
        <v>967000</v>
      </c>
      <c r="K101" s="42">
        <f t="shared" si="8"/>
        <v>918574.28</v>
      </c>
      <c r="L101" s="42">
        <f t="shared" si="9"/>
        <v>94.9921695966908</v>
      </c>
    </row>
    <row r="102" spans="1:12" s="76" customFormat="1" ht="81.75" customHeight="1" x14ac:dyDescent="0.2">
      <c r="A102" s="20" t="s">
        <v>276</v>
      </c>
      <c r="B102" s="12">
        <v>22012900</v>
      </c>
      <c r="C102" s="42">
        <v>58000</v>
      </c>
      <c r="D102" s="42">
        <v>28000</v>
      </c>
      <c r="E102" s="42">
        <v>114559</v>
      </c>
      <c r="F102" s="27" t="str">
        <f t="shared" si="6"/>
        <v>зв.100</v>
      </c>
      <c r="G102" s="28"/>
      <c r="H102" s="28"/>
      <c r="I102" s="24" t="str">
        <f t="shared" si="5"/>
        <v/>
      </c>
      <c r="J102" s="42">
        <f t="shared" si="7"/>
        <v>58000</v>
      </c>
      <c r="K102" s="42">
        <f t="shared" si="8"/>
        <v>114559</v>
      </c>
      <c r="L102" s="42" t="str">
        <f t="shared" si="9"/>
        <v>зв.100</v>
      </c>
    </row>
    <row r="103" spans="1:12" s="76" customFormat="1" ht="47.25" x14ac:dyDescent="0.2">
      <c r="A103" s="19" t="s">
        <v>188</v>
      </c>
      <c r="B103" s="18">
        <v>22080000</v>
      </c>
      <c r="C103" s="22">
        <f>C104</f>
        <v>25200000</v>
      </c>
      <c r="D103" s="22">
        <f>D104</f>
        <v>12600000</v>
      </c>
      <c r="E103" s="22">
        <f>E104</f>
        <v>12618645.859999999</v>
      </c>
      <c r="F103" s="23">
        <f t="shared" si="6"/>
        <v>100.14798301587302</v>
      </c>
      <c r="G103" s="22">
        <f>G104</f>
        <v>0</v>
      </c>
      <c r="H103" s="22">
        <f>H104</f>
        <v>0</v>
      </c>
      <c r="I103" s="24" t="str">
        <f t="shared" si="5"/>
        <v/>
      </c>
      <c r="J103" s="22">
        <f t="shared" si="7"/>
        <v>25200000</v>
      </c>
      <c r="K103" s="22">
        <f t="shared" si="8"/>
        <v>12618645.859999999</v>
      </c>
      <c r="L103" s="22">
        <f t="shared" si="9"/>
        <v>50.073991507936512</v>
      </c>
    </row>
    <row r="104" spans="1:12" s="76" customFormat="1" ht="47.25" hidden="1" x14ac:dyDescent="0.2">
      <c r="A104" s="20" t="s">
        <v>212</v>
      </c>
      <c r="B104" s="12">
        <v>22080400</v>
      </c>
      <c r="C104" s="42">
        <v>25200000</v>
      </c>
      <c r="D104" s="42">
        <v>12600000</v>
      </c>
      <c r="E104" s="42">
        <v>12618645.859999999</v>
      </c>
      <c r="F104" s="27">
        <f t="shared" si="6"/>
        <v>100.14798301587302</v>
      </c>
      <c r="G104" s="28">
        <v>0</v>
      </c>
      <c r="H104" s="28">
        <v>0</v>
      </c>
      <c r="I104" s="24" t="str">
        <f t="shared" si="5"/>
        <v/>
      </c>
      <c r="J104" s="42">
        <f t="shared" si="7"/>
        <v>25200000</v>
      </c>
      <c r="K104" s="42">
        <f t="shared" si="8"/>
        <v>12618645.859999999</v>
      </c>
      <c r="L104" s="42">
        <f t="shared" si="9"/>
        <v>50.073991507936512</v>
      </c>
    </row>
    <row r="105" spans="1:12" s="76" customFormat="1" ht="15.75" x14ac:dyDescent="0.2">
      <c r="A105" s="19" t="s">
        <v>145</v>
      </c>
      <c r="B105" s="18">
        <v>22090000</v>
      </c>
      <c r="C105" s="22">
        <f>SUM(C106:C109)</f>
        <v>218000</v>
      </c>
      <c r="D105" s="22">
        <f>SUM(D106:D109)</f>
        <v>101000</v>
      </c>
      <c r="E105" s="22">
        <f>SUM(E106:E109)</f>
        <v>113475.15</v>
      </c>
      <c r="F105" s="23">
        <f t="shared" si="6"/>
        <v>112.35163366336633</v>
      </c>
      <c r="G105" s="22">
        <f>SUM(G106:G109)</f>
        <v>0</v>
      </c>
      <c r="H105" s="22">
        <f>SUM(H106:H109)</f>
        <v>0</v>
      </c>
      <c r="I105" s="24" t="str">
        <f t="shared" si="5"/>
        <v/>
      </c>
      <c r="J105" s="22">
        <f t="shared" si="7"/>
        <v>218000</v>
      </c>
      <c r="K105" s="22">
        <f t="shared" si="8"/>
        <v>113475.15</v>
      </c>
      <c r="L105" s="22">
        <f t="shared" si="9"/>
        <v>52.052821100917427</v>
      </c>
    </row>
    <row r="106" spans="1:12" s="76" customFormat="1" ht="47.25" hidden="1" x14ac:dyDescent="0.2">
      <c r="A106" s="20" t="s">
        <v>114</v>
      </c>
      <c r="B106" s="12">
        <v>22090100</v>
      </c>
      <c r="C106" s="42">
        <v>143000</v>
      </c>
      <c r="D106" s="42">
        <v>59000</v>
      </c>
      <c r="E106" s="42">
        <v>63812.35</v>
      </c>
      <c r="F106" s="27">
        <f t="shared" si="6"/>
        <v>108.15652542372882</v>
      </c>
      <c r="G106" s="28">
        <v>0</v>
      </c>
      <c r="H106" s="28">
        <v>0</v>
      </c>
      <c r="I106" s="24" t="str">
        <f t="shared" si="5"/>
        <v/>
      </c>
      <c r="J106" s="42">
        <f t="shared" si="7"/>
        <v>143000</v>
      </c>
      <c r="K106" s="42">
        <f t="shared" si="8"/>
        <v>63812.35</v>
      </c>
      <c r="L106" s="42">
        <f t="shared" si="9"/>
        <v>44.624020979020976</v>
      </c>
    </row>
    <row r="107" spans="1:12" s="76" customFormat="1" ht="15.75" hidden="1" x14ac:dyDescent="0.2">
      <c r="A107" s="20" t="s">
        <v>242</v>
      </c>
      <c r="B107" s="12">
        <v>22090200</v>
      </c>
      <c r="C107" s="42">
        <v>0</v>
      </c>
      <c r="D107" s="42">
        <v>0</v>
      </c>
      <c r="E107" s="42">
        <v>606.9</v>
      </c>
      <c r="F107" s="27" t="str">
        <f t="shared" si="6"/>
        <v/>
      </c>
      <c r="G107" s="28"/>
      <c r="H107" s="28"/>
      <c r="I107" s="24" t="str">
        <f t="shared" si="5"/>
        <v/>
      </c>
      <c r="J107" s="42">
        <f t="shared" si="7"/>
        <v>0</v>
      </c>
      <c r="K107" s="42">
        <f t="shared" si="8"/>
        <v>606.9</v>
      </c>
      <c r="L107" s="42" t="str">
        <f t="shared" si="9"/>
        <v/>
      </c>
    </row>
    <row r="108" spans="1:12" ht="63" hidden="1" x14ac:dyDescent="0.2">
      <c r="A108" s="20" t="s">
        <v>243</v>
      </c>
      <c r="B108" s="12">
        <v>22090300</v>
      </c>
      <c r="C108" s="28">
        <v>0</v>
      </c>
      <c r="D108" s="29"/>
      <c r="E108" s="28"/>
      <c r="F108" s="27" t="str">
        <f t="shared" si="6"/>
        <v/>
      </c>
      <c r="G108" s="28"/>
      <c r="H108" s="28"/>
      <c r="I108" s="24" t="str">
        <f t="shared" si="5"/>
        <v/>
      </c>
      <c r="J108" s="28">
        <f t="shared" si="7"/>
        <v>0</v>
      </c>
      <c r="K108" s="28">
        <f t="shared" si="8"/>
        <v>0</v>
      </c>
      <c r="L108" s="28" t="str">
        <f t="shared" si="9"/>
        <v/>
      </c>
    </row>
    <row r="109" spans="1:12" s="76" customFormat="1" ht="47.25" hidden="1" x14ac:dyDescent="0.2">
      <c r="A109" s="20" t="s">
        <v>189</v>
      </c>
      <c r="B109" s="12">
        <v>22090400</v>
      </c>
      <c r="C109" s="42">
        <v>75000</v>
      </c>
      <c r="D109" s="42">
        <v>42000</v>
      </c>
      <c r="E109" s="42">
        <v>49055.9</v>
      </c>
      <c r="F109" s="27">
        <f t="shared" si="6"/>
        <v>116.79976190476191</v>
      </c>
      <c r="G109" s="28">
        <v>0</v>
      </c>
      <c r="H109" s="28">
        <v>0</v>
      </c>
      <c r="I109" s="24" t="str">
        <f t="shared" si="5"/>
        <v/>
      </c>
      <c r="J109" s="42">
        <f t="shared" si="7"/>
        <v>75000</v>
      </c>
      <c r="K109" s="42">
        <f t="shared" si="8"/>
        <v>49055.9</v>
      </c>
      <c r="L109" s="42">
        <f t="shared" si="9"/>
        <v>65.407866666666663</v>
      </c>
    </row>
    <row r="110" spans="1:12" s="76" customFormat="1" ht="15.75" x14ac:dyDescent="0.2">
      <c r="A110" s="19" t="s">
        <v>397</v>
      </c>
      <c r="B110" s="18">
        <v>24000000</v>
      </c>
      <c r="C110" s="22">
        <f>C111+C117+C120</f>
        <v>151800</v>
      </c>
      <c r="D110" s="22">
        <f>D111+D117+D120</f>
        <v>151800</v>
      </c>
      <c r="E110" s="22">
        <f>E111+E117+E120</f>
        <v>218207.44</v>
      </c>
      <c r="F110" s="23">
        <f t="shared" si="6"/>
        <v>143.74666666666667</v>
      </c>
      <c r="G110" s="22">
        <f>G111+G117+G120</f>
        <v>8066200</v>
      </c>
      <c r="H110" s="22">
        <f>H111+H117+H120</f>
        <v>6188094.54</v>
      </c>
      <c r="I110" s="24">
        <f t="shared" si="5"/>
        <v>76.716353921301234</v>
      </c>
      <c r="J110" s="22">
        <f t="shared" si="7"/>
        <v>8218000</v>
      </c>
      <c r="K110" s="22">
        <f t="shared" si="8"/>
        <v>6406301.9800000004</v>
      </c>
      <c r="L110" s="22">
        <f t="shared" si="9"/>
        <v>77.954514237040655</v>
      </c>
    </row>
    <row r="111" spans="1:12" s="76" customFormat="1" ht="15.75" x14ac:dyDescent="0.2">
      <c r="A111" s="19" t="s">
        <v>398</v>
      </c>
      <c r="B111" s="18">
        <v>24060000</v>
      </c>
      <c r="C111" s="22">
        <f>SUM(C112:C116)</f>
        <v>151800</v>
      </c>
      <c r="D111" s="22">
        <f>SUM(D112:D116)</f>
        <v>151800</v>
      </c>
      <c r="E111" s="22">
        <f>SUM(E112:E116)</f>
        <v>218207.44</v>
      </c>
      <c r="F111" s="23">
        <f t="shared" si="6"/>
        <v>143.74666666666667</v>
      </c>
      <c r="G111" s="22">
        <f>SUM(G112:G116)</f>
        <v>50000</v>
      </c>
      <c r="H111" s="22">
        <f>SUM(H112:H116)</f>
        <v>70680.710000000006</v>
      </c>
      <c r="I111" s="24">
        <f t="shared" si="5"/>
        <v>141.36142000000001</v>
      </c>
      <c r="J111" s="22">
        <f t="shared" si="7"/>
        <v>201800</v>
      </c>
      <c r="K111" s="22">
        <f t="shared" si="8"/>
        <v>288888.15000000002</v>
      </c>
      <c r="L111" s="22">
        <f t="shared" si="9"/>
        <v>143.15567393458872</v>
      </c>
    </row>
    <row r="112" spans="1:12" s="76" customFormat="1" ht="15.75" x14ac:dyDescent="0.2">
      <c r="A112" s="20" t="s">
        <v>146</v>
      </c>
      <c r="B112" s="12">
        <v>24060300</v>
      </c>
      <c r="C112" s="42">
        <v>77400</v>
      </c>
      <c r="D112" s="42">
        <v>77400</v>
      </c>
      <c r="E112" s="42">
        <v>119297.87</v>
      </c>
      <c r="F112" s="23" t="str">
        <f t="shared" si="6"/>
        <v>зв.100</v>
      </c>
      <c r="G112" s="28">
        <v>0</v>
      </c>
      <c r="H112" s="28">
        <v>0</v>
      </c>
      <c r="I112" s="24" t="str">
        <f t="shared" si="5"/>
        <v/>
      </c>
      <c r="J112" s="42">
        <f t="shared" si="7"/>
        <v>77400</v>
      </c>
      <c r="K112" s="42">
        <f t="shared" si="8"/>
        <v>119297.87</v>
      </c>
      <c r="L112" s="42" t="str">
        <f t="shared" si="9"/>
        <v>зв.100</v>
      </c>
    </row>
    <row r="113" spans="1:12" ht="15.75" x14ac:dyDescent="0.2">
      <c r="A113" s="20" t="s">
        <v>261</v>
      </c>
      <c r="B113" s="12">
        <v>24060600</v>
      </c>
      <c r="C113" s="28"/>
      <c r="D113" s="39"/>
      <c r="E113" s="28"/>
      <c r="F113" s="27" t="str">
        <f t="shared" si="6"/>
        <v/>
      </c>
      <c r="G113" s="28">
        <v>0</v>
      </c>
      <c r="H113" s="28">
        <v>0</v>
      </c>
      <c r="I113" s="24" t="str">
        <f t="shared" si="5"/>
        <v/>
      </c>
      <c r="J113" s="28">
        <f t="shared" si="7"/>
        <v>0</v>
      </c>
      <c r="K113" s="28">
        <f t="shared" si="8"/>
        <v>0</v>
      </c>
      <c r="L113" s="28" t="str">
        <f t="shared" si="9"/>
        <v/>
      </c>
    </row>
    <row r="114" spans="1:12" ht="63" x14ac:dyDescent="0.2">
      <c r="A114" s="20" t="s">
        <v>190</v>
      </c>
      <c r="B114" s="12">
        <v>24062100</v>
      </c>
      <c r="C114" s="28">
        <v>0</v>
      </c>
      <c r="D114" s="28">
        <v>0</v>
      </c>
      <c r="E114" s="28">
        <v>0</v>
      </c>
      <c r="F114" s="23" t="str">
        <f t="shared" si="6"/>
        <v/>
      </c>
      <c r="G114" s="35">
        <v>50000</v>
      </c>
      <c r="H114" s="35">
        <v>70680.710000000006</v>
      </c>
      <c r="I114" s="38">
        <f t="shared" si="5"/>
        <v>141.36142000000001</v>
      </c>
      <c r="J114" s="28">
        <f t="shared" si="7"/>
        <v>50000</v>
      </c>
      <c r="K114" s="28">
        <f t="shared" si="8"/>
        <v>70680.710000000006</v>
      </c>
      <c r="L114" s="28">
        <f t="shared" si="9"/>
        <v>141.36142000000001</v>
      </c>
    </row>
    <row r="115" spans="1:12" s="76" customFormat="1" ht="66.75" customHeight="1" x14ac:dyDescent="0.2">
      <c r="A115" s="20" t="s">
        <v>309</v>
      </c>
      <c r="B115" s="40" t="s">
        <v>310</v>
      </c>
      <c r="C115" s="42">
        <v>74400</v>
      </c>
      <c r="D115" s="42">
        <v>74400</v>
      </c>
      <c r="E115" s="42">
        <v>74400</v>
      </c>
      <c r="F115" s="27">
        <f t="shared" si="6"/>
        <v>100</v>
      </c>
      <c r="G115" s="41"/>
      <c r="H115" s="42"/>
      <c r="I115" s="24" t="str">
        <f t="shared" si="5"/>
        <v/>
      </c>
      <c r="J115" s="42">
        <f t="shared" si="7"/>
        <v>74400</v>
      </c>
      <c r="K115" s="42">
        <f t="shared" si="8"/>
        <v>74400</v>
      </c>
      <c r="L115" s="42">
        <f t="shared" si="9"/>
        <v>100</v>
      </c>
    </row>
    <row r="116" spans="1:12" ht="82.5" customHeight="1" x14ac:dyDescent="0.2">
      <c r="A116" s="20" t="s">
        <v>399</v>
      </c>
      <c r="B116" s="40" t="s">
        <v>400</v>
      </c>
      <c r="C116" s="42">
        <v>0</v>
      </c>
      <c r="D116" s="42">
        <v>0</v>
      </c>
      <c r="E116" s="42">
        <v>24509.57</v>
      </c>
      <c r="F116" s="27" t="str">
        <f>IF(D116=0,"",IF(E116/D116&gt;1.5, "зв.100",E116/D116*100))</f>
        <v/>
      </c>
      <c r="G116" s="41"/>
      <c r="H116" s="42"/>
      <c r="I116" s="24" t="str">
        <f>IF(G116=0,"",IF(H116/G116&gt;1.5, "зв.100",H116/G116*100))</f>
        <v/>
      </c>
      <c r="J116" s="42">
        <f t="shared" si="7"/>
        <v>0</v>
      </c>
      <c r="K116" s="42">
        <f t="shared" si="8"/>
        <v>24509.57</v>
      </c>
      <c r="L116" s="42" t="str">
        <f t="shared" si="9"/>
        <v/>
      </c>
    </row>
    <row r="117" spans="1:12" s="76" customFormat="1" ht="31.5" x14ac:dyDescent="0.2">
      <c r="A117" s="19" t="s">
        <v>147</v>
      </c>
      <c r="B117" s="18">
        <v>24110000</v>
      </c>
      <c r="C117" s="22">
        <f>C118+C119</f>
        <v>0</v>
      </c>
      <c r="D117" s="22">
        <f>D118+D119</f>
        <v>0</v>
      </c>
      <c r="E117" s="22">
        <f>E118+E119</f>
        <v>0</v>
      </c>
      <c r="F117" s="23" t="str">
        <f t="shared" si="6"/>
        <v/>
      </c>
      <c r="G117" s="22">
        <f>G119+G118</f>
        <v>16200</v>
      </c>
      <c r="H117" s="22">
        <f>H119+H118</f>
        <v>8355.65</v>
      </c>
      <c r="I117" s="24">
        <f t="shared" si="5"/>
        <v>51.578086419753092</v>
      </c>
      <c r="J117" s="22">
        <f t="shared" si="7"/>
        <v>16200</v>
      </c>
      <c r="K117" s="22">
        <f t="shared" si="8"/>
        <v>8355.65</v>
      </c>
      <c r="L117" s="22">
        <f t="shared" si="9"/>
        <v>51.578086419753092</v>
      </c>
    </row>
    <row r="118" spans="1:12" s="76" customFormat="1" ht="31.5" hidden="1" x14ac:dyDescent="0.2">
      <c r="A118" s="20" t="s">
        <v>401</v>
      </c>
      <c r="B118" s="12">
        <v>24110700</v>
      </c>
      <c r="C118" s="22"/>
      <c r="D118" s="22"/>
      <c r="E118" s="22"/>
      <c r="F118" s="23" t="str">
        <f>IF(D118=0,"",IF(E118/D118&gt;1.5, "зв.100",E118/D118*100))</f>
        <v/>
      </c>
      <c r="G118" s="35">
        <v>0</v>
      </c>
      <c r="H118" s="35">
        <v>7</v>
      </c>
      <c r="I118" s="38" t="str">
        <f>IF(G118=0,"",IF(H118/G118&gt;1.5, "зв.100",H118/G118*100))</f>
        <v/>
      </c>
      <c r="J118" s="22">
        <f t="shared" si="7"/>
        <v>0</v>
      </c>
      <c r="K118" s="22">
        <f t="shared" si="8"/>
        <v>7</v>
      </c>
      <c r="L118" s="22" t="str">
        <f t="shared" si="9"/>
        <v/>
      </c>
    </row>
    <row r="119" spans="1:12" s="76" customFormat="1" ht="66" hidden="1" customHeight="1" x14ac:dyDescent="0.2">
      <c r="A119" s="20" t="s">
        <v>213</v>
      </c>
      <c r="B119" s="12">
        <v>24110900</v>
      </c>
      <c r="C119" s="28">
        <v>0</v>
      </c>
      <c r="D119" s="28">
        <v>0</v>
      </c>
      <c r="E119" s="28">
        <v>0</v>
      </c>
      <c r="F119" s="23" t="str">
        <f t="shared" si="6"/>
        <v/>
      </c>
      <c r="G119" s="35">
        <v>16200</v>
      </c>
      <c r="H119" s="35">
        <v>8348.65</v>
      </c>
      <c r="I119" s="38">
        <f t="shared" si="5"/>
        <v>51.534876543209876</v>
      </c>
      <c r="J119" s="28">
        <f t="shared" si="7"/>
        <v>16200</v>
      </c>
      <c r="K119" s="28">
        <f t="shared" si="8"/>
        <v>8348.65</v>
      </c>
      <c r="L119" s="28">
        <f t="shared" si="9"/>
        <v>51.534876543209876</v>
      </c>
    </row>
    <row r="120" spans="1:12" s="76" customFormat="1" ht="31.5" x14ac:dyDescent="0.2">
      <c r="A120" s="19" t="s">
        <v>185</v>
      </c>
      <c r="B120" s="18">
        <v>24170000</v>
      </c>
      <c r="C120" s="22">
        <v>0</v>
      </c>
      <c r="D120" s="22">
        <v>0</v>
      </c>
      <c r="E120" s="22">
        <v>0</v>
      </c>
      <c r="F120" s="23" t="str">
        <f t="shared" si="6"/>
        <v/>
      </c>
      <c r="G120" s="57">
        <v>8000000</v>
      </c>
      <c r="H120" s="57">
        <v>6109058.1799999997</v>
      </c>
      <c r="I120" s="24">
        <f t="shared" si="5"/>
        <v>76.363227249999994</v>
      </c>
      <c r="J120" s="22">
        <f t="shared" si="7"/>
        <v>8000000</v>
      </c>
      <c r="K120" s="22">
        <f t="shared" si="8"/>
        <v>6109058.1799999997</v>
      </c>
      <c r="L120" s="22">
        <f t="shared" si="9"/>
        <v>76.363227249999994</v>
      </c>
    </row>
    <row r="121" spans="1:12" ht="15.75" x14ac:dyDescent="0.2">
      <c r="A121" s="19" t="s">
        <v>148</v>
      </c>
      <c r="B121" s="18">
        <v>25000000</v>
      </c>
      <c r="C121" s="22">
        <f>SUM(C122:C123)</f>
        <v>0</v>
      </c>
      <c r="D121" s="22">
        <f>SUM(D122:D123)</f>
        <v>0</v>
      </c>
      <c r="E121" s="22">
        <f>SUM(E122:E123)</f>
        <v>0</v>
      </c>
      <c r="F121" s="23" t="str">
        <f t="shared" si="6"/>
        <v/>
      </c>
      <c r="G121" s="22">
        <f>SUM(G122:G123)</f>
        <v>42426000</v>
      </c>
      <c r="H121" s="22">
        <f>SUM(H122:H123)</f>
        <v>28487421.819999997</v>
      </c>
      <c r="I121" s="24">
        <f t="shared" si="5"/>
        <v>67.146141092726154</v>
      </c>
      <c r="J121" s="22">
        <f t="shared" si="7"/>
        <v>42426000</v>
      </c>
      <c r="K121" s="22">
        <f t="shared" si="8"/>
        <v>28487421.819999997</v>
      </c>
      <c r="L121" s="22">
        <f t="shared" si="9"/>
        <v>67.146141092726154</v>
      </c>
    </row>
    <row r="122" spans="1:12" ht="34.5" customHeight="1" x14ac:dyDescent="0.2">
      <c r="A122" s="19" t="s">
        <v>149</v>
      </c>
      <c r="B122" s="18">
        <v>25010000</v>
      </c>
      <c r="C122" s="22">
        <v>0</v>
      </c>
      <c r="D122" s="22">
        <v>0</v>
      </c>
      <c r="E122" s="22">
        <v>0</v>
      </c>
      <c r="F122" s="23" t="str">
        <f t="shared" si="6"/>
        <v/>
      </c>
      <c r="G122" s="57">
        <v>42426000</v>
      </c>
      <c r="H122" s="57">
        <v>19121403.869999997</v>
      </c>
      <c r="I122" s="24">
        <f t="shared" si="5"/>
        <v>45.070013364446325</v>
      </c>
      <c r="J122" s="22">
        <f t="shared" si="7"/>
        <v>42426000</v>
      </c>
      <c r="K122" s="22">
        <f t="shared" si="8"/>
        <v>19121403.869999997</v>
      </c>
      <c r="L122" s="22">
        <f t="shared" si="9"/>
        <v>45.070013364446325</v>
      </c>
    </row>
    <row r="123" spans="1:12" ht="31.5" x14ac:dyDescent="0.2">
      <c r="A123" s="19" t="s">
        <v>311</v>
      </c>
      <c r="B123" s="18">
        <v>25020000</v>
      </c>
      <c r="C123" s="22">
        <v>0</v>
      </c>
      <c r="D123" s="22">
        <v>0</v>
      </c>
      <c r="E123" s="22">
        <v>0</v>
      </c>
      <c r="F123" s="23" t="str">
        <f t="shared" si="6"/>
        <v/>
      </c>
      <c r="G123" s="35">
        <v>0</v>
      </c>
      <c r="H123" s="57">
        <v>9366017.9499999993</v>
      </c>
      <c r="I123" s="24" t="str">
        <f t="shared" si="5"/>
        <v/>
      </c>
      <c r="J123" s="22">
        <f t="shared" si="7"/>
        <v>0</v>
      </c>
      <c r="K123" s="22">
        <f t="shared" si="8"/>
        <v>9366017.9499999993</v>
      </c>
      <c r="L123" s="22" t="str">
        <f t="shared" si="9"/>
        <v/>
      </c>
    </row>
    <row r="124" spans="1:12" ht="15.75" x14ac:dyDescent="0.2">
      <c r="A124" s="19" t="s">
        <v>150</v>
      </c>
      <c r="B124" s="18">
        <v>30000000</v>
      </c>
      <c r="C124" s="22">
        <f>C125+C130</f>
        <v>15000</v>
      </c>
      <c r="D124" s="22">
        <f>D125+D130</f>
        <v>6500</v>
      </c>
      <c r="E124" s="22">
        <f>E125+E130</f>
        <v>1365.78</v>
      </c>
      <c r="F124" s="23">
        <f t="shared" si="6"/>
        <v>21.012</v>
      </c>
      <c r="G124" s="22">
        <f>G125+G130</f>
        <v>7681500</v>
      </c>
      <c r="H124" s="22">
        <f>H125+H130</f>
        <v>20707265.740000002</v>
      </c>
      <c r="I124" s="24" t="str">
        <f t="shared" si="5"/>
        <v>зв.100</v>
      </c>
      <c r="J124" s="22">
        <f t="shared" si="7"/>
        <v>7696500</v>
      </c>
      <c r="K124" s="22">
        <f t="shared" si="8"/>
        <v>20708631.520000003</v>
      </c>
      <c r="L124" s="22" t="str">
        <f t="shared" si="9"/>
        <v>зв.100</v>
      </c>
    </row>
    <row r="125" spans="1:12" ht="15.75" x14ac:dyDescent="0.2">
      <c r="A125" s="19" t="s">
        <v>151</v>
      </c>
      <c r="B125" s="18">
        <v>31000000</v>
      </c>
      <c r="C125" s="22">
        <f>C126+C128+C129</f>
        <v>15000</v>
      </c>
      <c r="D125" s="22">
        <f>D126+D128+D129</f>
        <v>6500</v>
      </c>
      <c r="E125" s="22">
        <f>E126+E128+E129</f>
        <v>1365.78</v>
      </c>
      <c r="F125" s="23">
        <f t="shared" si="6"/>
        <v>21.012</v>
      </c>
      <c r="G125" s="22">
        <f>G126+G128+G129</f>
        <v>2500000</v>
      </c>
      <c r="H125" s="22">
        <f>H126+H128+H129</f>
        <v>1445.44</v>
      </c>
      <c r="I125" s="24">
        <f t="shared" si="5"/>
        <v>5.7817600000000004E-2</v>
      </c>
      <c r="J125" s="22">
        <f t="shared" si="7"/>
        <v>2515000</v>
      </c>
      <c r="K125" s="22">
        <f t="shared" si="8"/>
        <v>2811.2200000000003</v>
      </c>
      <c r="L125" s="22">
        <f t="shared" si="9"/>
        <v>0.11177813121272366</v>
      </c>
    </row>
    <row r="126" spans="1:12" ht="83.25" customHeight="1" x14ac:dyDescent="0.2">
      <c r="A126" s="19" t="s">
        <v>191</v>
      </c>
      <c r="B126" s="18">
        <v>31010000</v>
      </c>
      <c r="C126" s="22">
        <f>C127</f>
        <v>15000</v>
      </c>
      <c r="D126" s="22">
        <f>D127</f>
        <v>6500</v>
      </c>
      <c r="E126" s="22">
        <f>E127</f>
        <v>0</v>
      </c>
      <c r="F126" s="23">
        <f t="shared" si="6"/>
        <v>0</v>
      </c>
      <c r="G126" s="22">
        <f>G127</f>
        <v>0</v>
      </c>
      <c r="H126" s="22">
        <f>H127</f>
        <v>0</v>
      </c>
      <c r="I126" s="24" t="str">
        <f t="shared" si="5"/>
        <v/>
      </c>
      <c r="J126" s="22">
        <f t="shared" si="7"/>
        <v>15000</v>
      </c>
      <c r="K126" s="22">
        <f t="shared" si="8"/>
        <v>0</v>
      </c>
      <c r="L126" s="22">
        <f t="shared" si="9"/>
        <v>0</v>
      </c>
    </row>
    <row r="127" spans="1:12" ht="78.75" hidden="1" x14ac:dyDescent="0.2">
      <c r="A127" s="20" t="s">
        <v>192</v>
      </c>
      <c r="B127" s="12">
        <v>31010200</v>
      </c>
      <c r="C127" s="42">
        <v>15000</v>
      </c>
      <c r="D127" s="42">
        <v>6500</v>
      </c>
      <c r="E127" s="42">
        <v>0</v>
      </c>
      <c r="F127" s="27">
        <f t="shared" si="6"/>
        <v>0</v>
      </c>
      <c r="G127" s="28">
        <v>0</v>
      </c>
      <c r="H127" s="28">
        <v>0</v>
      </c>
      <c r="I127" s="24" t="str">
        <f t="shared" si="5"/>
        <v/>
      </c>
      <c r="J127" s="42">
        <f t="shared" si="7"/>
        <v>15000</v>
      </c>
      <c r="K127" s="42">
        <f t="shared" si="8"/>
        <v>0</v>
      </c>
      <c r="L127" s="42">
        <f t="shared" si="9"/>
        <v>0</v>
      </c>
    </row>
    <row r="128" spans="1:12" ht="31.5" x14ac:dyDescent="0.2">
      <c r="A128" s="19" t="s">
        <v>152</v>
      </c>
      <c r="B128" s="18">
        <v>31020000</v>
      </c>
      <c r="C128" s="57">
        <v>0</v>
      </c>
      <c r="D128" s="57">
        <v>0</v>
      </c>
      <c r="E128" s="56">
        <v>1365.78</v>
      </c>
      <c r="F128" s="23" t="str">
        <f t="shared" si="6"/>
        <v/>
      </c>
      <c r="G128" s="22">
        <v>0</v>
      </c>
      <c r="H128" s="22">
        <v>0</v>
      </c>
      <c r="I128" s="24" t="str">
        <f t="shared" si="5"/>
        <v/>
      </c>
      <c r="J128" s="56">
        <f t="shared" si="7"/>
        <v>0</v>
      </c>
      <c r="K128" s="56">
        <f t="shared" si="8"/>
        <v>1365.78</v>
      </c>
      <c r="L128" s="56" t="str">
        <f t="shared" si="9"/>
        <v/>
      </c>
    </row>
    <row r="129" spans="1:12" ht="47.25" x14ac:dyDescent="0.2">
      <c r="A129" s="19" t="s">
        <v>153</v>
      </c>
      <c r="B129" s="18">
        <v>31030000</v>
      </c>
      <c r="C129" s="22">
        <v>0</v>
      </c>
      <c r="D129" s="22">
        <v>0</v>
      </c>
      <c r="E129" s="22">
        <v>0</v>
      </c>
      <c r="F129" s="23" t="str">
        <f t="shared" si="6"/>
        <v/>
      </c>
      <c r="G129" s="57">
        <v>2500000</v>
      </c>
      <c r="H129" s="57">
        <v>1445.44</v>
      </c>
      <c r="I129" s="24">
        <f t="shared" si="5"/>
        <v>5.7817600000000004E-2</v>
      </c>
      <c r="J129" s="22">
        <f t="shared" si="7"/>
        <v>2500000</v>
      </c>
      <c r="K129" s="22">
        <f t="shared" si="8"/>
        <v>1445.44</v>
      </c>
      <c r="L129" s="22">
        <f t="shared" si="9"/>
        <v>5.7817600000000004E-2</v>
      </c>
    </row>
    <row r="130" spans="1:12" ht="31.5" x14ac:dyDescent="0.2">
      <c r="A130" s="19" t="s">
        <v>154</v>
      </c>
      <c r="B130" s="18">
        <v>33000000</v>
      </c>
      <c r="C130" s="22">
        <f>C131</f>
        <v>0</v>
      </c>
      <c r="D130" s="22">
        <f>D131</f>
        <v>0</v>
      </c>
      <c r="E130" s="22">
        <f>E131</f>
        <v>0</v>
      </c>
      <c r="F130" s="23" t="str">
        <f t="shared" si="6"/>
        <v/>
      </c>
      <c r="G130" s="22">
        <f>G131</f>
        <v>5181500</v>
      </c>
      <c r="H130" s="22">
        <f>H131</f>
        <v>20705820.300000001</v>
      </c>
      <c r="I130" s="24" t="str">
        <f t="shared" si="5"/>
        <v>зв.100</v>
      </c>
      <c r="J130" s="22">
        <f t="shared" si="7"/>
        <v>5181500</v>
      </c>
      <c r="K130" s="22">
        <f t="shared" si="8"/>
        <v>20705820.300000001</v>
      </c>
      <c r="L130" s="22" t="str">
        <f t="shared" si="9"/>
        <v>зв.100</v>
      </c>
    </row>
    <row r="131" spans="1:12" s="76" customFormat="1" ht="15.75" x14ac:dyDescent="0.2">
      <c r="A131" s="19" t="s">
        <v>155</v>
      </c>
      <c r="B131" s="18">
        <v>33010000</v>
      </c>
      <c r="C131" s="22">
        <f>SUM(C132:C133)</f>
        <v>0</v>
      </c>
      <c r="D131" s="22">
        <f>SUM(D132:D133)</f>
        <v>0</v>
      </c>
      <c r="E131" s="22">
        <f>SUM(E132:E133)</f>
        <v>0</v>
      </c>
      <c r="F131" s="23" t="str">
        <f t="shared" si="6"/>
        <v/>
      </c>
      <c r="G131" s="22">
        <f>SUM(G132:G133)</f>
        <v>5181500</v>
      </c>
      <c r="H131" s="22">
        <f>SUM(H132:H133)</f>
        <v>20705820.300000001</v>
      </c>
      <c r="I131" s="24" t="str">
        <f t="shared" si="5"/>
        <v>зв.100</v>
      </c>
      <c r="J131" s="22">
        <f t="shared" si="7"/>
        <v>5181500</v>
      </c>
      <c r="K131" s="22">
        <f t="shared" si="8"/>
        <v>20705820.300000001</v>
      </c>
      <c r="L131" s="22" t="str">
        <f t="shared" si="9"/>
        <v>зв.100</v>
      </c>
    </row>
    <row r="132" spans="1:12" ht="78.75" x14ac:dyDescent="0.2">
      <c r="A132" s="20" t="s">
        <v>193</v>
      </c>
      <c r="B132" s="12">
        <v>33010100</v>
      </c>
      <c r="C132" s="28">
        <v>0</v>
      </c>
      <c r="D132" s="28">
        <v>0</v>
      </c>
      <c r="E132" s="28">
        <v>0</v>
      </c>
      <c r="F132" s="23" t="str">
        <f t="shared" si="6"/>
        <v/>
      </c>
      <c r="G132" s="35">
        <v>4000000</v>
      </c>
      <c r="H132" s="35">
        <v>20705820.300000001</v>
      </c>
      <c r="I132" s="38" t="str">
        <f t="shared" si="5"/>
        <v>зв.100</v>
      </c>
      <c r="J132" s="28">
        <f t="shared" si="7"/>
        <v>4000000</v>
      </c>
      <c r="K132" s="28">
        <f t="shared" si="8"/>
        <v>20705820.300000001</v>
      </c>
      <c r="L132" s="28" t="str">
        <f t="shared" si="9"/>
        <v>зв.100</v>
      </c>
    </row>
    <row r="133" spans="1:12" s="77" customFormat="1" ht="63" x14ac:dyDescent="0.2">
      <c r="A133" s="20" t="s">
        <v>194</v>
      </c>
      <c r="B133" s="12">
        <v>33010400</v>
      </c>
      <c r="C133" s="28">
        <v>0</v>
      </c>
      <c r="D133" s="28">
        <v>0</v>
      </c>
      <c r="E133" s="28">
        <v>0</v>
      </c>
      <c r="F133" s="23" t="str">
        <f t="shared" si="6"/>
        <v/>
      </c>
      <c r="G133" s="35">
        <v>1181500</v>
      </c>
      <c r="H133" s="35">
        <v>0</v>
      </c>
      <c r="I133" s="38">
        <f t="shared" si="5"/>
        <v>0</v>
      </c>
      <c r="J133" s="28">
        <f t="shared" si="7"/>
        <v>1181500</v>
      </c>
      <c r="K133" s="28">
        <f t="shared" si="8"/>
        <v>0</v>
      </c>
      <c r="L133" s="28">
        <f t="shared" si="9"/>
        <v>0</v>
      </c>
    </row>
    <row r="134" spans="1:12" s="79" customFormat="1" ht="16.5" x14ac:dyDescent="0.2">
      <c r="A134" s="19" t="s">
        <v>156</v>
      </c>
      <c r="B134" s="18">
        <v>50000000</v>
      </c>
      <c r="C134" s="22">
        <f>C135</f>
        <v>0</v>
      </c>
      <c r="D134" s="22">
        <f>D135</f>
        <v>0</v>
      </c>
      <c r="E134" s="22">
        <f>E135</f>
        <v>0</v>
      </c>
      <c r="F134" s="23" t="str">
        <f t="shared" si="6"/>
        <v/>
      </c>
      <c r="G134" s="22">
        <f>G135</f>
        <v>7000000</v>
      </c>
      <c r="H134" s="22">
        <f>H135</f>
        <v>4889457.45</v>
      </c>
      <c r="I134" s="24">
        <f t="shared" si="5"/>
        <v>69.849392142857141</v>
      </c>
      <c r="J134" s="22">
        <f t="shared" si="7"/>
        <v>7000000</v>
      </c>
      <c r="K134" s="22">
        <f t="shared" si="8"/>
        <v>4889457.45</v>
      </c>
      <c r="L134" s="22">
        <f t="shared" si="9"/>
        <v>69.849392142857141</v>
      </c>
    </row>
    <row r="135" spans="1:12" s="76" customFormat="1" ht="63" x14ac:dyDescent="0.2">
      <c r="A135" s="20" t="s">
        <v>195</v>
      </c>
      <c r="B135" s="12">
        <v>50110000</v>
      </c>
      <c r="C135" s="28">
        <v>0</v>
      </c>
      <c r="D135" s="28">
        <v>0</v>
      </c>
      <c r="E135" s="28">
        <v>0</v>
      </c>
      <c r="F135" s="23" t="str">
        <f t="shared" si="6"/>
        <v/>
      </c>
      <c r="G135" s="35">
        <v>7000000</v>
      </c>
      <c r="H135" s="35">
        <v>4889457.45</v>
      </c>
      <c r="I135" s="38">
        <f t="shared" si="5"/>
        <v>69.849392142857141</v>
      </c>
      <c r="J135" s="28">
        <f t="shared" si="7"/>
        <v>7000000</v>
      </c>
      <c r="K135" s="28">
        <f t="shared" si="8"/>
        <v>4889457.45</v>
      </c>
      <c r="L135" s="28">
        <f t="shared" si="9"/>
        <v>69.849392142857141</v>
      </c>
    </row>
    <row r="136" spans="1:12" ht="15.75" x14ac:dyDescent="0.2">
      <c r="A136" s="19" t="s">
        <v>157</v>
      </c>
      <c r="B136" s="18">
        <v>90010100</v>
      </c>
      <c r="C136" s="22">
        <f>C13+C86+C124+C134</f>
        <v>1067548053</v>
      </c>
      <c r="D136" s="22">
        <f>D13+D86+D124+D134</f>
        <v>509942010</v>
      </c>
      <c r="E136" s="22">
        <f>E13+E86+E124+E134</f>
        <v>551057453.53999996</v>
      </c>
      <c r="F136" s="23">
        <f t="shared" si="6"/>
        <v>108.06276845871162</v>
      </c>
      <c r="G136" s="22">
        <f>G13+G86+G124+G134</f>
        <v>65565000</v>
      </c>
      <c r="H136" s="22">
        <f>H13+H86+H124+H134</f>
        <v>60520705.870000005</v>
      </c>
      <c r="I136" s="24">
        <f t="shared" si="5"/>
        <v>92.30642243575079</v>
      </c>
      <c r="J136" s="22">
        <f t="shared" si="7"/>
        <v>1133113053</v>
      </c>
      <c r="K136" s="22">
        <f t="shared" si="8"/>
        <v>611578159.40999997</v>
      </c>
      <c r="L136" s="22">
        <f t="shared" si="9"/>
        <v>53.973269285955347</v>
      </c>
    </row>
    <row r="137" spans="1:12" s="76" customFormat="1" ht="15.75" x14ac:dyDescent="0.2">
      <c r="A137" s="19" t="s">
        <v>158</v>
      </c>
      <c r="B137" s="18">
        <v>40000000</v>
      </c>
      <c r="C137" s="22">
        <f t="shared" ref="C137:E138" si="10">C138</f>
        <v>1053598995</v>
      </c>
      <c r="D137" s="22">
        <f t="shared" si="10"/>
        <v>643610336.72000003</v>
      </c>
      <c r="E137" s="22">
        <f t="shared" si="10"/>
        <v>642270767.19000006</v>
      </c>
      <c r="F137" s="23">
        <f t="shared" si="6"/>
        <v>99.791866374174973</v>
      </c>
      <c r="G137" s="22">
        <f>G138</f>
        <v>0</v>
      </c>
      <c r="H137" s="22">
        <f>H138</f>
        <v>0</v>
      </c>
      <c r="I137" s="24" t="str">
        <f t="shared" si="5"/>
        <v/>
      </c>
      <c r="J137" s="22">
        <f t="shared" si="7"/>
        <v>1053598995</v>
      </c>
      <c r="K137" s="22">
        <f t="shared" si="8"/>
        <v>642270767.19000006</v>
      </c>
      <c r="L137" s="22">
        <f t="shared" si="9"/>
        <v>60.959698162012778</v>
      </c>
    </row>
    <row r="138" spans="1:12" ht="15.75" x14ac:dyDescent="0.2">
      <c r="A138" s="19" t="s">
        <v>159</v>
      </c>
      <c r="B138" s="18">
        <v>41000000</v>
      </c>
      <c r="C138" s="22">
        <f t="shared" si="10"/>
        <v>1053598995</v>
      </c>
      <c r="D138" s="22">
        <f t="shared" si="10"/>
        <v>643610336.72000003</v>
      </c>
      <c r="E138" s="22">
        <f t="shared" si="10"/>
        <v>642270767.19000006</v>
      </c>
      <c r="F138" s="23">
        <f t="shared" si="6"/>
        <v>99.791866374174973</v>
      </c>
      <c r="G138" s="22">
        <f>G139</f>
        <v>0</v>
      </c>
      <c r="H138" s="22">
        <f>H139</f>
        <v>0</v>
      </c>
      <c r="I138" s="24" t="str">
        <f t="shared" si="5"/>
        <v/>
      </c>
      <c r="J138" s="22">
        <f t="shared" si="7"/>
        <v>1053598995</v>
      </c>
      <c r="K138" s="22">
        <f t="shared" si="8"/>
        <v>642270767.19000006</v>
      </c>
      <c r="L138" s="22">
        <f t="shared" si="9"/>
        <v>60.959698162012778</v>
      </c>
    </row>
    <row r="139" spans="1:12" ht="15.75" x14ac:dyDescent="0.2">
      <c r="A139" s="19" t="s">
        <v>196</v>
      </c>
      <c r="B139" s="18">
        <v>41030000</v>
      </c>
      <c r="C139" s="22">
        <f>SUM(C140:C151)</f>
        <v>1053598995</v>
      </c>
      <c r="D139" s="22">
        <f>SUM(D140:D151)</f>
        <v>643610336.72000003</v>
      </c>
      <c r="E139" s="22">
        <f>SUM(E140:E151)</f>
        <v>642270767.19000006</v>
      </c>
      <c r="F139" s="23">
        <f t="shared" si="6"/>
        <v>99.791866374174973</v>
      </c>
      <c r="G139" s="22">
        <f>SUM(G140:G151)</f>
        <v>0</v>
      </c>
      <c r="H139" s="22">
        <f>SUM(H140:H151)</f>
        <v>0</v>
      </c>
      <c r="I139" s="24" t="str">
        <f t="shared" si="5"/>
        <v/>
      </c>
      <c r="J139" s="22">
        <f t="shared" si="7"/>
        <v>1053598995</v>
      </c>
      <c r="K139" s="22">
        <f t="shared" si="8"/>
        <v>642270767.19000006</v>
      </c>
      <c r="L139" s="22">
        <f t="shared" si="9"/>
        <v>60.959698162012778</v>
      </c>
    </row>
    <row r="140" spans="1:12" s="77" customFormat="1" ht="94.5" x14ac:dyDescent="0.2">
      <c r="A140" s="20" t="s">
        <v>246</v>
      </c>
      <c r="B140" s="12">
        <v>41030600</v>
      </c>
      <c r="C140" s="42">
        <v>255205600</v>
      </c>
      <c r="D140" s="42">
        <v>126669481.69</v>
      </c>
      <c r="E140" s="42">
        <v>126669384.56999999</v>
      </c>
      <c r="F140" s="27">
        <f t="shared" si="6"/>
        <v>99.999923328019733</v>
      </c>
      <c r="G140" s="28">
        <v>0</v>
      </c>
      <c r="H140" s="28">
        <v>0</v>
      </c>
      <c r="I140" s="24" t="str">
        <f t="shared" si="5"/>
        <v/>
      </c>
      <c r="J140" s="42">
        <f t="shared" si="7"/>
        <v>255205600</v>
      </c>
      <c r="K140" s="42">
        <f t="shared" si="8"/>
        <v>126669384.56999999</v>
      </c>
      <c r="L140" s="42">
        <f t="shared" si="9"/>
        <v>49.634249628534796</v>
      </c>
    </row>
    <row r="141" spans="1:12" ht="94.5" x14ac:dyDescent="0.2">
      <c r="A141" s="20" t="s">
        <v>220</v>
      </c>
      <c r="B141" s="12">
        <v>41030800</v>
      </c>
      <c r="C141" s="42">
        <v>319131400</v>
      </c>
      <c r="D141" s="42">
        <v>252428461.66</v>
      </c>
      <c r="E141" s="42">
        <v>252428461.66</v>
      </c>
      <c r="F141" s="27">
        <f t="shared" si="6"/>
        <v>100</v>
      </c>
      <c r="G141" s="28">
        <v>0</v>
      </c>
      <c r="H141" s="28">
        <v>0</v>
      </c>
      <c r="I141" s="24" t="str">
        <f t="shared" ref="I141:I204" si="11">IF(G141=0,"",IF(H141/G141&gt;1.5, "зв.100",H141/G141*100))</f>
        <v/>
      </c>
      <c r="J141" s="42">
        <f t="shared" si="7"/>
        <v>319131400</v>
      </c>
      <c r="K141" s="42">
        <f t="shared" si="8"/>
        <v>252428461.66</v>
      </c>
      <c r="L141" s="42">
        <f t="shared" si="9"/>
        <v>79.098597524405307</v>
      </c>
    </row>
    <row r="142" spans="1:12" s="77" customFormat="1" ht="78.75" hidden="1" x14ac:dyDescent="0.2">
      <c r="A142" s="20" t="s">
        <v>221</v>
      </c>
      <c r="B142" s="12">
        <v>41030900</v>
      </c>
      <c r="C142" s="29"/>
      <c r="D142" s="31"/>
      <c r="E142" s="30"/>
      <c r="F142" s="27" t="str">
        <f t="shared" ref="F142:F205" si="12">IF(D142=0,"",IF(E142/D142&gt;1.5, "зв.100",E142/D142*100))</f>
        <v/>
      </c>
      <c r="G142" s="28">
        <v>0</v>
      </c>
      <c r="H142" s="28">
        <v>0</v>
      </c>
      <c r="I142" s="24" t="str">
        <f t="shared" si="11"/>
        <v/>
      </c>
      <c r="J142" s="30">
        <f t="shared" ref="J142:J205" si="13">C142+G142</f>
        <v>0</v>
      </c>
      <c r="K142" s="30">
        <f t="shared" ref="K142:K205" si="14">E142+H142</f>
        <v>0</v>
      </c>
      <c r="L142" s="30" t="str">
        <f t="shared" ref="L142:L205" si="15">IF(J142=0,"",IF(K142/J142&gt;1.5, "зв.100",K142/J142*100))</f>
        <v/>
      </c>
    </row>
    <row r="143" spans="1:12" s="77" customFormat="1" ht="63" x14ac:dyDescent="0.2">
      <c r="A143" s="20" t="s">
        <v>160</v>
      </c>
      <c r="B143" s="12">
        <v>41031000</v>
      </c>
      <c r="C143" s="42">
        <v>482400</v>
      </c>
      <c r="D143" s="42">
        <v>140366.37</v>
      </c>
      <c r="E143" s="42">
        <v>140366.37</v>
      </c>
      <c r="F143" s="27">
        <f t="shared" si="12"/>
        <v>100</v>
      </c>
      <c r="G143" s="28">
        <v>0</v>
      </c>
      <c r="H143" s="28">
        <v>0</v>
      </c>
      <c r="I143" s="24" t="str">
        <f t="shared" si="11"/>
        <v/>
      </c>
      <c r="J143" s="42">
        <f t="shared" si="13"/>
        <v>482400</v>
      </c>
      <c r="K143" s="42">
        <f t="shared" si="14"/>
        <v>140366.37</v>
      </c>
      <c r="L143" s="42">
        <f t="shared" si="15"/>
        <v>29.097506218905473</v>
      </c>
    </row>
    <row r="144" spans="1:12" s="77" customFormat="1" ht="47.25" x14ac:dyDescent="0.25">
      <c r="A144" s="20" t="s">
        <v>402</v>
      </c>
      <c r="B144" s="58">
        <v>41033600</v>
      </c>
      <c r="C144" s="42">
        <v>2658700</v>
      </c>
      <c r="D144" s="42">
        <v>886234</v>
      </c>
      <c r="E144" s="42">
        <v>886234</v>
      </c>
      <c r="F144" s="27">
        <f>IF(D144=0,"",IF(E144/D144&gt;1.5, "зв.100",E144/D144*100))</f>
        <v>100</v>
      </c>
      <c r="G144" s="28"/>
      <c r="H144" s="28"/>
      <c r="I144" s="24" t="str">
        <f>IF(G144=0,"",IF(H144/G144&gt;1.5, "зв.100",H144/G144*100))</f>
        <v/>
      </c>
      <c r="J144" s="42">
        <f t="shared" si="13"/>
        <v>2658700</v>
      </c>
      <c r="K144" s="42">
        <f t="shared" si="14"/>
        <v>886234</v>
      </c>
      <c r="L144" s="42">
        <f t="shared" si="15"/>
        <v>33.333358408244628</v>
      </c>
    </row>
    <row r="145" spans="1:12" ht="48.75" customHeight="1" x14ac:dyDescent="0.25">
      <c r="A145" s="20" t="s">
        <v>403</v>
      </c>
      <c r="B145" s="58">
        <v>41033800</v>
      </c>
      <c r="C145" s="42">
        <v>599000</v>
      </c>
      <c r="D145" s="42">
        <v>359400</v>
      </c>
      <c r="E145" s="42">
        <v>359400</v>
      </c>
      <c r="F145" s="27">
        <f>IF(D145=0,"",IF(E145/D145&gt;1.5, "зв.100",E145/D145*100))</f>
        <v>100</v>
      </c>
      <c r="G145" s="28"/>
      <c r="H145" s="28"/>
      <c r="I145" s="24" t="str">
        <f>IF(G145=0,"",IF(H145/G145&gt;1.5, "зв.100",H145/G145*100))</f>
        <v/>
      </c>
      <c r="J145" s="42">
        <f t="shared" si="13"/>
        <v>599000</v>
      </c>
      <c r="K145" s="42">
        <f t="shared" si="14"/>
        <v>359400</v>
      </c>
      <c r="L145" s="42">
        <f t="shared" si="15"/>
        <v>60</v>
      </c>
    </row>
    <row r="146" spans="1:12" ht="31.5" x14ac:dyDescent="0.2">
      <c r="A146" s="20" t="s">
        <v>244</v>
      </c>
      <c r="B146" s="12">
        <v>41033900</v>
      </c>
      <c r="C146" s="42">
        <v>240276400</v>
      </c>
      <c r="D146" s="42">
        <v>147991700</v>
      </c>
      <c r="E146" s="42">
        <v>147991700</v>
      </c>
      <c r="F146" s="27">
        <f t="shared" si="12"/>
        <v>100</v>
      </c>
      <c r="G146" s="28"/>
      <c r="H146" s="28"/>
      <c r="I146" s="24" t="str">
        <f t="shared" si="11"/>
        <v/>
      </c>
      <c r="J146" s="42">
        <f t="shared" si="13"/>
        <v>240276400</v>
      </c>
      <c r="K146" s="42">
        <f t="shared" si="14"/>
        <v>147991700</v>
      </c>
      <c r="L146" s="42">
        <f t="shared" si="15"/>
        <v>61.592274563794035</v>
      </c>
    </row>
    <row r="147" spans="1:12" ht="31.5" x14ac:dyDescent="0.2">
      <c r="A147" s="20" t="s">
        <v>245</v>
      </c>
      <c r="B147" s="12">
        <v>41034200</v>
      </c>
      <c r="C147" s="42">
        <v>225429695</v>
      </c>
      <c r="D147" s="42">
        <v>111627083</v>
      </c>
      <c r="E147" s="42">
        <v>110394845</v>
      </c>
      <c r="F147" s="27">
        <f t="shared" si="12"/>
        <v>98.89611197669656</v>
      </c>
      <c r="G147" s="28"/>
      <c r="H147" s="28"/>
      <c r="I147" s="24" t="str">
        <f t="shared" si="11"/>
        <v/>
      </c>
      <c r="J147" s="42">
        <f t="shared" si="13"/>
        <v>225429695</v>
      </c>
      <c r="K147" s="42">
        <f t="shared" si="14"/>
        <v>110394845</v>
      </c>
      <c r="L147" s="42">
        <f t="shared" si="15"/>
        <v>48.970853196603045</v>
      </c>
    </row>
    <row r="148" spans="1:12" ht="47.25" x14ac:dyDescent="0.2">
      <c r="A148" s="20" t="s">
        <v>257</v>
      </c>
      <c r="B148" s="12">
        <v>41034500</v>
      </c>
      <c r="C148" s="42">
        <v>8000000</v>
      </c>
      <c r="D148" s="42">
        <v>2681000</v>
      </c>
      <c r="E148" s="42">
        <v>2681000</v>
      </c>
      <c r="F148" s="27">
        <f>IF(D148=0,"",IF(E148/D148&gt;1.5, "зв.100",E148/D148*100))</f>
        <v>100</v>
      </c>
      <c r="G148" s="28"/>
      <c r="H148" s="28"/>
      <c r="I148" s="24" t="str">
        <f>IF(G148=0,"",IF(H148/G148&gt;1.5, "зв.100",H148/G148*100))</f>
        <v/>
      </c>
      <c r="J148" s="42">
        <f t="shared" si="13"/>
        <v>8000000</v>
      </c>
      <c r="K148" s="42">
        <f t="shared" si="14"/>
        <v>2681000</v>
      </c>
      <c r="L148" s="42">
        <f t="shared" si="15"/>
        <v>33.512500000000003</v>
      </c>
    </row>
    <row r="149" spans="1:12" ht="47.25" x14ac:dyDescent="0.25">
      <c r="A149" s="20" t="s">
        <v>404</v>
      </c>
      <c r="B149" s="58">
        <v>41035400</v>
      </c>
      <c r="C149" s="42">
        <v>896000</v>
      </c>
      <c r="D149" s="42">
        <v>407110</v>
      </c>
      <c r="E149" s="42">
        <v>407110</v>
      </c>
      <c r="F149" s="27">
        <f>IF(D149=0,"",IF(E149/D149&gt;1.5, "зв.100",E149/D149*100))</f>
        <v>100</v>
      </c>
      <c r="G149" s="28"/>
      <c r="H149" s="28"/>
      <c r="I149" s="24" t="str">
        <f>IF(G149=0,"",IF(H149/G149&gt;1.5, "зв.100",H149/G149*100))</f>
        <v/>
      </c>
      <c r="J149" s="42">
        <f t="shared" si="13"/>
        <v>896000</v>
      </c>
      <c r="K149" s="42">
        <f t="shared" si="14"/>
        <v>407110</v>
      </c>
      <c r="L149" s="42">
        <f t="shared" si="15"/>
        <v>45.436383928571431</v>
      </c>
    </row>
    <row r="150" spans="1:12" s="76" customFormat="1" ht="98.25" customHeight="1" x14ac:dyDescent="0.2">
      <c r="A150" s="20" t="s">
        <v>219</v>
      </c>
      <c r="B150" s="12">
        <v>41035800</v>
      </c>
      <c r="C150" s="42">
        <v>919800</v>
      </c>
      <c r="D150" s="42">
        <v>419500</v>
      </c>
      <c r="E150" s="42">
        <v>312265.59000000003</v>
      </c>
      <c r="F150" s="27">
        <f>IF(D150=0,"",IF(E150/D150&gt;1.5, "зв.100",E150/D150*100))</f>
        <v>74.437566150178796</v>
      </c>
      <c r="G150" s="28">
        <v>0</v>
      </c>
      <c r="H150" s="28">
        <v>0</v>
      </c>
      <c r="I150" s="24" t="str">
        <f t="shared" si="11"/>
        <v/>
      </c>
      <c r="J150" s="42">
        <f t="shared" si="13"/>
        <v>919800</v>
      </c>
      <c r="K150" s="42">
        <f t="shared" si="14"/>
        <v>312265.59000000003</v>
      </c>
      <c r="L150" s="42">
        <f t="shared" si="15"/>
        <v>33.949292237442926</v>
      </c>
    </row>
    <row r="151" spans="1:12" ht="141.75" hidden="1" x14ac:dyDescent="0.2">
      <c r="A151" s="20" t="s">
        <v>222</v>
      </c>
      <c r="B151" s="12">
        <v>41036600</v>
      </c>
      <c r="C151" s="28"/>
      <c r="D151" s="39"/>
      <c r="E151" s="28"/>
      <c r="F151" s="27" t="str">
        <f>IF(D151=0,"",IF(E151/D151&gt;1.5, "зв.100",E151/D151*100))</f>
        <v/>
      </c>
      <c r="G151" s="28"/>
      <c r="H151" s="28"/>
      <c r="I151" s="38" t="str">
        <f>IF(G151=0,"",IF(H151/G151&gt;1.5, "зв.100",H151/G151*100))</f>
        <v/>
      </c>
      <c r="J151" s="28">
        <f t="shared" si="13"/>
        <v>0</v>
      </c>
      <c r="K151" s="28">
        <f t="shared" si="14"/>
        <v>0</v>
      </c>
      <c r="L151" s="28" t="str">
        <f t="shared" si="15"/>
        <v/>
      </c>
    </row>
    <row r="152" spans="1:12" ht="31.5" x14ac:dyDescent="0.2">
      <c r="A152" s="19" t="s">
        <v>161</v>
      </c>
      <c r="B152" s="18">
        <v>90010200</v>
      </c>
      <c r="C152" s="22">
        <f>C136+C137</f>
        <v>2121147048</v>
      </c>
      <c r="D152" s="22">
        <f>D136+D137</f>
        <v>1153552346.72</v>
      </c>
      <c r="E152" s="22">
        <f>E136+E137</f>
        <v>1193328220.73</v>
      </c>
      <c r="F152" s="23">
        <f t="shared" si="12"/>
        <v>103.44812041890413</v>
      </c>
      <c r="G152" s="22">
        <f>G136+G137</f>
        <v>65565000</v>
      </c>
      <c r="H152" s="22">
        <f>H136+H137</f>
        <v>60520705.870000005</v>
      </c>
      <c r="I152" s="24">
        <f t="shared" si="11"/>
        <v>92.30642243575079</v>
      </c>
      <c r="J152" s="22">
        <f t="shared" si="13"/>
        <v>2186712048</v>
      </c>
      <c r="K152" s="22">
        <f t="shared" si="14"/>
        <v>1253848926.5999999</v>
      </c>
      <c r="L152" s="22">
        <f t="shared" si="15"/>
        <v>57.339462127479891</v>
      </c>
    </row>
    <row r="153" spans="1:12" ht="15.75" hidden="1" x14ac:dyDescent="0.2">
      <c r="A153" s="20" t="s">
        <v>197</v>
      </c>
      <c r="B153" s="12">
        <v>41035000</v>
      </c>
      <c r="C153" s="28"/>
      <c r="D153" s="28"/>
      <c r="E153" s="28"/>
      <c r="F153" s="27" t="str">
        <f t="shared" si="12"/>
        <v/>
      </c>
      <c r="G153" s="28">
        <v>0</v>
      </c>
      <c r="H153" s="28">
        <v>0</v>
      </c>
      <c r="I153" s="24" t="str">
        <f t="shared" si="11"/>
        <v/>
      </c>
      <c r="J153" s="28">
        <f t="shared" si="13"/>
        <v>0</v>
      </c>
      <c r="K153" s="28">
        <f t="shared" si="14"/>
        <v>0</v>
      </c>
      <c r="L153" s="28" t="str">
        <f t="shared" si="15"/>
        <v/>
      </c>
    </row>
    <row r="154" spans="1:12" ht="63" hidden="1" x14ac:dyDescent="0.2">
      <c r="A154" s="20" t="s">
        <v>280</v>
      </c>
      <c r="B154" s="12">
        <v>41035200</v>
      </c>
      <c r="C154" s="28"/>
      <c r="D154" s="39"/>
      <c r="E154" s="28"/>
      <c r="F154" s="27" t="str">
        <f>IF(D154=0,"",IF(E154/D154&gt;1.5, "зв.100",E154/D154*100))</f>
        <v/>
      </c>
      <c r="G154" s="28"/>
      <c r="H154" s="28"/>
      <c r="I154" s="24" t="str">
        <f>IF(G154=0,"",IF(H154/G154&gt;1.5, "зв.100",H154/G154*100))</f>
        <v/>
      </c>
      <c r="J154" s="28">
        <f t="shared" si="13"/>
        <v>0</v>
      </c>
      <c r="K154" s="28">
        <f t="shared" si="14"/>
        <v>0</v>
      </c>
      <c r="L154" s="28" t="str">
        <f t="shared" si="15"/>
        <v/>
      </c>
    </row>
    <row r="155" spans="1:12" ht="16.5" x14ac:dyDescent="0.2">
      <c r="A155" s="26" t="s">
        <v>118</v>
      </c>
      <c r="B155" s="18">
        <v>90010300</v>
      </c>
      <c r="C155" s="43">
        <f>C152+C153+C154</f>
        <v>2121147048</v>
      </c>
      <c r="D155" s="43">
        <f>D152+D153+D154</f>
        <v>1153552346.72</v>
      </c>
      <c r="E155" s="43">
        <f>E152+E153+E154</f>
        <v>1193328220.73</v>
      </c>
      <c r="F155" s="43">
        <f t="shared" si="12"/>
        <v>103.44812041890413</v>
      </c>
      <c r="G155" s="43">
        <f>G152+G153</f>
        <v>65565000</v>
      </c>
      <c r="H155" s="43">
        <f>H152+H153</f>
        <v>60520705.870000005</v>
      </c>
      <c r="I155" s="43">
        <f t="shared" si="11"/>
        <v>92.30642243575079</v>
      </c>
      <c r="J155" s="43">
        <f t="shared" si="13"/>
        <v>2186712048</v>
      </c>
      <c r="K155" s="43">
        <f t="shared" si="14"/>
        <v>1253848926.5999999</v>
      </c>
      <c r="L155" s="43">
        <f t="shared" si="15"/>
        <v>57.339462127479891</v>
      </c>
    </row>
    <row r="156" spans="1:12" ht="15.75" x14ac:dyDescent="0.25">
      <c r="A156" s="19" t="s">
        <v>162</v>
      </c>
      <c r="B156" s="44" t="s">
        <v>312</v>
      </c>
      <c r="C156" s="22">
        <f>C157</f>
        <v>71112800</v>
      </c>
      <c r="D156" s="22">
        <f>D157</f>
        <v>45248900</v>
      </c>
      <c r="E156" s="22">
        <f>E157</f>
        <v>42423221.679999977</v>
      </c>
      <c r="F156" s="23">
        <f t="shared" si="12"/>
        <v>93.755255221673849</v>
      </c>
      <c r="G156" s="22">
        <f>G157</f>
        <v>1696400</v>
      </c>
      <c r="H156" s="22">
        <f>H157</f>
        <v>0</v>
      </c>
      <c r="I156" s="24">
        <f t="shared" si="11"/>
        <v>0</v>
      </c>
      <c r="J156" s="22">
        <f t="shared" si="13"/>
        <v>72809200</v>
      </c>
      <c r="K156" s="22">
        <f t="shared" si="14"/>
        <v>42423221.679999977</v>
      </c>
      <c r="L156" s="22">
        <f t="shared" si="15"/>
        <v>58.26629283112571</v>
      </c>
    </row>
    <row r="157" spans="1:12" ht="31.5" x14ac:dyDescent="0.25">
      <c r="A157" s="20" t="s">
        <v>313</v>
      </c>
      <c r="B157" s="45" t="s">
        <v>314</v>
      </c>
      <c r="C157" s="46">
        <v>71112800</v>
      </c>
      <c r="D157" s="46">
        <v>45248900</v>
      </c>
      <c r="E157" s="46">
        <v>42423221.679999977</v>
      </c>
      <c r="F157" s="27">
        <f t="shared" si="12"/>
        <v>93.755255221673849</v>
      </c>
      <c r="G157" s="46">
        <v>1696400</v>
      </c>
      <c r="H157" s="46">
        <v>0</v>
      </c>
      <c r="I157" s="38">
        <f t="shared" si="11"/>
        <v>0</v>
      </c>
      <c r="J157" s="46">
        <f t="shared" si="13"/>
        <v>72809200</v>
      </c>
      <c r="K157" s="46">
        <f t="shared" si="14"/>
        <v>42423221.679999977</v>
      </c>
      <c r="L157" s="46">
        <f t="shared" si="15"/>
        <v>58.26629283112571</v>
      </c>
    </row>
    <row r="158" spans="1:12" s="76" customFormat="1" ht="15.75" x14ac:dyDescent="0.25">
      <c r="A158" s="19" t="s">
        <v>163</v>
      </c>
      <c r="B158" s="44" t="s">
        <v>315</v>
      </c>
      <c r="C158" s="22">
        <f>SUM(C159:C169)</f>
        <v>709911471</v>
      </c>
      <c r="D158" s="22">
        <f>SUM(D159:D169)</f>
        <v>398516540</v>
      </c>
      <c r="E158" s="22">
        <f>SUM(E159:E169)</f>
        <v>361548403.8900001</v>
      </c>
      <c r="F158" s="23">
        <f t="shared" si="12"/>
        <v>90.723562914101407</v>
      </c>
      <c r="G158" s="22">
        <f>SUM(G159:G169)</f>
        <v>129882250</v>
      </c>
      <c r="H158" s="22">
        <f>SUM(H159:H169)</f>
        <v>13445855.169999998</v>
      </c>
      <c r="I158" s="24">
        <f t="shared" si="11"/>
        <v>10.352342348550319</v>
      </c>
      <c r="J158" s="22">
        <f t="shared" si="13"/>
        <v>839793721</v>
      </c>
      <c r="K158" s="22">
        <f t="shared" si="14"/>
        <v>374994259.06000012</v>
      </c>
      <c r="L158" s="22">
        <f t="shared" si="15"/>
        <v>44.653139179639105</v>
      </c>
    </row>
    <row r="159" spans="1:12" s="78" customFormat="1" ht="15.75" x14ac:dyDescent="0.25">
      <c r="A159" s="20" t="s">
        <v>316</v>
      </c>
      <c r="B159" s="45" t="s">
        <v>317</v>
      </c>
      <c r="C159" s="46">
        <v>216598652</v>
      </c>
      <c r="D159" s="46">
        <v>114883700</v>
      </c>
      <c r="E159" s="46">
        <v>104896137.54000002</v>
      </c>
      <c r="F159" s="23">
        <f t="shared" si="12"/>
        <v>91.306371173630396</v>
      </c>
      <c r="G159" s="46">
        <v>79241290</v>
      </c>
      <c r="H159" s="46">
        <v>5156589.45</v>
      </c>
      <c r="I159" s="24">
        <f t="shared" si="11"/>
        <v>6.5074526802882682</v>
      </c>
      <c r="J159" s="46">
        <f t="shared" si="13"/>
        <v>295839942</v>
      </c>
      <c r="K159" s="46">
        <f t="shared" si="14"/>
        <v>110052726.99000002</v>
      </c>
      <c r="L159" s="46">
        <f t="shared" si="15"/>
        <v>37.200090780845279</v>
      </c>
    </row>
    <row r="160" spans="1:12" s="78" customFormat="1" ht="66" customHeight="1" x14ac:dyDescent="0.25">
      <c r="A160" s="20" t="s">
        <v>318</v>
      </c>
      <c r="B160" s="45" t="s">
        <v>319</v>
      </c>
      <c r="C160" s="46">
        <v>323357419</v>
      </c>
      <c r="D160" s="46">
        <v>200286240</v>
      </c>
      <c r="E160" s="46">
        <v>183659105.77000001</v>
      </c>
      <c r="F160" s="27">
        <f t="shared" si="12"/>
        <v>91.698314257634479</v>
      </c>
      <c r="G160" s="46">
        <v>43865360</v>
      </c>
      <c r="H160" s="46">
        <v>4125067.55</v>
      </c>
      <c r="I160" s="38">
        <f t="shared" si="11"/>
        <v>9.4039295471415247</v>
      </c>
      <c r="J160" s="46">
        <f t="shared" si="13"/>
        <v>367222779</v>
      </c>
      <c r="K160" s="46">
        <f t="shared" si="14"/>
        <v>187784173.32000002</v>
      </c>
      <c r="L160" s="46">
        <f t="shared" si="15"/>
        <v>51.1363085458269</v>
      </c>
    </row>
    <row r="161" spans="1:12" s="78" customFormat="1" ht="78.75" x14ac:dyDescent="0.25">
      <c r="A161" s="20" t="s">
        <v>320</v>
      </c>
      <c r="B161" s="45" t="s">
        <v>321</v>
      </c>
      <c r="C161" s="46">
        <v>919800</v>
      </c>
      <c r="D161" s="46">
        <v>419500</v>
      </c>
      <c r="E161" s="46">
        <v>312265.59000000003</v>
      </c>
      <c r="F161" s="27">
        <f t="shared" si="12"/>
        <v>74.437566150178796</v>
      </c>
      <c r="G161" s="28">
        <v>0</v>
      </c>
      <c r="H161" s="28">
        <v>0</v>
      </c>
      <c r="I161" s="38" t="str">
        <f t="shared" si="11"/>
        <v/>
      </c>
      <c r="J161" s="46">
        <f t="shared" si="13"/>
        <v>919800</v>
      </c>
      <c r="K161" s="46">
        <f t="shared" si="14"/>
        <v>312265.59000000003</v>
      </c>
      <c r="L161" s="46">
        <f t="shared" si="15"/>
        <v>33.949292237442926</v>
      </c>
    </row>
    <row r="162" spans="1:12" s="78" customFormat="1" ht="97.5" customHeight="1" x14ac:dyDescent="0.25">
      <c r="A162" s="20" t="s">
        <v>322</v>
      </c>
      <c r="B162" s="45" t="s">
        <v>323</v>
      </c>
      <c r="C162" s="46">
        <v>9301900</v>
      </c>
      <c r="D162" s="46">
        <v>5813700</v>
      </c>
      <c r="E162" s="46">
        <v>4360611.78</v>
      </c>
      <c r="F162" s="27">
        <f t="shared" si="12"/>
        <v>75.005792868569074</v>
      </c>
      <c r="G162" s="46">
        <v>17000</v>
      </c>
      <c r="H162" s="46">
        <v>45876.79</v>
      </c>
      <c r="I162" s="38" t="str">
        <f t="shared" si="11"/>
        <v>зв.100</v>
      </c>
      <c r="J162" s="46">
        <f t="shared" si="13"/>
        <v>9318900</v>
      </c>
      <c r="K162" s="46">
        <f t="shared" si="14"/>
        <v>4406488.57</v>
      </c>
      <c r="L162" s="46">
        <f t="shared" si="15"/>
        <v>47.285501185762271</v>
      </c>
    </row>
    <row r="163" spans="1:12" s="78" customFormat="1" ht="47.25" x14ac:dyDescent="0.25">
      <c r="A163" s="20" t="s">
        <v>324</v>
      </c>
      <c r="B163" s="45" t="s">
        <v>325</v>
      </c>
      <c r="C163" s="46">
        <v>16025300</v>
      </c>
      <c r="D163" s="46">
        <v>8097100</v>
      </c>
      <c r="E163" s="46">
        <v>7614800.3000000007</v>
      </c>
      <c r="F163" s="27">
        <f t="shared" si="12"/>
        <v>94.043550159933815</v>
      </c>
      <c r="G163" s="46">
        <v>0</v>
      </c>
      <c r="H163" s="46">
        <v>6570.27</v>
      </c>
      <c r="I163" s="38" t="str">
        <f t="shared" si="11"/>
        <v/>
      </c>
      <c r="J163" s="46">
        <f t="shared" si="13"/>
        <v>16025300</v>
      </c>
      <c r="K163" s="46">
        <f t="shared" si="14"/>
        <v>7621370.5700000003</v>
      </c>
      <c r="L163" s="46">
        <f t="shared" si="15"/>
        <v>47.558364398794403</v>
      </c>
    </row>
    <row r="164" spans="1:12" s="78" customFormat="1" ht="31.5" x14ac:dyDescent="0.25">
      <c r="A164" s="20" t="s">
        <v>326</v>
      </c>
      <c r="B164" s="45" t="s">
        <v>327</v>
      </c>
      <c r="C164" s="46">
        <v>133447400</v>
      </c>
      <c r="D164" s="46">
        <v>63371320</v>
      </c>
      <c r="E164" s="46">
        <v>55848768.039999999</v>
      </c>
      <c r="F164" s="27">
        <f t="shared" si="12"/>
        <v>88.129406236133306</v>
      </c>
      <c r="G164" s="46">
        <v>6758600</v>
      </c>
      <c r="H164" s="46">
        <v>4111751.11</v>
      </c>
      <c r="I164" s="38">
        <f t="shared" si="11"/>
        <v>60.837320007102058</v>
      </c>
      <c r="J164" s="46">
        <f t="shared" si="13"/>
        <v>140206000</v>
      </c>
      <c r="K164" s="46">
        <f t="shared" si="14"/>
        <v>59960519.149999999</v>
      </c>
      <c r="L164" s="46">
        <f t="shared" si="15"/>
        <v>42.766015113475888</v>
      </c>
    </row>
    <row r="165" spans="1:12" s="78" customFormat="1" ht="31.5" x14ac:dyDescent="0.25">
      <c r="A165" s="20" t="s">
        <v>328</v>
      </c>
      <c r="B165" s="45" t="s">
        <v>329</v>
      </c>
      <c r="C165" s="46">
        <v>2805000</v>
      </c>
      <c r="D165" s="46">
        <v>1535549</v>
      </c>
      <c r="E165" s="46">
        <v>951936.22</v>
      </c>
      <c r="F165" s="27">
        <f>IF(D165=0,"",IF(E165/D165&gt;1.5, "зв.100",E165/D165*100))</f>
        <v>61.993216758305977</v>
      </c>
      <c r="G165" s="28"/>
      <c r="H165" s="28"/>
      <c r="I165" s="38" t="str">
        <f t="shared" si="11"/>
        <v/>
      </c>
      <c r="J165" s="46">
        <f t="shared" si="13"/>
        <v>2805000</v>
      </c>
      <c r="K165" s="46">
        <f t="shared" si="14"/>
        <v>951936.22</v>
      </c>
      <c r="L165" s="46">
        <f t="shared" si="15"/>
        <v>33.937120142602495</v>
      </c>
    </row>
    <row r="166" spans="1:12" s="78" customFormat="1" ht="15.75" x14ac:dyDescent="0.25">
      <c r="A166" s="20" t="s">
        <v>330</v>
      </c>
      <c r="B166" s="45" t="s">
        <v>331</v>
      </c>
      <c r="C166" s="46">
        <v>4922000</v>
      </c>
      <c r="D166" s="46">
        <v>2534600</v>
      </c>
      <c r="E166" s="46">
        <v>2437804.98</v>
      </c>
      <c r="F166" s="27">
        <f t="shared" si="12"/>
        <v>96.181053420658088</v>
      </c>
      <c r="G166" s="28"/>
      <c r="H166" s="28"/>
      <c r="I166" s="38" t="str">
        <f t="shared" si="11"/>
        <v/>
      </c>
      <c r="J166" s="46">
        <f t="shared" si="13"/>
        <v>4922000</v>
      </c>
      <c r="K166" s="46">
        <f t="shared" si="14"/>
        <v>2437804.98</v>
      </c>
      <c r="L166" s="46">
        <f t="shared" si="15"/>
        <v>49.528748069890291</v>
      </c>
    </row>
    <row r="167" spans="1:12" s="78" customFormat="1" ht="31.5" x14ac:dyDescent="0.25">
      <c r="A167" s="20" t="s">
        <v>332</v>
      </c>
      <c r="B167" s="45" t="s">
        <v>333</v>
      </c>
      <c r="C167" s="46">
        <v>798100</v>
      </c>
      <c r="D167" s="46">
        <v>404200</v>
      </c>
      <c r="E167" s="46">
        <v>372863.57</v>
      </c>
      <c r="F167" s="27">
        <f t="shared" si="12"/>
        <v>92.247295893122214</v>
      </c>
      <c r="G167" s="28"/>
      <c r="H167" s="28"/>
      <c r="I167" s="38" t="str">
        <f t="shared" si="11"/>
        <v/>
      </c>
      <c r="J167" s="46">
        <f t="shared" si="13"/>
        <v>798100</v>
      </c>
      <c r="K167" s="46">
        <f t="shared" si="14"/>
        <v>372863.57</v>
      </c>
      <c r="L167" s="46">
        <f t="shared" si="15"/>
        <v>46.718903646159632</v>
      </c>
    </row>
    <row r="168" spans="1:12" s="78" customFormat="1" ht="15.75" x14ac:dyDescent="0.25">
      <c r="A168" s="20" t="s">
        <v>334</v>
      </c>
      <c r="B168" s="45" t="s">
        <v>335</v>
      </c>
      <c r="C168" s="46">
        <v>1687000</v>
      </c>
      <c r="D168" s="46">
        <v>1143451</v>
      </c>
      <c r="E168" s="46">
        <v>1077820.1000000001</v>
      </c>
      <c r="F168" s="27">
        <f t="shared" si="12"/>
        <v>94.260278752653164</v>
      </c>
      <c r="G168" s="28"/>
      <c r="H168" s="28"/>
      <c r="I168" s="38" t="str">
        <f t="shared" si="11"/>
        <v/>
      </c>
      <c r="J168" s="46">
        <f t="shared" si="13"/>
        <v>1687000</v>
      </c>
      <c r="K168" s="46">
        <f t="shared" si="14"/>
        <v>1077820.1000000001</v>
      </c>
      <c r="L168" s="46">
        <f t="shared" si="15"/>
        <v>63.889751037344396</v>
      </c>
    </row>
    <row r="169" spans="1:12" s="78" customFormat="1" ht="47.25" x14ac:dyDescent="0.25">
      <c r="A169" s="20" t="s">
        <v>336</v>
      </c>
      <c r="B169" s="45" t="s">
        <v>337</v>
      </c>
      <c r="C169" s="46">
        <v>48900</v>
      </c>
      <c r="D169" s="46">
        <v>27180</v>
      </c>
      <c r="E169" s="46">
        <v>16290</v>
      </c>
      <c r="F169" s="27">
        <f t="shared" si="12"/>
        <v>59.933774834437081</v>
      </c>
      <c r="G169" s="28"/>
      <c r="H169" s="28"/>
      <c r="I169" s="38" t="str">
        <f t="shared" si="11"/>
        <v/>
      </c>
      <c r="J169" s="46">
        <f t="shared" si="13"/>
        <v>48900</v>
      </c>
      <c r="K169" s="46">
        <f t="shared" si="14"/>
        <v>16290</v>
      </c>
      <c r="L169" s="46">
        <f t="shared" si="15"/>
        <v>33.312883435582826</v>
      </c>
    </row>
    <row r="170" spans="1:12" s="78" customFormat="1" ht="15.75" x14ac:dyDescent="0.25">
      <c r="A170" s="19" t="s">
        <v>338</v>
      </c>
      <c r="B170" s="44" t="s">
        <v>339</v>
      </c>
      <c r="C170" s="22">
        <f>SUM(C171:C178)</f>
        <v>276335045</v>
      </c>
      <c r="D170" s="22">
        <f>SUM(D171:D178)</f>
        <v>134128837</v>
      </c>
      <c r="E170" s="22">
        <f>SUM(E171:E178)</f>
        <v>125359411.50999998</v>
      </c>
      <c r="F170" s="23">
        <f t="shared" si="12"/>
        <v>93.461938770109498</v>
      </c>
      <c r="G170" s="22">
        <f>SUM(G171:G178)</f>
        <v>35779259</v>
      </c>
      <c r="H170" s="22">
        <f>SUM(H171:H178)</f>
        <v>10595775.719999999</v>
      </c>
      <c r="I170" s="24">
        <f t="shared" si="11"/>
        <v>29.614296148503239</v>
      </c>
      <c r="J170" s="22">
        <f t="shared" si="13"/>
        <v>312114304</v>
      </c>
      <c r="K170" s="22">
        <f t="shared" si="14"/>
        <v>135955187.22999996</v>
      </c>
      <c r="L170" s="22">
        <f t="shared" si="15"/>
        <v>43.559422137218021</v>
      </c>
    </row>
    <row r="171" spans="1:12" s="78" customFormat="1" ht="31.5" x14ac:dyDescent="0.25">
      <c r="A171" s="20" t="s">
        <v>340</v>
      </c>
      <c r="B171" s="45" t="s">
        <v>341</v>
      </c>
      <c r="C171" s="46">
        <v>82248050</v>
      </c>
      <c r="D171" s="46">
        <v>39346423</v>
      </c>
      <c r="E171" s="46">
        <v>36696553.799999997</v>
      </c>
      <c r="F171" s="27">
        <f t="shared" si="12"/>
        <v>93.265285639815332</v>
      </c>
      <c r="G171" s="46">
        <v>18201770</v>
      </c>
      <c r="H171" s="46">
        <v>4162015.76</v>
      </c>
      <c r="I171" s="38">
        <f t="shared" si="11"/>
        <v>22.865994680737092</v>
      </c>
      <c r="J171" s="46">
        <f t="shared" si="13"/>
        <v>100449820</v>
      </c>
      <c r="K171" s="46">
        <f t="shared" si="14"/>
        <v>40858569.559999995</v>
      </c>
      <c r="L171" s="46">
        <f t="shared" si="15"/>
        <v>40.675602564544164</v>
      </c>
    </row>
    <row r="172" spans="1:12" s="78" customFormat="1" ht="31.5" x14ac:dyDescent="0.25">
      <c r="A172" s="20" t="s">
        <v>342</v>
      </c>
      <c r="B172" s="45" t="s">
        <v>343</v>
      </c>
      <c r="C172" s="46">
        <v>60051200</v>
      </c>
      <c r="D172" s="46">
        <v>29617530</v>
      </c>
      <c r="E172" s="46">
        <v>28673695.469999999</v>
      </c>
      <c r="F172" s="27">
        <f t="shared" si="12"/>
        <v>96.813257114958603</v>
      </c>
      <c r="G172" s="46">
        <v>2752440</v>
      </c>
      <c r="H172" s="46">
        <v>3559447.88</v>
      </c>
      <c r="I172" s="38">
        <f t="shared" si="11"/>
        <v>129.319726497217</v>
      </c>
      <c r="J172" s="46">
        <f t="shared" si="13"/>
        <v>62803640</v>
      </c>
      <c r="K172" s="46">
        <f t="shared" si="14"/>
        <v>32233143.349999998</v>
      </c>
      <c r="L172" s="46">
        <f t="shared" si="15"/>
        <v>51.323686572943863</v>
      </c>
    </row>
    <row r="173" spans="1:12" s="78" customFormat="1" ht="15.75" x14ac:dyDescent="0.25">
      <c r="A173" s="20" t="s">
        <v>344</v>
      </c>
      <c r="B173" s="45" t="s">
        <v>345</v>
      </c>
      <c r="C173" s="46">
        <v>97412450</v>
      </c>
      <c r="D173" s="46">
        <v>48306375</v>
      </c>
      <c r="E173" s="46">
        <v>45526481.799999997</v>
      </c>
      <c r="F173" s="27">
        <f t="shared" si="12"/>
        <v>94.245287086849288</v>
      </c>
      <c r="G173" s="46">
        <v>10767049</v>
      </c>
      <c r="H173" s="46">
        <v>681958.74</v>
      </c>
      <c r="I173" s="38">
        <f t="shared" si="11"/>
        <v>6.3337571882509307</v>
      </c>
      <c r="J173" s="46">
        <f t="shared" si="13"/>
        <v>108179499</v>
      </c>
      <c r="K173" s="46">
        <f t="shared" si="14"/>
        <v>46208440.539999999</v>
      </c>
      <c r="L173" s="46">
        <f t="shared" si="15"/>
        <v>42.714600240476244</v>
      </c>
    </row>
    <row r="174" spans="1:12" s="78" customFormat="1" ht="15.75" x14ac:dyDescent="0.25">
      <c r="A174" s="20" t="s">
        <v>346</v>
      </c>
      <c r="B174" s="45" t="s">
        <v>347</v>
      </c>
      <c r="C174" s="46">
        <v>12270500</v>
      </c>
      <c r="D174" s="46">
        <v>5989500</v>
      </c>
      <c r="E174" s="46">
        <v>5757582.75</v>
      </c>
      <c r="F174" s="27">
        <f t="shared" si="12"/>
        <v>96.127936388680197</v>
      </c>
      <c r="G174" s="46">
        <v>4058000</v>
      </c>
      <c r="H174" s="46">
        <v>2149081.9300000002</v>
      </c>
      <c r="I174" s="38">
        <f t="shared" si="11"/>
        <v>52.959140709709217</v>
      </c>
      <c r="J174" s="46">
        <f t="shared" si="13"/>
        <v>16328500</v>
      </c>
      <c r="K174" s="46">
        <f t="shared" si="14"/>
        <v>7906664.6799999997</v>
      </c>
      <c r="L174" s="46">
        <f t="shared" si="15"/>
        <v>48.422480203325478</v>
      </c>
    </row>
    <row r="175" spans="1:12" s="78" customFormat="1" ht="15.75" x14ac:dyDescent="0.25">
      <c r="A175" s="20" t="s">
        <v>348</v>
      </c>
      <c r="B175" s="45" t="s">
        <v>349</v>
      </c>
      <c r="C175" s="46">
        <v>13444200</v>
      </c>
      <c r="D175" s="46">
        <v>6656300</v>
      </c>
      <c r="E175" s="46">
        <v>5999767.5999999996</v>
      </c>
      <c r="F175" s="27">
        <f t="shared" si="12"/>
        <v>90.136676532007272</v>
      </c>
      <c r="G175" s="46">
        <v>0</v>
      </c>
      <c r="H175" s="46">
        <v>11163.96</v>
      </c>
      <c r="I175" s="38" t="str">
        <f t="shared" si="11"/>
        <v/>
      </c>
      <c r="J175" s="46">
        <f t="shared" si="13"/>
        <v>13444200</v>
      </c>
      <c r="K175" s="46">
        <f t="shared" si="14"/>
        <v>6010931.5599999996</v>
      </c>
      <c r="L175" s="46">
        <f t="shared" si="15"/>
        <v>44.710221210633577</v>
      </c>
    </row>
    <row r="176" spans="1:12" s="78" customFormat="1" ht="63" x14ac:dyDescent="0.25">
      <c r="A176" s="20" t="s">
        <v>198</v>
      </c>
      <c r="B176" s="45" t="s">
        <v>350</v>
      </c>
      <c r="C176" s="46">
        <v>579100</v>
      </c>
      <c r="D176" s="46">
        <v>289400</v>
      </c>
      <c r="E176" s="46">
        <v>235624.07</v>
      </c>
      <c r="F176" s="27">
        <f t="shared" si="12"/>
        <v>81.41813061506565</v>
      </c>
      <c r="G176" s="28"/>
      <c r="H176" s="28"/>
      <c r="I176" s="38" t="str">
        <f>IF(G176=0,"",IF(H176/G176&gt;1.5, "зв.100",H176/G176*100))</f>
        <v/>
      </c>
      <c r="J176" s="46">
        <f t="shared" si="13"/>
        <v>579100</v>
      </c>
      <c r="K176" s="46">
        <f t="shared" si="14"/>
        <v>235624.07</v>
      </c>
      <c r="L176" s="46">
        <f t="shared" si="15"/>
        <v>40.687976169918841</v>
      </c>
    </row>
    <row r="177" spans="1:12" s="78" customFormat="1" ht="31.5" x14ac:dyDescent="0.25">
      <c r="A177" s="20" t="s">
        <v>351</v>
      </c>
      <c r="B177" s="45" t="s">
        <v>352</v>
      </c>
      <c r="C177" s="46">
        <v>4994345</v>
      </c>
      <c r="D177" s="46">
        <v>1691145</v>
      </c>
      <c r="E177" s="46">
        <v>537445.68999999994</v>
      </c>
      <c r="F177" s="27">
        <f t="shared" si="12"/>
        <v>31.779988705876782</v>
      </c>
      <c r="G177" s="28">
        <v>0</v>
      </c>
      <c r="H177" s="28">
        <v>0</v>
      </c>
      <c r="I177" s="38" t="str">
        <f t="shared" si="11"/>
        <v/>
      </c>
      <c r="J177" s="46">
        <f t="shared" si="13"/>
        <v>4994345</v>
      </c>
      <c r="K177" s="46">
        <f t="shared" si="14"/>
        <v>537445.68999999994</v>
      </c>
      <c r="L177" s="46">
        <f t="shared" si="15"/>
        <v>10.76108458666752</v>
      </c>
    </row>
    <row r="178" spans="1:12" s="78" customFormat="1" ht="15.75" x14ac:dyDescent="0.25">
      <c r="A178" s="20" t="s">
        <v>353</v>
      </c>
      <c r="B178" s="45" t="s">
        <v>354</v>
      </c>
      <c r="C178" s="46">
        <v>5335200</v>
      </c>
      <c r="D178" s="46">
        <v>2232164</v>
      </c>
      <c r="E178" s="46">
        <v>1932260.33</v>
      </c>
      <c r="F178" s="27"/>
      <c r="G178" s="46">
        <v>0</v>
      </c>
      <c r="H178" s="46">
        <v>32107.45</v>
      </c>
      <c r="I178" s="38" t="str">
        <f t="shared" si="11"/>
        <v/>
      </c>
      <c r="J178" s="46">
        <f t="shared" si="13"/>
        <v>5335200</v>
      </c>
      <c r="K178" s="46">
        <f t="shared" si="14"/>
        <v>1964367.78</v>
      </c>
      <c r="L178" s="46">
        <f t="shared" si="15"/>
        <v>36.819009221772383</v>
      </c>
    </row>
    <row r="179" spans="1:12" s="78" customFormat="1" ht="31.5" x14ac:dyDescent="0.2">
      <c r="A179" s="19" t="s">
        <v>355</v>
      </c>
      <c r="B179" s="21">
        <v>3000</v>
      </c>
      <c r="C179" s="22">
        <f>SUM(C180:C215)</f>
        <v>656090000</v>
      </c>
      <c r="D179" s="22">
        <f>SUM(D180:D215)</f>
        <v>418574009.71999991</v>
      </c>
      <c r="E179" s="22">
        <f>SUM(E180:E215)</f>
        <v>414781446.94</v>
      </c>
      <c r="F179" s="23">
        <f t="shared" si="12"/>
        <v>99.093932568212523</v>
      </c>
      <c r="G179" s="22">
        <f>SUM(G180:G215)</f>
        <v>41216075</v>
      </c>
      <c r="H179" s="22">
        <f>SUM(H180:H215)</f>
        <v>162448.16</v>
      </c>
      <c r="I179" s="24">
        <f t="shared" si="11"/>
        <v>0.39413786975106191</v>
      </c>
      <c r="J179" s="22">
        <f t="shared" si="13"/>
        <v>697306075</v>
      </c>
      <c r="K179" s="22">
        <f t="shared" si="14"/>
        <v>414943895.10000002</v>
      </c>
      <c r="L179" s="22">
        <f t="shared" si="15"/>
        <v>59.506708743359226</v>
      </c>
    </row>
    <row r="180" spans="1:12" s="77" customFormat="1" ht="31.5" x14ac:dyDescent="0.2">
      <c r="A180" s="59" t="s">
        <v>356</v>
      </c>
      <c r="B180" s="60" t="s">
        <v>357</v>
      </c>
      <c r="C180" s="46">
        <v>31800000</v>
      </c>
      <c r="D180" s="46">
        <v>15743302.140000001</v>
      </c>
      <c r="E180" s="46">
        <v>15743302.140000001</v>
      </c>
      <c r="F180" s="27">
        <f t="shared" si="12"/>
        <v>100</v>
      </c>
      <c r="G180" s="22"/>
      <c r="H180" s="22"/>
      <c r="I180" s="38" t="str">
        <f t="shared" si="11"/>
        <v/>
      </c>
      <c r="J180" s="46">
        <f t="shared" si="13"/>
        <v>31800000</v>
      </c>
      <c r="K180" s="46">
        <f t="shared" si="14"/>
        <v>15743302.140000001</v>
      </c>
      <c r="L180" s="46">
        <f t="shared" si="15"/>
        <v>49.507239433962262</v>
      </c>
    </row>
    <row r="181" spans="1:12" s="77" customFormat="1" ht="31.5" x14ac:dyDescent="0.2">
      <c r="A181" s="59" t="s">
        <v>358</v>
      </c>
      <c r="B181" s="60" t="s">
        <v>359</v>
      </c>
      <c r="C181" s="46">
        <v>6500000</v>
      </c>
      <c r="D181" s="46">
        <v>3246896.87</v>
      </c>
      <c r="E181" s="46">
        <v>3246896.87</v>
      </c>
      <c r="F181" s="27">
        <f t="shared" si="12"/>
        <v>100</v>
      </c>
      <c r="G181" s="22"/>
      <c r="H181" s="22"/>
      <c r="I181" s="38" t="str">
        <f t="shared" si="11"/>
        <v/>
      </c>
      <c r="J181" s="46">
        <f t="shared" si="13"/>
        <v>6500000</v>
      </c>
      <c r="K181" s="46">
        <f t="shared" si="14"/>
        <v>3246896.87</v>
      </c>
      <c r="L181" s="46">
        <f t="shared" si="15"/>
        <v>49.95225953846154</v>
      </c>
    </row>
    <row r="182" spans="1:12" s="77" customFormat="1" ht="47.25" x14ac:dyDescent="0.2">
      <c r="A182" s="59" t="s">
        <v>360</v>
      </c>
      <c r="B182" s="60" t="s">
        <v>361</v>
      </c>
      <c r="C182" s="46">
        <v>2200000</v>
      </c>
      <c r="D182" s="46">
        <v>977989.46</v>
      </c>
      <c r="E182" s="46">
        <v>977989.46</v>
      </c>
      <c r="F182" s="27">
        <f t="shared" si="12"/>
        <v>100</v>
      </c>
      <c r="G182" s="22"/>
      <c r="H182" s="22"/>
      <c r="I182" s="38" t="str">
        <f t="shared" si="11"/>
        <v/>
      </c>
      <c r="J182" s="46">
        <f t="shared" si="13"/>
        <v>2200000</v>
      </c>
      <c r="K182" s="46">
        <f t="shared" si="14"/>
        <v>977989.46</v>
      </c>
      <c r="L182" s="46">
        <f t="shared" si="15"/>
        <v>44.454066363636365</v>
      </c>
    </row>
    <row r="183" spans="1:12" s="77" customFormat="1" ht="31.5" x14ac:dyDescent="0.2">
      <c r="A183" s="59" t="s">
        <v>362</v>
      </c>
      <c r="B183" s="60" t="s">
        <v>363</v>
      </c>
      <c r="C183" s="46">
        <v>4100000</v>
      </c>
      <c r="D183" s="46">
        <v>2049186.67</v>
      </c>
      <c r="E183" s="46">
        <v>2049186.67</v>
      </c>
      <c r="F183" s="27">
        <f t="shared" si="12"/>
        <v>100</v>
      </c>
      <c r="G183" s="22"/>
      <c r="H183" s="22"/>
      <c r="I183" s="38" t="str">
        <f t="shared" si="11"/>
        <v/>
      </c>
      <c r="J183" s="46">
        <f t="shared" si="13"/>
        <v>4100000</v>
      </c>
      <c r="K183" s="46">
        <f t="shared" si="14"/>
        <v>2049186.67</v>
      </c>
      <c r="L183" s="46">
        <f t="shared" si="15"/>
        <v>49.980162682926824</v>
      </c>
    </row>
    <row r="184" spans="1:12" s="77" customFormat="1" ht="31.5" x14ac:dyDescent="0.2">
      <c r="A184" s="61" t="s">
        <v>364</v>
      </c>
      <c r="B184" s="47">
        <v>3016</v>
      </c>
      <c r="C184" s="46">
        <v>274531400</v>
      </c>
      <c r="D184" s="46">
        <v>230411086.52000001</v>
      </c>
      <c r="E184" s="46">
        <v>230411086.52000001</v>
      </c>
      <c r="F184" s="27">
        <f t="shared" si="12"/>
        <v>100</v>
      </c>
      <c r="G184" s="22"/>
      <c r="H184" s="22"/>
      <c r="I184" s="38" t="str">
        <f t="shared" si="11"/>
        <v/>
      </c>
      <c r="J184" s="46">
        <f t="shared" si="13"/>
        <v>274531400</v>
      </c>
      <c r="K184" s="46">
        <f t="shared" si="14"/>
        <v>230411086.52000001</v>
      </c>
      <c r="L184" s="46">
        <f t="shared" si="15"/>
        <v>83.928864428622745</v>
      </c>
    </row>
    <row r="185" spans="1:12" s="77" customFormat="1" ht="31.5" x14ac:dyDescent="0.25">
      <c r="A185" s="59" t="s">
        <v>365</v>
      </c>
      <c r="B185" s="62" t="s">
        <v>366</v>
      </c>
      <c r="C185" s="46">
        <v>32500</v>
      </c>
      <c r="D185" s="46">
        <v>3999.7</v>
      </c>
      <c r="E185" s="46">
        <v>3999.7</v>
      </c>
      <c r="F185" s="27">
        <f t="shared" si="12"/>
        <v>100</v>
      </c>
      <c r="G185" s="22"/>
      <c r="H185" s="22"/>
      <c r="I185" s="38" t="str">
        <f t="shared" si="11"/>
        <v/>
      </c>
      <c r="J185" s="46">
        <f t="shared" si="13"/>
        <v>32500</v>
      </c>
      <c r="K185" s="46">
        <f t="shared" si="14"/>
        <v>3999.7</v>
      </c>
      <c r="L185" s="46">
        <f t="shared" si="15"/>
        <v>12.30676923076923</v>
      </c>
    </row>
    <row r="186" spans="1:12" s="77" customFormat="1" ht="31.5" x14ac:dyDescent="0.2">
      <c r="A186" s="59" t="s">
        <v>367</v>
      </c>
      <c r="B186" s="60" t="s">
        <v>368</v>
      </c>
      <c r="C186" s="46">
        <v>2200</v>
      </c>
      <c r="D186" s="46">
        <v>0</v>
      </c>
      <c r="E186" s="46">
        <v>0</v>
      </c>
      <c r="F186" s="27" t="str">
        <f t="shared" si="12"/>
        <v/>
      </c>
      <c r="G186" s="22"/>
      <c r="H186" s="22"/>
      <c r="I186" s="38" t="str">
        <f t="shared" si="11"/>
        <v/>
      </c>
      <c r="J186" s="46">
        <f t="shared" si="13"/>
        <v>2200</v>
      </c>
      <c r="K186" s="46">
        <f t="shared" si="14"/>
        <v>0</v>
      </c>
      <c r="L186" s="46">
        <f t="shared" si="15"/>
        <v>0</v>
      </c>
    </row>
    <row r="187" spans="1:12" s="77" customFormat="1" ht="47.25" x14ac:dyDescent="0.2">
      <c r="A187" s="59" t="s">
        <v>369</v>
      </c>
      <c r="B187" s="60" t="s">
        <v>370</v>
      </c>
      <c r="C187" s="46">
        <v>2200</v>
      </c>
      <c r="D187" s="46">
        <v>0</v>
      </c>
      <c r="E187" s="46">
        <v>0</v>
      </c>
      <c r="F187" s="27" t="str">
        <f t="shared" si="12"/>
        <v/>
      </c>
      <c r="G187" s="22"/>
      <c r="H187" s="22"/>
      <c r="I187" s="38" t="str">
        <f t="shared" si="11"/>
        <v/>
      </c>
      <c r="J187" s="46">
        <f t="shared" si="13"/>
        <v>2200</v>
      </c>
      <c r="K187" s="46">
        <f t="shared" si="14"/>
        <v>0</v>
      </c>
      <c r="L187" s="46">
        <f t="shared" si="15"/>
        <v>0</v>
      </c>
    </row>
    <row r="188" spans="1:12" s="77" customFormat="1" ht="31.5" x14ac:dyDescent="0.2">
      <c r="A188" s="59" t="s">
        <v>371</v>
      </c>
      <c r="B188" s="60" t="s">
        <v>372</v>
      </c>
      <c r="C188" s="46">
        <v>13600</v>
      </c>
      <c r="D188" s="46">
        <v>6594.1</v>
      </c>
      <c r="E188" s="46">
        <v>6594.1</v>
      </c>
      <c r="F188" s="27">
        <f t="shared" si="12"/>
        <v>100</v>
      </c>
      <c r="G188" s="22"/>
      <c r="H188" s="22"/>
      <c r="I188" s="38" t="str">
        <f t="shared" si="11"/>
        <v/>
      </c>
      <c r="J188" s="46">
        <f t="shared" si="13"/>
        <v>13600</v>
      </c>
      <c r="K188" s="46">
        <f t="shared" si="14"/>
        <v>6594.1</v>
      </c>
      <c r="L188" s="46">
        <f t="shared" si="15"/>
        <v>48.486029411764711</v>
      </c>
    </row>
    <row r="189" spans="1:12" s="77" customFormat="1" ht="47.25" x14ac:dyDescent="0.2">
      <c r="A189" s="61" t="s">
        <v>373</v>
      </c>
      <c r="B189" s="47">
        <v>3026</v>
      </c>
      <c r="C189" s="46">
        <v>431900</v>
      </c>
      <c r="D189" s="46">
        <v>129772.57</v>
      </c>
      <c r="E189" s="46">
        <v>129772.57</v>
      </c>
      <c r="F189" s="27">
        <f t="shared" si="12"/>
        <v>100</v>
      </c>
      <c r="G189" s="22"/>
      <c r="H189" s="22"/>
      <c r="I189" s="38" t="str">
        <f t="shared" si="11"/>
        <v/>
      </c>
      <c r="J189" s="46">
        <f t="shared" si="13"/>
        <v>431900</v>
      </c>
      <c r="K189" s="46">
        <f t="shared" si="14"/>
        <v>129772.57</v>
      </c>
      <c r="L189" s="46">
        <f t="shared" si="15"/>
        <v>30.046902060662191</v>
      </c>
    </row>
    <row r="190" spans="1:12" s="77" customFormat="1" ht="94.5" x14ac:dyDescent="0.2">
      <c r="A190" s="61" t="s">
        <v>405</v>
      </c>
      <c r="B190" s="63" t="s">
        <v>406</v>
      </c>
      <c r="C190" s="46">
        <v>180000</v>
      </c>
      <c r="D190" s="46">
        <v>0</v>
      </c>
      <c r="E190" s="46">
        <v>0</v>
      </c>
      <c r="F190" s="27" t="str">
        <f>IF(D190=0,"",IF(E190/D190&gt;1.5, "зв.100",E190/D190*100))</f>
        <v/>
      </c>
      <c r="G190" s="22"/>
      <c r="H190" s="22"/>
      <c r="I190" s="38" t="str">
        <f>IF(G190=0,"",IF(H190/G190&gt;1.5, "зв.100",H190/G190*100))</f>
        <v/>
      </c>
      <c r="J190" s="46">
        <f t="shared" si="13"/>
        <v>180000</v>
      </c>
      <c r="K190" s="46">
        <f t="shared" si="14"/>
        <v>0</v>
      </c>
      <c r="L190" s="46">
        <f t="shared" si="15"/>
        <v>0</v>
      </c>
    </row>
    <row r="191" spans="1:12" s="77" customFormat="1" ht="78.75" x14ac:dyDescent="0.2">
      <c r="A191" s="61" t="s">
        <v>407</v>
      </c>
      <c r="B191" s="63" t="s">
        <v>408</v>
      </c>
      <c r="C191" s="46">
        <v>81700</v>
      </c>
      <c r="D191" s="46">
        <v>15000</v>
      </c>
      <c r="E191" s="46">
        <v>5197.41</v>
      </c>
      <c r="F191" s="27">
        <f>IF(D191=0,"",IF(E191/D191&gt;1.5, "зв.100",E191/D191*100))</f>
        <v>34.6494</v>
      </c>
      <c r="G191" s="22"/>
      <c r="H191" s="22"/>
      <c r="I191" s="38" t="str">
        <f>IF(G191=0,"",IF(H191/G191&gt;1.5, "зв.100",H191/G191*100))</f>
        <v/>
      </c>
      <c r="J191" s="46">
        <f t="shared" si="13"/>
        <v>81700</v>
      </c>
      <c r="K191" s="46">
        <f t="shared" si="14"/>
        <v>5197.41</v>
      </c>
      <c r="L191" s="46">
        <f t="shared" si="15"/>
        <v>6.3615789473684208</v>
      </c>
    </row>
    <row r="192" spans="1:12" s="76" customFormat="1" ht="31.5" x14ac:dyDescent="0.2">
      <c r="A192" s="59" t="s">
        <v>374</v>
      </c>
      <c r="B192" s="60" t="s">
        <v>375</v>
      </c>
      <c r="C192" s="46">
        <v>1424600</v>
      </c>
      <c r="D192" s="46">
        <v>647500</v>
      </c>
      <c r="E192" s="46">
        <v>469399.65</v>
      </c>
      <c r="F192" s="27">
        <f t="shared" si="12"/>
        <v>72.494154440154446</v>
      </c>
      <c r="G192" s="22"/>
      <c r="H192" s="22"/>
      <c r="I192" s="38" t="str">
        <f t="shared" si="11"/>
        <v/>
      </c>
      <c r="J192" s="46">
        <f t="shared" si="13"/>
        <v>1424600</v>
      </c>
      <c r="K192" s="46">
        <f t="shared" si="14"/>
        <v>469399.65</v>
      </c>
      <c r="L192" s="46">
        <f t="shared" si="15"/>
        <v>32.949575319387904</v>
      </c>
    </row>
    <row r="193" spans="1:12" s="76" customFormat="1" ht="47.25" x14ac:dyDescent="0.25">
      <c r="A193" s="61" t="s">
        <v>200</v>
      </c>
      <c r="B193" s="64">
        <v>3035</v>
      </c>
      <c r="C193" s="46">
        <v>9588000</v>
      </c>
      <c r="D193" s="46">
        <v>5936800</v>
      </c>
      <c r="E193" s="46">
        <v>5936710</v>
      </c>
      <c r="F193" s="27">
        <f t="shared" si="12"/>
        <v>99.998484031801652</v>
      </c>
      <c r="G193" s="22"/>
      <c r="H193" s="22"/>
      <c r="I193" s="38" t="str">
        <f t="shared" si="11"/>
        <v/>
      </c>
      <c r="J193" s="46">
        <f t="shared" si="13"/>
        <v>9588000</v>
      </c>
      <c r="K193" s="46">
        <f t="shared" si="14"/>
        <v>5936710</v>
      </c>
      <c r="L193" s="46">
        <f t="shared" si="15"/>
        <v>61.918126825198158</v>
      </c>
    </row>
    <row r="194" spans="1:12" s="76" customFormat="1" ht="31.5" x14ac:dyDescent="0.25">
      <c r="A194" s="65" t="s">
        <v>201</v>
      </c>
      <c r="B194" s="66" t="s">
        <v>376</v>
      </c>
      <c r="C194" s="46">
        <v>29874000</v>
      </c>
      <c r="D194" s="46">
        <v>13596900</v>
      </c>
      <c r="E194" s="46">
        <v>13335574.75</v>
      </c>
      <c r="F194" s="27">
        <f t="shared" si="12"/>
        <v>98.078052717898927</v>
      </c>
      <c r="G194" s="22"/>
      <c r="H194" s="22"/>
      <c r="I194" s="38" t="str">
        <f t="shared" si="11"/>
        <v/>
      </c>
      <c r="J194" s="46">
        <f t="shared" si="13"/>
        <v>29874000</v>
      </c>
      <c r="K194" s="46">
        <f t="shared" si="14"/>
        <v>13335574.75</v>
      </c>
      <c r="L194" s="46">
        <f t="shared" si="15"/>
        <v>44.639401318872594</v>
      </c>
    </row>
    <row r="195" spans="1:12" ht="15.75" x14ac:dyDescent="0.2">
      <c r="A195" s="59" t="s">
        <v>377</v>
      </c>
      <c r="B195" s="60" t="s">
        <v>378</v>
      </c>
      <c r="C195" s="46">
        <v>2250000</v>
      </c>
      <c r="D195" s="46">
        <v>992940.39</v>
      </c>
      <c r="E195" s="46">
        <v>992940.39</v>
      </c>
      <c r="F195" s="27">
        <f t="shared" si="12"/>
        <v>100</v>
      </c>
      <c r="G195" s="22"/>
      <c r="H195" s="22"/>
      <c r="I195" s="38" t="str">
        <f t="shared" si="11"/>
        <v/>
      </c>
      <c r="J195" s="46">
        <f t="shared" si="13"/>
        <v>2250000</v>
      </c>
      <c r="K195" s="46">
        <f t="shared" si="14"/>
        <v>992940.39</v>
      </c>
      <c r="L195" s="46">
        <f t="shared" si="15"/>
        <v>44.130684000000002</v>
      </c>
    </row>
    <row r="196" spans="1:12" s="77" customFormat="1" ht="31.5" x14ac:dyDescent="0.2">
      <c r="A196" s="59" t="s">
        <v>379</v>
      </c>
      <c r="B196" s="60" t="s">
        <v>380</v>
      </c>
      <c r="C196" s="46">
        <v>700000</v>
      </c>
      <c r="D196" s="46">
        <v>238742.09</v>
      </c>
      <c r="E196" s="46">
        <v>238742.09</v>
      </c>
      <c r="F196" s="27">
        <f t="shared" si="12"/>
        <v>100</v>
      </c>
      <c r="G196" s="22"/>
      <c r="H196" s="22"/>
      <c r="I196" s="38" t="str">
        <f t="shared" si="11"/>
        <v/>
      </c>
      <c r="J196" s="46">
        <f t="shared" si="13"/>
        <v>700000</v>
      </c>
      <c r="K196" s="46">
        <f t="shared" si="14"/>
        <v>238742.09</v>
      </c>
      <c r="L196" s="46">
        <f t="shared" si="15"/>
        <v>34.106012857142858</v>
      </c>
    </row>
    <row r="197" spans="1:12" ht="15.75" x14ac:dyDescent="0.2">
      <c r="A197" s="59" t="s">
        <v>381</v>
      </c>
      <c r="B197" s="60" t="s">
        <v>382</v>
      </c>
      <c r="C197" s="46">
        <v>141186400</v>
      </c>
      <c r="D197" s="46">
        <v>69285312.5</v>
      </c>
      <c r="E197" s="46">
        <v>69285312.5</v>
      </c>
      <c r="F197" s="27">
        <f t="shared" si="12"/>
        <v>100</v>
      </c>
      <c r="G197" s="22"/>
      <c r="H197" s="22"/>
      <c r="I197" s="38" t="str">
        <f t="shared" si="11"/>
        <v/>
      </c>
      <c r="J197" s="46">
        <f t="shared" si="13"/>
        <v>141186400</v>
      </c>
      <c r="K197" s="46">
        <f t="shared" si="14"/>
        <v>69285312.5</v>
      </c>
      <c r="L197" s="46">
        <f t="shared" si="15"/>
        <v>49.073644841146177</v>
      </c>
    </row>
    <row r="198" spans="1:12" ht="31.5" x14ac:dyDescent="0.2">
      <c r="A198" s="59" t="s">
        <v>383</v>
      </c>
      <c r="B198" s="60" t="s">
        <v>384</v>
      </c>
      <c r="C198" s="46">
        <v>5030000</v>
      </c>
      <c r="D198" s="46">
        <v>2513924.89</v>
      </c>
      <c r="E198" s="46">
        <v>2513924.89</v>
      </c>
      <c r="F198" s="27">
        <f t="shared" si="12"/>
        <v>100</v>
      </c>
      <c r="G198" s="22"/>
      <c r="H198" s="22"/>
      <c r="I198" s="38" t="str">
        <f t="shared" si="11"/>
        <v/>
      </c>
      <c r="J198" s="46">
        <f t="shared" si="13"/>
        <v>5030000</v>
      </c>
      <c r="K198" s="46">
        <f t="shared" si="14"/>
        <v>2513924.89</v>
      </c>
      <c r="L198" s="46">
        <f t="shared" si="15"/>
        <v>49.978626043737577</v>
      </c>
    </row>
    <row r="199" spans="1:12" s="77" customFormat="1" ht="15.75" x14ac:dyDescent="0.2">
      <c r="A199" s="59" t="s">
        <v>385</v>
      </c>
      <c r="B199" s="60" t="s">
        <v>386</v>
      </c>
      <c r="C199" s="46">
        <v>18600000</v>
      </c>
      <c r="D199" s="46">
        <v>9657103.459999999</v>
      </c>
      <c r="E199" s="46">
        <v>9657103.459999999</v>
      </c>
      <c r="F199" s="27">
        <f t="shared" si="12"/>
        <v>100</v>
      </c>
      <c r="G199" s="22"/>
      <c r="H199" s="22"/>
      <c r="I199" s="38" t="str">
        <f t="shared" si="11"/>
        <v/>
      </c>
      <c r="J199" s="46">
        <f t="shared" si="13"/>
        <v>18600000</v>
      </c>
      <c r="K199" s="46">
        <f t="shared" si="14"/>
        <v>9657103.459999999</v>
      </c>
      <c r="L199" s="46">
        <f t="shared" si="15"/>
        <v>51.919911075268807</v>
      </c>
    </row>
    <row r="200" spans="1:12" s="77" customFormat="1" ht="15.75" x14ac:dyDescent="0.2">
      <c r="A200" s="59" t="s">
        <v>387</v>
      </c>
      <c r="B200" s="60" t="s">
        <v>388</v>
      </c>
      <c r="C200" s="46">
        <v>720000</v>
      </c>
      <c r="D200" s="46">
        <v>351867.17</v>
      </c>
      <c r="E200" s="46">
        <v>351867.17</v>
      </c>
      <c r="F200" s="27">
        <f t="shared" si="12"/>
        <v>100</v>
      </c>
      <c r="G200" s="22"/>
      <c r="H200" s="22"/>
      <c r="I200" s="38" t="str">
        <f t="shared" si="11"/>
        <v/>
      </c>
      <c r="J200" s="46">
        <f t="shared" si="13"/>
        <v>720000</v>
      </c>
      <c r="K200" s="46">
        <f t="shared" si="14"/>
        <v>351867.17</v>
      </c>
      <c r="L200" s="46">
        <f t="shared" si="15"/>
        <v>48.870440277777774</v>
      </c>
    </row>
    <row r="201" spans="1:12" s="77" customFormat="1" ht="15.75" x14ac:dyDescent="0.2">
      <c r="A201" s="59" t="s">
        <v>389</v>
      </c>
      <c r="B201" s="60" t="s">
        <v>390</v>
      </c>
      <c r="C201" s="46">
        <v>278600</v>
      </c>
      <c r="D201" s="46">
        <v>72240</v>
      </c>
      <c r="E201" s="46">
        <v>72240</v>
      </c>
      <c r="F201" s="27">
        <f t="shared" si="12"/>
        <v>100</v>
      </c>
      <c r="G201" s="22"/>
      <c r="H201" s="22"/>
      <c r="I201" s="38" t="str">
        <f t="shared" si="11"/>
        <v/>
      </c>
      <c r="J201" s="46">
        <f t="shared" si="13"/>
        <v>278600</v>
      </c>
      <c r="K201" s="46">
        <f t="shared" si="14"/>
        <v>72240</v>
      </c>
      <c r="L201" s="46">
        <f t="shared" si="15"/>
        <v>25.929648241206031</v>
      </c>
    </row>
    <row r="202" spans="1:12" ht="31.5" x14ac:dyDescent="0.2">
      <c r="A202" s="61" t="s">
        <v>391</v>
      </c>
      <c r="B202" s="47">
        <v>3048</v>
      </c>
      <c r="C202" s="46">
        <v>32300000</v>
      </c>
      <c r="D202" s="46">
        <v>16313905.83</v>
      </c>
      <c r="E202" s="46">
        <v>16313905.83</v>
      </c>
      <c r="F202" s="27">
        <f t="shared" si="12"/>
        <v>100</v>
      </c>
      <c r="G202" s="22"/>
      <c r="H202" s="22"/>
      <c r="I202" s="38" t="str">
        <f t="shared" si="11"/>
        <v/>
      </c>
      <c r="J202" s="46">
        <f t="shared" si="13"/>
        <v>32300000</v>
      </c>
      <c r="K202" s="46">
        <f t="shared" si="14"/>
        <v>16313905.83</v>
      </c>
      <c r="L202" s="46">
        <f t="shared" si="15"/>
        <v>50.507448390092883</v>
      </c>
    </row>
    <row r="203" spans="1:12" ht="31.5" x14ac:dyDescent="0.25">
      <c r="A203" s="67" t="s">
        <v>392</v>
      </c>
      <c r="B203" s="64">
        <v>3049</v>
      </c>
      <c r="C203" s="46">
        <v>49185000</v>
      </c>
      <c r="D203" s="46">
        <v>24668499.789999999</v>
      </c>
      <c r="E203" s="46">
        <v>24668499.789999999</v>
      </c>
      <c r="F203" s="27">
        <f t="shared" si="12"/>
        <v>100</v>
      </c>
      <c r="G203" s="28">
        <v>0</v>
      </c>
      <c r="H203" s="28">
        <v>0</v>
      </c>
      <c r="I203" s="38" t="str">
        <f t="shared" si="11"/>
        <v/>
      </c>
      <c r="J203" s="46">
        <f t="shared" si="13"/>
        <v>49185000</v>
      </c>
      <c r="K203" s="46">
        <f t="shared" si="14"/>
        <v>24668499.789999999</v>
      </c>
      <c r="L203" s="46">
        <f t="shared" si="15"/>
        <v>50.154518227101754</v>
      </c>
    </row>
    <row r="204" spans="1:12" ht="31.5" x14ac:dyDescent="0.2">
      <c r="A204" s="68" t="s">
        <v>393</v>
      </c>
      <c r="B204" s="47">
        <v>3080</v>
      </c>
      <c r="C204" s="46">
        <v>4955600</v>
      </c>
      <c r="D204" s="46">
        <v>2574945.5699999998</v>
      </c>
      <c r="E204" s="46">
        <v>2574848.4500000002</v>
      </c>
      <c r="F204" s="27">
        <f t="shared" si="12"/>
        <v>99.996228269788261</v>
      </c>
      <c r="G204" s="28"/>
      <c r="H204" s="28"/>
      <c r="I204" s="38" t="str">
        <f t="shared" si="11"/>
        <v/>
      </c>
      <c r="J204" s="46">
        <f t="shared" si="13"/>
        <v>4955600</v>
      </c>
      <c r="K204" s="46">
        <f t="shared" si="14"/>
        <v>2574848.4500000002</v>
      </c>
      <c r="L204" s="46">
        <f t="shared" si="15"/>
        <v>51.95835922996207</v>
      </c>
    </row>
    <row r="205" spans="1:12" ht="63" x14ac:dyDescent="0.25">
      <c r="A205" s="61" t="s">
        <v>0</v>
      </c>
      <c r="B205" s="64" t="s">
        <v>1</v>
      </c>
      <c r="C205" s="46">
        <v>11755600</v>
      </c>
      <c r="D205" s="46">
        <v>5946400</v>
      </c>
      <c r="E205" s="46">
        <v>5109078.47</v>
      </c>
      <c r="F205" s="27">
        <f t="shared" si="12"/>
        <v>85.918849556033891</v>
      </c>
      <c r="G205" s="46">
        <v>1216075</v>
      </c>
      <c r="H205" s="46">
        <v>40521.5</v>
      </c>
      <c r="I205" s="38">
        <f t="shared" ref="I205:I265" si="16">IF(G205=0,"",IF(H205/G205&gt;1.5, "зв.100",H205/G205*100))</f>
        <v>3.3321546779598297</v>
      </c>
      <c r="J205" s="46">
        <f t="shared" si="13"/>
        <v>12971675</v>
      </c>
      <c r="K205" s="46">
        <f t="shared" si="14"/>
        <v>5149599.97</v>
      </c>
      <c r="L205" s="46">
        <f t="shared" si="15"/>
        <v>39.698805050234455</v>
      </c>
    </row>
    <row r="206" spans="1:12" s="76" customFormat="1" ht="15.75" x14ac:dyDescent="0.2">
      <c r="A206" s="61" t="s">
        <v>2</v>
      </c>
      <c r="B206" s="47" t="s">
        <v>3</v>
      </c>
      <c r="C206" s="46">
        <v>2031900</v>
      </c>
      <c r="D206" s="46">
        <v>999200</v>
      </c>
      <c r="E206" s="46">
        <v>803630.22</v>
      </c>
      <c r="F206" s="27">
        <f t="shared" ref="F206:F269" si="17">IF(D206=0,"",IF(E206/D206&gt;1.5, "зв.100",E206/D206*100))</f>
        <v>80.42736389111289</v>
      </c>
      <c r="G206" s="31"/>
      <c r="H206" s="28">
        <v>0</v>
      </c>
      <c r="I206" s="38" t="str">
        <f t="shared" si="16"/>
        <v/>
      </c>
      <c r="J206" s="46">
        <f t="shared" ref="J206:J269" si="18">C206+G206</f>
        <v>2031900</v>
      </c>
      <c r="K206" s="46">
        <f t="shared" ref="K206:K269" si="19">E206+H206</f>
        <v>803630.22</v>
      </c>
      <c r="L206" s="46">
        <f t="shared" ref="L206:L269" si="20">IF(J206=0,"",IF(K206/J206&gt;1.5, "зв.100",K206/J206*100))</f>
        <v>39.550677690831243</v>
      </c>
    </row>
    <row r="207" spans="1:12" ht="31.5" x14ac:dyDescent="0.2">
      <c r="A207" s="68" t="s">
        <v>4</v>
      </c>
      <c r="B207" s="47" t="s">
        <v>5</v>
      </c>
      <c r="C207" s="46">
        <v>845700</v>
      </c>
      <c r="D207" s="46">
        <v>541100</v>
      </c>
      <c r="E207" s="46">
        <v>273713.62</v>
      </c>
      <c r="F207" s="27">
        <f t="shared" si="17"/>
        <v>50.584664572167803</v>
      </c>
      <c r="G207" s="28"/>
      <c r="H207" s="28"/>
      <c r="I207" s="38" t="str">
        <f t="shared" si="16"/>
        <v/>
      </c>
      <c r="J207" s="46">
        <f t="shared" si="18"/>
        <v>845700</v>
      </c>
      <c r="K207" s="46">
        <f t="shared" si="19"/>
        <v>273713.62</v>
      </c>
      <c r="L207" s="46">
        <f t="shared" si="20"/>
        <v>32.365332860352368</v>
      </c>
    </row>
    <row r="208" spans="1:12" ht="31.5" hidden="1" x14ac:dyDescent="0.2">
      <c r="A208" s="68" t="s">
        <v>409</v>
      </c>
      <c r="B208" s="47" t="s">
        <v>410</v>
      </c>
      <c r="C208" s="46"/>
      <c r="D208" s="46"/>
      <c r="E208" s="46"/>
      <c r="F208" s="27" t="str">
        <f>IF(D208=0,"",IF(E208/D208&gt;1.5, "зв.100",E208/D208*100))</f>
        <v/>
      </c>
      <c r="G208" s="28"/>
      <c r="H208" s="28"/>
      <c r="I208" s="38" t="str">
        <f>IF(G208=0,"",IF(H208/G208&gt;1.5, "зв.100",H208/G208*100))</f>
        <v/>
      </c>
      <c r="J208" s="46">
        <f t="shared" si="18"/>
        <v>0</v>
      </c>
      <c r="K208" s="46">
        <f t="shared" si="19"/>
        <v>0</v>
      </c>
      <c r="L208" s="46" t="str">
        <f t="shared" si="20"/>
        <v/>
      </c>
    </row>
    <row r="209" spans="1:12" ht="15.75" x14ac:dyDescent="0.2">
      <c r="A209" s="61" t="s">
        <v>6</v>
      </c>
      <c r="B209" s="47" t="s">
        <v>7</v>
      </c>
      <c r="C209" s="46">
        <v>190500</v>
      </c>
      <c r="D209" s="46">
        <v>130500</v>
      </c>
      <c r="E209" s="46">
        <v>127889.16</v>
      </c>
      <c r="F209" s="27">
        <f t="shared" si="17"/>
        <v>97.999356321839088</v>
      </c>
      <c r="G209" s="46">
        <v>0</v>
      </c>
      <c r="H209" s="46">
        <v>20739.189999999999</v>
      </c>
      <c r="I209" s="38" t="str">
        <f t="shared" si="16"/>
        <v/>
      </c>
      <c r="J209" s="46">
        <f t="shared" si="18"/>
        <v>190500</v>
      </c>
      <c r="K209" s="46">
        <f t="shared" si="19"/>
        <v>148628.35</v>
      </c>
      <c r="L209" s="46">
        <f t="shared" si="20"/>
        <v>78.020131233595805</v>
      </c>
    </row>
    <row r="210" spans="1:12" ht="78.75" x14ac:dyDescent="0.2">
      <c r="A210" s="61" t="s">
        <v>8</v>
      </c>
      <c r="B210" s="47" t="s">
        <v>9</v>
      </c>
      <c r="C210" s="46">
        <v>3298600</v>
      </c>
      <c r="D210" s="46">
        <v>1165300</v>
      </c>
      <c r="E210" s="46">
        <v>0</v>
      </c>
      <c r="F210" s="27">
        <f t="shared" si="17"/>
        <v>0</v>
      </c>
      <c r="G210" s="28">
        <v>0</v>
      </c>
      <c r="H210" s="28">
        <v>0</v>
      </c>
      <c r="I210" s="38" t="str">
        <f t="shared" si="16"/>
        <v/>
      </c>
      <c r="J210" s="46">
        <f t="shared" si="18"/>
        <v>3298600</v>
      </c>
      <c r="K210" s="46">
        <f t="shared" si="19"/>
        <v>0</v>
      </c>
      <c r="L210" s="46">
        <f t="shared" si="20"/>
        <v>0</v>
      </c>
    </row>
    <row r="211" spans="1:12" s="76" customFormat="1" ht="63" x14ac:dyDescent="0.25">
      <c r="A211" s="61" t="s">
        <v>10</v>
      </c>
      <c r="B211" s="64" t="s">
        <v>11</v>
      </c>
      <c r="C211" s="46">
        <v>788200</v>
      </c>
      <c r="D211" s="46">
        <v>364900</v>
      </c>
      <c r="E211" s="46">
        <v>342578.21</v>
      </c>
      <c r="F211" s="27">
        <f t="shared" si="17"/>
        <v>93.882765141134556</v>
      </c>
      <c r="G211" s="28"/>
      <c r="H211" s="28"/>
      <c r="I211" s="38" t="str">
        <f t="shared" si="16"/>
        <v/>
      </c>
      <c r="J211" s="46">
        <f t="shared" si="18"/>
        <v>788200</v>
      </c>
      <c r="K211" s="46">
        <f t="shared" si="19"/>
        <v>342578.21</v>
      </c>
      <c r="L211" s="46">
        <f t="shared" si="20"/>
        <v>43.463360822126369</v>
      </c>
    </row>
    <row r="212" spans="1:12" ht="47.25" x14ac:dyDescent="0.25">
      <c r="A212" s="61" t="s">
        <v>12</v>
      </c>
      <c r="B212" s="64" t="s">
        <v>13</v>
      </c>
      <c r="C212" s="46">
        <v>7296300</v>
      </c>
      <c r="D212" s="46">
        <v>3902800</v>
      </c>
      <c r="E212" s="46">
        <v>3902714.4</v>
      </c>
      <c r="F212" s="27">
        <f t="shared" si="17"/>
        <v>99.99780670287997</v>
      </c>
      <c r="G212" s="31"/>
      <c r="H212" s="28"/>
      <c r="I212" s="38" t="str">
        <f t="shared" si="16"/>
        <v/>
      </c>
      <c r="J212" s="46">
        <f t="shared" si="18"/>
        <v>7296300</v>
      </c>
      <c r="K212" s="46">
        <f t="shared" si="19"/>
        <v>3902714.4</v>
      </c>
      <c r="L212" s="46">
        <f t="shared" si="20"/>
        <v>53.488951934542165</v>
      </c>
    </row>
    <row r="213" spans="1:12" s="77" customFormat="1" ht="47.25" x14ac:dyDescent="0.25">
      <c r="A213" s="61" t="s">
        <v>14</v>
      </c>
      <c r="B213" s="64">
        <v>3202</v>
      </c>
      <c r="C213" s="46">
        <v>263200</v>
      </c>
      <c r="D213" s="46">
        <v>132000</v>
      </c>
      <c r="E213" s="46">
        <v>87244.64</v>
      </c>
      <c r="F213" s="27">
        <f t="shared" si="17"/>
        <v>66.094424242424239</v>
      </c>
      <c r="G213" s="31"/>
      <c r="H213" s="28"/>
      <c r="I213" s="38" t="str">
        <f t="shared" si="16"/>
        <v/>
      </c>
      <c r="J213" s="46">
        <f t="shared" si="18"/>
        <v>263200</v>
      </c>
      <c r="K213" s="46">
        <f t="shared" si="19"/>
        <v>87244.64</v>
      </c>
      <c r="L213" s="46">
        <f t="shared" si="20"/>
        <v>33.147659574468086</v>
      </c>
    </row>
    <row r="214" spans="1:12" s="76" customFormat="1" ht="15.75" x14ac:dyDescent="0.2">
      <c r="A214" s="59" t="s">
        <v>277</v>
      </c>
      <c r="B214" s="60" t="s">
        <v>15</v>
      </c>
      <c r="C214" s="46">
        <v>470900</v>
      </c>
      <c r="D214" s="46">
        <v>282400</v>
      </c>
      <c r="E214" s="46">
        <v>181095.67</v>
      </c>
      <c r="F214" s="27">
        <f t="shared" si="17"/>
        <v>64.127361898017</v>
      </c>
      <c r="G214" s="46">
        <v>0</v>
      </c>
      <c r="H214" s="46">
        <v>101187.47</v>
      </c>
      <c r="I214" s="38" t="str">
        <f t="shared" si="16"/>
        <v/>
      </c>
      <c r="J214" s="46">
        <f t="shared" si="18"/>
        <v>470900</v>
      </c>
      <c r="K214" s="46">
        <f t="shared" si="19"/>
        <v>282283.14</v>
      </c>
      <c r="L214" s="46">
        <f t="shared" si="20"/>
        <v>59.945453387131032</v>
      </c>
    </row>
    <row r="215" spans="1:12" ht="15.75" x14ac:dyDescent="0.2">
      <c r="A215" s="61" t="s">
        <v>16</v>
      </c>
      <c r="B215" s="47" t="s">
        <v>17</v>
      </c>
      <c r="C215" s="46">
        <v>13181400</v>
      </c>
      <c r="D215" s="46">
        <v>5674900</v>
      </c>
      <c r="E215" s="46">
        <v>4968408.1399999997</v>
      </c>
      <c r="F215" s="27">
        <f t="shared" si="17"/>
        <v>87.550584856120807</v>
      </c>
      <c r="G215" s="46">
        <v>40000000</v>
      </c>
      <c r="H215" s="46">
        <v>0</v>
      </c>
      <c r="I215" s="38">
        <f t="shared" si="16"/>
        <v>0</v>
      </c>
      <c r="J215" s="46">
        <f t="shared" si="18"/>
        <v>53181400</v>
      </c>
      <c r="K215" s="46">
        <f t="shared" si="19"/>
        <v>4968408.1399999997</v>
      </c>
      <c r="L215" s="46">
        <f t="shared" si="20"/>
        <v>9.342379365718088</v>
      </c>
    </row>
    <row r="216" spans="1:12" ht="15.75" x14ac:dyDescent="0.25">
      <c r="A216" s="19" t="s">
        <v>165</v>
      </c>
      <c r="B216" s="44" t="s">
        <v>18</v>
      </c>
      <c r="C216" s="22">
        <f>SUM(C217:C220)</f>
        <v>45075525</v>
      </c>
      <c r="D216" s="22">
        <f>SUM(D217:D220)</f>
        <v>25833895</v>
      </c>
      <c r="E216" s="22">
        <f>SUM(E217:E220)</f>
        <v>23315110.059999999</v>
      </c>
      <c r="F216" s="23">
        <f t="shared" si="17"/>
        <v>90.250076730589797</v>
      </c>
      <c r="G216" s="22">
        <f>SUM(G217:G220)</f>
        <v>3039800</v>
      </c>
      <c r="H216" s="22">
        <f>SUM(H217:H220)</f>
        <v>2246802.4400000004</v>
      </c>
      <c r="I216" s="24">
        <f t="shared" si="16"/>
        <v>73.912837686689926</v>
      </c>
      <c r="J216" s="22">
        <f t="shared" si="18"/>
        <v>48115325</v>
      </c>
      <c r="K216" s="22">
        <f t="shared" si="19"/>
        <v>25561912.5</v>
      </c>
      <c r="L216" s="22">
        <f t="shared" si="20"/>
        <v>53.126342802423132</v>
      </c>
    </row>
    <row r="217" spans="1:12" ht="15.75" x14ac:dyDescent="0.25">
      <c r="A217" s="20" t="s">
        <v>166</v>
      </c>
      <c r="B217" s="45" t="s">
        <v>19</v>
      </c>
      <c r="C217" s="46">
        <v>6740918</v>
      </c>
      <c r="D217" s="46">
        <v>3354548</v>
      </c>
      <c r="E217" s="46">
        <v>3025696.61</v>
      </c>
      <c r="F217" s="27">
        <f t="shared" si="17"/>
        <v>90.19684947122532</v>
      </c>
      <c r="G217" s="46">
        <v>7000</v>
      </c>
      <c r="H217" s="46">
        <v>23055.06</v>
      </c>
      <c r="I217" s="38" t="str">
        <f t="shared" si="16"/>
        <v>зв.100</v>
      </c>
      <c r="J217" s="46">
        <f t="shared" si="18"/>
        <v>6747918</v>
      </c>
      <c r="K217" s="46">
        <f t="shared" si="19"/>
        <v>3048751.67</v>
      </c>
      <c r="L217" s="46">
        <f t="shared" si="20"/>
        <v>45.180627120839347</v>
      </c>
    </row>
    <row r="218" spans="1:12" ht="31.5" x14ac:dyDescent="0.25">
      <c r="A218" s="20" t="s">
        <v>167</v>
      </c>
      <c r="B218" s="45" t="s">
        <v>20</v>
      </c>
      <c r="C218" s="46">
        <v>8068751</v>
      </c>
      <c r="D218" s="46">
        <v>4068991</v>
      </c>
      <c r="E218" s="46">
        <v>3574168.07</v>
      </c>
      <c r="F218" s="27">
        <f t="shared" si="17"/>
        <v>87.839173642802351</v>
      </c>
      <c r="G218" s="46">
        <v>1946800</v>
      </c>
      <c r="H218" s="46">
        <v>1317062.05</v>
      </c>
      <c r="I218" s="38">
        <f t="shared" si="16"/>
        <v>67.652663344976375</v>
      </c>
      <c r="J218" s="46">
        <f t="shared" si="18"/>
        <v>10015551</v>
      </c>
      <c r="K218" s="46">
        <f t="shared" si="19"/>
        <v>4891230.12</v>
      </c>
      <c r="L218" s="46">
        <f t="shared" si="20"/>
        <v>48.836355783121668</v>
      </c>
    </row>
    <row r="219" spans="1:12" ht="15.75" x14ac:dyDescent="0.25">
      <c r="A219" s="20" t="s">
        <v>168</v>
      </c>
      <c r="B219" s="45" t="s">
        <v>21</v>
      </c>
      <c r="C219" s="46">
        <v>26275098</v>
      </c>
      <c r="D219" s="46">
        <v>16476598</v>
      </c>
      <c r="E219" s="46">
        <v>15152928.249999998</v>
      </c>
      <c r="F219" s="27">
        <f t="shared" si="17"/>
        <v>91.966364961990323</v>
      </c>
      <c r="G219" s="46">
        <v>1083000</v>
      </c>
      <c r="H219" s="46">
        <v>904568.67</v>
      </c>
      <c r="I219" s="38">
        <f t="shared" si="16"/>
        <v>83.524346260387816</v>
      </c>
      <c r="J219" s="46">
        <f t="shared" si="18"/>
        <v>27358098</v>
      </c>
      <c r="K219" s="46">
        <f t="shared" si="19"/>
        <v>16057496.919999998</v>
      </c>
      <c r="L219" s="46">
        <f t="shared" si="20"/>
        <v>58.693761971318324</v>
      </c>
    </row>
    <row r="220" spans="1:12" s="76" customFormat="1" ht="15.75" x14ac:dyDescent="0.25">
      <c r="A220" s="20" t="s">
        <v>169</v>
      </c>
      <c r="B220" s="45" t="s">
        <v>22</v>
      </c>
      <c r="C220" s="46">
        <v>3990758</v>
      </c>
      <c r="D220" s="46">
        <v>1933758</v>
      </c>
      <c r="E220" s="46">
        <v>1562317.13</v>
      </c>
      <c r="F220" s="27">
        <f t="shared" si="17"/>
        <v>80.791760396078516</v>
      </c>
      <c r="G220" s="46">
        <v>3000</v>
      </c>
      <c r="H220" s="46">
        <v>2116.66</v>
      </c>
      <c r="I220" s="24">
        <f t="shared" si="16"/>
        <v>70.555333333333323</v>
      </c>
      <c r="J220" s="46">
        <f t="shared" si="18"/>
        <v>3993758</v>
      </c>
      <c r="K220" s="46">
        <f t="shared" si="19"/>
        <v>1564433.7899999998</v>
      </c>
      <c r="L220" s="46">
        <f t="shared" si="20"/>
        <v>39.171972613262987</v>
      </c>
    </row>
    <row r="221" spans="1:12" ht="15.75" x14ac:dyDescent="0.25">
      <c r="A221" s="19" t="s">
        <v>170</v>
      </c>
      <c r="B221" s="44" t="s">
        <v>23</v>
      </c>
      <c r="C221" s="22">
        <f>SUM(C222:C227)</f>
        <v>12729600</v>
      </c>
      <c r="D221" s="22">
        <f>SUM(D222:D227)</f>
        <v>6308720</v>
      </c>
      <c r="E221" s="22">
        <f>SUM(E222:E227)</f>
        <v>5890689.6100000003</v>
      </c>
      <c r="F221" s="23">
        <f t="shared" si="17"/>
        <v>93.373768529907821</v>
      </c>
      <c r="G221" s="22">
        <f>SUM(G222:G227)</f>
        <v>326800</v>
      </c>
      <c r="H221" s="22">
        <f>SUM(H222:H227)</f>
        <v>436581.78</v>
      </c>
      <c r="I221" s="24">
        <f t="shared" si="16"/>
        <v>133.59295593635252</v>
      </c>
      <c r="J221" s="22">
        <f t="shared" si="18"/>
        <v>13056400</v>
      </c>
      <c r="K221" s="22">
        <f t="shared" si="19"/>
        <v>6327271.3900000006</v>
      </c>
      <c r="L221" s="22">
        <f t="shared" si="20"/>
        <v>48.461071888116173</v>
      </c>
    </row>
    <row r="222" spans="1:12" ht="31.5" x14ac:dyDescent="0.25">
      <c r="A222" s="20" t="s">
        <v>24</v>
      </c>
      <c r="B222" s="45" t="s">
        <v>25</v>
      </c>
      <c r="C222" s="46">
        <v>850500</v>
      </c>
      <c r="D222" s="46">
        <v>446300</v>
      </c>
      <c r="E222" s="46">
        <v>359542.66</v>
      </c>
      <c r="F222" s="27">
        <f t="shared" si="17"/>
        <v>80.560757338113376</v>
      </c>
      <c r="G222" s="28"/>
      <c r="H222" s="28"/>
      <c r="I222" s="38" t="str">
        <f t="shared" si="16"/>
        <v/>
      </c>
      <c r="J222" s="46">
        <f t="shared" si="18"/>
        <v>850500</v>
      </c>
      <c r="K222" s="46">
        <f t="shared" si="19"/>
        <v>359542.66</v>
      </c>
      <c r="L222" s="46">
        <f t="shared" si="20"/>
        <v>42.274269253380361</v>
      </c>
    </row>
    <row r="223" spans="1:12" ht="31.5" x14ac:dyDescent="0.25">
      <c r="A223" s="20" t="s">
        <v>26</v>
      </c>
      <c r="B223" s="45" t="s">
        <v>27</v>
      </c>
      <c r="C223" s="46">
        <v>88000</v>
      </c>
      <c r="D223" s="46">
        <v>49100</v>
      </c>
      <c r="E223" s="46">
        <v>29223</v>
      </c>
      <c r="F223" s="27">
        <f t="shared" si="17"/>
        <v>59.5173116089613</v>
      </c>
      <c r="G223" s="28"/>
      <c r="H223" s="28"/>
      <c r="I223" s="38" t="str">
        <f t="shared" si="16"/>
        <v/>
      </c>
      <c r="J223" s="46">
        <f t="shared" si="18"/>
        <v>88000</v>
      </c>
      <c r="K223" s="46">
        <f t="shared" si="19"/>
        <v>29223</v>
      </c>
      <c r="L223" s="46">
        <f t="shared" si="20"/>
        <v>33.207954545454541</v>
      </c>
    </row>
    <row r="224" spans="1:12" ht="31.5" x14ac:dyDescent="0.25">
      <c r="A224" s="20" t="s">
        <v>28</v>
      </c>
      <c r="B224" s="45" t="s">
        <v>29</v>
      </c>
      <c r="C224" s="46">
        <v>10562000</v>
      </c>
      <c r="D224" s="46">
        <v>5280020</v>
      </c>
      <c r="E224" s="46">
        <v>5064006.45</v>
      </c>
      <c r="F224" s="27">
        <f t="shared" si="17"/>
        <v>95.908849777084185</v>
      </c>
      <c r="G224" s="46">
        <v>326800</v>
      </c>
      <c r="H224" s="46">
        <v>436581.78</v>
      </c>
      <c r="I224" s="38">
        <f t="shared" si="16"/>
        <v>133.59295593635252</v>
      </c>
      <c r="J224" s="46">
        <f t="shared" si="18"/>
        <v>10888800</v>
      </c>
      <c r="K224" s="46">
        <f t="shared" si="19"/>
        <v>5500588.2300000004</v>
      </c>
      <c r="L224" s="46">
        <f t="shared" si="20"/>
        <v>50.516018569539348</v>
      </c>
    </row>
    <row r="225" spans="1:12" ht="15.75" x14ac:dyDescent="0.25">
      <c r="A225" s="20" t="s">
        <v>30</v>
      </c>
      <c r="B225" s="45" t="s">
        <v>31</v>
      </c>
      <c r="C225" s="46">
        <v>853100</v>
      </c>
      <c r="D225" s="46">
        <v>433100</v>
      </c>
      <c r="E225" s="46">
        <v>419110</v>
      </c>
      <c r="F225" s="27">
        <f t="shared" si="17"/>
        <v>96.769799122604482</v>
      </c>
      <c r="G225" s="28"/>
      <c r="H225" s="28"/>
      <c r="I225" s="38" t="str">
        <f t="shared" si="16"/>
        <v/>
      </c>
      <c r="J225" s="46">
        <f t="shared" si="18"/>
        <v>853100</v>
      </c>
      <c r="K225" s="46">
        <f t="shared" si="19"/>
        <v>419110</v>
      </c>
      <c r="L225" s="46">
        <f t="shared" si="20"/>
        <v>49.12788653147345</v>
      </c>
    </row>
    <row r="226" spans="1:12" ht="63" x14ac:dyDescent="0.25">
      <c r="A226" s="20" t="s">
        <v>32</v>
      </c>
      <c r="B226" s="45" t="s">
        <v>33</v>
      </c>
      <c r="C226" s="46">
        <v>40000</v>
      </c>
      <c r="D226" s="46">
        <v>28200</v>
      </c>
      <c r="E226" s="46">
        <v>18807.5</v>
      </c>
      <c r="F226" s="27">
        <f t="shared" si="17"/>
        <v>66.693262411347519</v>
      </c>
      <c r="G226" s="28"/>
      <c r="H226" s="28"/>
      <c r="I226" s="38" t="str">
        <f t="shared" si="16"/>
        <v/>
      </c>
      <c r="J226" s="46">
        <f t="shared" si="18"/>
        <v>40000</v>
      </c>
      <c r="K226" s="46">
        <f t="shared" si="19"/>
        <v>18807.5</v>
      </c>
      <c r="L226" s="46">
        <f t="shared" si="20"/>
        <v>47.018749999999997</v>
      </c>
    </row>
    <row r="227" spans="1:12" ht="47.25" x14ac:dyDescent="0.25">
      <c r="A227" s="20" t="s">
        <v>411</v>
      </c>
      <c r="B227" s="45" t="s">
        <v>412</v>
      </c>
      <c r="C227" s="46">
        <v>336000</v>
      </c>
      <c r="D227" s="46">
        <v>72000</v>
      </c>
      <c r="E227" s="46">
        <v>0</v>
      </c>
      <c r="F227" s="27">
        <f>IF(D227=0,"",IF(E227/D227&gt;1.5, "зв.100",E227/D227*100))</f>
        <v>0</v>
      </c>
      <c r="G227" s="28"/>
      <c r="H227" s="28"/>
      <c r="I227" s="38" t="str">
        <f>IF(G227=0,"",IF(H227/G227&gt;1.5, "зв.100",H227/G227*100))</f>
        <v/>
      </c>
      <c r="J227" s="46">
        <f t="shared" si="18"/>
        <v>336000</v>
      </c>
      <c r="K227" s="46">
        <f t="shared" si="19"/>
        <v>0</v>
      </c>
      <c r="L227" s="46">
        <f t="shared" si="20"/>
        <v>0</v>
      </c>
    </row>
    <row r="228" spans="1:12" s="76" customFormat="1" ht="15.75" x14ac:dyDescent="0.25">
      <c r="A228" s="20" t="s">
        <v>164</v>
      </c>
      <c r="B228" s="44" t="s">
        <v>34</v>
      </c>
      <c r="C228" s="22">
        <f>SUM(C229:C240)</f>
        <v>101341243</v>
      </c>
      <c r="D228" s="22">
        <f>SUM(D229:D240)</f>
        <v>55132097</v>
      </c>
      <c r="E228" s="22">
        <f>SUM(E229:E240)</f>
        <v>47464591.379999995</v>
      </c>
      <c r="F228" s="23">
        <f t="shared" si="17"/>
        <v>86.092483258889999</v>
      </c>
      <c r="G228" s="22">
        <f>SUM(G229:G240)</f>
        <v>47549643</v>
      </c>
      <c r="H228" s="22">
        <f>SUM(H229:H240)</f>
        <v>1958473.5499999998</v>
      </c>
      <c r="I228" s="24">
        <f t="shared" si="16"/>
        <v>4.1187975901312228</v>
      </c>
      <c r="J228" s="22">
        <f t="shared" si="18"/>
        <v>148890886</v>
      </c>
      <c r="K228" s="22">
        <f t="shared" si="19"/>
        <v>49423064.929999992</v>
      </c>
      <c r="L228" s="22">
        <f t="shared" si="20"/>
        <v>33.19415060099783</v>
      </c>
    </row>
    <row r="229" spans="1:12" ht="47.25" x14ac:dyDescent="0.25">
      <c r="A229" s="20" t="s">
        <v>35</v>
      </c>
      <c r="B229" s="45" t="s">
        <v>36</v>
      </c>
      <c r="C229" s="46">
        <v>3617400</v>
      </c>
      <c r="D229" s="46">
        <v>1874150</v>
      </c>
      <c r="E229" s="46">
        <v>1542612.19</v>
      </c>
      <c r="F229" s="27">
        <f t="shared" si="17"/>
        <v>82.309963983672603</v>
      </c>
      <c r="G229" s="46">
        <v>0</v>
      </c>
      <c r="H229" s="46">
        <v>22434</v>
      </c>
      <c r="I229" s="38" t="str">
        <f t="shared" si="16"/>
        <v/>
      </c>
      <c r="J229" s="46">
        <f t="shared" si="18"/>
        <v>3617400</v>
      </c>
      <c r="K229" s="46">
        <f t="shared" si="19"/>
        <v>1565046.19</v>
      </c>
      <c r="L229" s="46">
        <f t="shared" si="20"/>
        <v>43.264394039918166</v>
      </c>
    </row>
    <row r="230" spans="1:12" s="76" customFormat="1" ht="15.75" x14ac:dyDescent="0.25">
      <c r="A230" s="20" t="s">
        <v>37</v>
      </c>
      <c r="B230" s="45" t="s">
        <v>38</v>
      </c>
      <c r="C230" s="46">
        <v>65000</v>
      </c>
      <c r="D230" s="46">
        <v>55000</v>
      </c>
      <c r="E230" s="46">
        <v>16679.080000000002</v>
      </c>
      <c r="F230" s="27">
        <f t="shared" si="17"/>
        <v>30.325600000000001</v>
      </c>
      <c r="G230" s="46">
        <v>17934450</v>
      </c>
      <c r="H230" s="46">
        <v>1478131.3</v>
      </c>
      <c r="I230" s="38">
        <f t="shared" si="16"/>
        <v>8.2418546428800443</v>
      </c>
      <c r="J230" s="46">
        <f t="shared" si="18"/>
        <v>17999450</v>
      </c>
      <c r="K230" s="46">
        <f t="shared" si="19"/>
        <v>1494810.3800000001</v>
      </c>
      <c r="L230" s="46">
        <f t="shared" si="20"/>
        <v>8.304755867540397</v>
      </c>
    </row>
    <row r="231" spans="1:12" ht="31.5" x14ac:dyDescent="0.25">
      <c r="A231" s="20" t="s">
        <v>39</v>
      </c>
      <c r="B231" s="45" t="s">
        <v>40</v>
      </c>
      <c r="C231" s="28"/>
      <c r="D231" s="69"/>
      <c r="E231" s="28"/>
      <c r="F231" s="27" t="str">
        <f>IF(D231=0,"",IF(E231/D231&gt;1.5, "зв.100",E231/D231*100))</f>
        <v/>
      </c>
      <c r="G231" s="46">
        <v>1291908</v>
      </c>
      <c r="H231" s="46">
        <v>190324.15</v>
      </c>
      <c r="I231" s="38">
        <f t="shared" si="16"/>
        <v>14.732020391544909</v>
      </c>
      <c r="J231" s="28">
        <f t="shared" si="18"/>
        <v>1291908</v>
      </c>
      <c r="K231" s="28">
        <f t="shared" si="19"/>
        <v>190324.15</v>
      </c>
      <c r="L231" s="28">
        <f t="shared" si="20"/>
        <v>14.732020391544909</v>
      </c>
    </row>
    <row r="232" spans="1:12" ht="31.5" x14ac:dyDescent="0.25">
      <c r="A232" s="20" t="s">
        <v>41</v>
      </c>
      <c r="B232" s="45" t="s">
        <v>42</v>
      </c>
      <c r="C232" s="46">
        <v>351000</v>
      </c>
      <c r="D232" s="46">
        <v>195700</v>
      </c>
      <c r="E232" s="46">
        <v>152659.65</v>
      </c>
      <c r="F232" s="27">
        <f t="shared" si="17"/>
        <v>78.006974961676036</v>
      </c>
      <c r="G232" s="28"/>
      <c r="H232" s="28"/>
      <c r="I232" s="38" t="str">
        <f t="shared" si="16"/>
        <v/>
      </c>
      <c r="J232" s="46">
        <f t="shared" si="18"/>
        <v>351000</v>
      </c>
      <c r="K232" s="46">
        <f t="shared" si="19"/>
        <v>152659.65</v>
      </c>
      <c r="L232" s="46">
        <f t="shared" si="20"/>
        <v>43.492777777777775</v>
      </c>
    </row>
    <row r="233" spans="1:12" ht="15.75" x14ac:dyDescent="0.25">
      <c r="A233" s="20" t="s">
        <v>43</v>
      </c>
      <c r="B233" s="45" t="s">
        <v>44</v>
      </c>
      <c r="C233" s="46">
        <v>7288600</v>
      </c>
      <c r="D233" s="46">
        <v>5642350</v>
      </c>
      <c r="E233" s="46">
        <v>5202485</v>
      </c>
      <c r="F233" s="27">
        <f t="shared" si="17"/>
        <v>92.204223417547652</v>
      </c>
      <c r="G233" s="46">
        <v>2845701</v>
      </c>
      <c r="H233" s="46">
        <v>0</v>
      </c>
      <c r="I233" s="38">
        <f t="shared" si="16"/>
        <v>0</v>
      </c>
      <c r="J233" s="46">
        <f t="shared" si="18"/>
        <v>10134301</v>
      </c>
      <c r="K233" s="46">
        <f t="shared" si="19"/>
        <v>5202485</v>
      </c>
      <c r="L233" s="46">
        <f t="shared" si="20"/>
        <v>51.335410306048736</v>
      </c>
    </row>
    <row r="234" spans="1:12" ht="31.5" x14ac:dyDescent="0.25">
      <c r="A234" s="20" t="s">
        <v>45</v>
      </c>
      <c r="B234" s="45" t="s">
        <v>46</v>
      </c>
      <c r="C234" s="46">
        <v>5164800</v>
      </c>
      <c r="D234" s="46">
        <v>5000000</v>
      </c>
      <c r="E234" s="46">
        <v>5000000</v>
      </c>
      <c r="F234" s="27">
        <f t="shared" si="17"/>
        <v>100</v>
      </c>
      <c r="G234" s="46">
        <v>5492315</v>
      </c>
      <c r="H234" s="46">
        <v>6337.2</v>
      </c>
      <c r="I234" s="38">
        <f t="shared" si="16"/>
        <v>0.11538303975645971</v>
      </c>
      <c r="J234" s="46">
        <f t="shared" si="18"/>
        <v>10657115</v>
      </c>
      <c r="K234" s="46">
        <f t="shared" si="19"/>
        <v>5006337.2</v>
      </c>
      <c r="L234" s="46">
        <f t="shared" si="20"/>
        <v>46.976477217333212</v>
      </c>
    </row>
    <row r="235" spans="1:12" ht="31.5" x14ac:dyDescent="0.25">
      <c r="A235" s="20" t="s">
        <v>47</v>
      </c>
      <c r="B235" s="45" t="s">
        <v>48</v>
      </c>
      <c r="C235" s="46">
        <v>4817800</v>
      </c>
      <c r="D235" s="46">
        <v>3074000</v>
      </c>
      <c r="E235" s="46">
        <v>2574000</v>
      </c>
      <c r="F235" s="27">
        <f t="shared" si="17"/>
        <v>83.734547820429412</v>
      </c>
      <c r="G235" s="28"/>
      <c r="H235" s="28"/>
      <c r="I235" s="38" t="str">
        <f t="shared" si="16"/>
        <v/>
      </c>
      <c r="J235" s="46">
        <f t="shared" si="18"/>
        <v>4817800</v>
      </c>
      <c r="K235" s="46">
        <f t="shared" si="19"/>
        <v>2574000</v>
      </c>
      <c r="L235" s="46">
        <f t="shared" si="20"/>
        <v>53.42687533729088</v>
      </c>
    </row>
    <row r="236" spans="1:12" ht="15.75" x14ac:dyDescent="0.25">
      <c r="A236" s="20" t="s">
        <v>49</v>
      </c>
      <c r="B236" s="45" t="s">
        <v>50</v>
      </c>
      <c r="C236" s="46">
        <v>48445543</v>
      </c>
      <c r="D236" s="46">
        <v>23854037</v>
      </c>
      <c r="E236" s="46">
        <v>19273709.199999999</v>
      </c>
      <c r="F236" s="27">
        <f t="shared" si="17"/>
        <v>80.798521441045807</v>
      </c>
      <c r="G236" s="46">
        <v>15980789</v>
      </c>
      <c r="H236" s="46">
        <v>261246.9</v>
      </c>
      <c r="I236" s="38">
        <f t="shared" si="16"/>
        <v>1.6347559560419702</v>
      </c>
      <c r="J236" s="46">
        <f t="shared" si="18"/>
        <v>64426332</v>
      </c>
      <c r="K236" s="46">
        <f t="shared" si="19"/>
        <v>19534956.099999998</v>
      </c>
      <c r="L236" s="46">
        <f t="shared" si="20"/>
        <v>30.321384895852827</v>
      </c>
    </row>
    <row r="237" spans="1:12" ht="31.5" x14ac:dyDescent="0.25">
      <c r="A237" s="20" t="s">
        <v>51</v>
      </c>
      <c r="B237" s="45" t="s">
        <v>52</v>
      </c>
      <c r="C237" s="46">
        <v>1097500</v>
      </c>
      <c r="D237" s="46">
        <v>525000</v>
      </c>
      <c r="E237" s="46">
        <v>520779</v>
      </c>
      <c r="F237" s="27">
        <f t="shared" si="17"/>
        <v>99.195999999999998</v>
      </c>
      <c r="G237" s="28"/>
      <c r="H237" s="28"/>
      <c r="I237" s="38" t="str">
        <f t="shared" si="16"/>
        <v/>
      </c>
      <c r="J237" s="46">
        <f t="shared" si="18"/>
        <v>1097500</v>
      </c>
      <c r="K237" s="46">
        <f t="shared" si="19"/>
        <v>520779</v>
      </c>
      <c r="L237" s="46">
        <f t="shared" si="20"/>
        <v>47.451389521640088</v>
      </c>
    </row>
    <row r="238" spans="1:12" ht="15.75" x14ac:dyDescent="0.25">
      <c r="A238" s="20" t="s">
        <v>53</v>
      </c>
      <c r="B238" s="45" t="s">
        <v>54</v>
      </c>
      <c r="C238" s="46">
        <v>125700</v>
      </c>
      <c r="D238" s="46">
        <v>97805</v>
      </c>
      <c r="E238" s="46">
        <v>60095</v>
      </c>
      <c r="F238" s="27">
        <f t="shared" si="17"/>
        <v>61.443688972956387</v>
      </c>
      <c r="G238" s="28"/>
      <c r="H238" s="28"/>
      <c r="I238" s="38" t="str">
        <f t="shared" si="16"/>
        <v/>
      </c>
      <c r="J238" s="46">
        <f t="shared" si="18"/>
        <v>125700</v>
      </c>
      <c r="K238" s="46">
        <f t="shared" si="19"/>
        <v>60095</v>
      </c>
      <c r="L238" s="46">
        <f t="shared" si="20"/>
        <v>47.80827366746221</v>
      </c>
    </row>
    <row r="239" spans="1:12" s="76" customFormat="1" ht="47.25" x14ac:dyDescent="0.25">
      <c r="A239" s="20" t="s">
        <v>55</v>
      </c>
      <c r="B239" s="45" t="s">
        <v>56</v>
      </c>
      <c r="C239" s="46">
        <v>1786900</v>
      </c>
      <c r="D239" s="46">
        <v>1030987</v>
      </c>
      <c r="E239" s="46">
        <v>970100.1</v>
      </c>
      <c r="F239" s="27">
        <f t="shared" si="17"/>
        <v>94.094309627570468</v>
      </c>
      <c r="G239" s="28"/>
      <c r="H239" s="28"/>
      <c r="I239" s="38" t="str">
        <f t="shared" si="16"/>
        <v/>
      </c>
      <c r="J239" s="46">
        <f t="shared" si="18"/>
        <v>1786900</v>
      </c>
      <c r="K239" s="46">
        <f t="shared" si="19"/>
        <v>970100.1</v>
      </c>
      <c r="L239" s="46">
        <f t="shared" si="20"/>
        <v>54.289557333930269</v>
      </c>
    </row>
    <row r="240" spans="1:12" s="77" customFormat="1" ht="63" x14ac:dyDescent="0.25">
      <c r="A240" s="20" t="s">
        <v>57</v>
      </c>
      <c r="B240" s="45" t="s">
        <v>58</v>
      </c>
      <c r="C240" s="46">
        <v>28581000</v>
      </c>
      <c r="D240" s="46">
        <v>13783068</v>
      </c>
      <c r="E240" s="46">
        <v>12151472.16</v>
      </c>
      <c r="F240" s="27">
        <f t="shared" si="17"/>
        <v>88.162317417283305</v>
      </c>
      <c r="G240" s="46">
        <v>4004480</v>
      </c>
      <c r="H240" s="46">
        <v>0</v>
      </c>
      <c r="I240" s="38">
        <f t="shared" si="16"/>
        <v>0</v>
      </c>
      <c r="J240" s="46">
        <f t="shared" si="18"/>
        <v>32585480</v>
      </c>
      <c r="K240" s="46">
        <f t="shared" si="19"/>
        <v>12151472.16</v>
      </c>
      <c r="L240" s="46">
        <f t="shared" si="20"/>
        <v>37.291063872620569</v>
      </c>
    </row>
    <row r="241" spans="1:12" ht="15.75" x14ac:dyDescent="0.25">
      <c r="A241" s="19" t="s">
        <v>171</v>
      </c>
      <c r="B241" s="44" t="s">
        <v>59</v>
      </c>
      <c r="C241" s="22">
        <f>SUM(C242:C247)</f>
        <v>0</v>
      </c>
      <c r="D241" s="22">
        <f>SUM(D242:D247)</f>
        <v>0</v>
      </c>
      <c r="E241" s="22">
        <f>SUM(E242:E247)</f>
        <v>0</v>
      </c>
      <c r="F241" s="23" t="str">
        <f t="shared" si="17"/>
        <v/>
      </c>
      <c r="G241" s="22">
        <f>SUM(G242:G247)</f>
        <v>156336957</v>
      </c>
      <c r="H241" s="22">
        <f>SUM(H242:H247)</f>
        <v>14969110.810000001</v>
      </c>
      <c r="I241" s="24">
        <f t="shared" si="16"/>
        <v>9.5749022478415</v>
      </c>
      <c r="J241" s="22">
        <f t="shared" si="18"/>
        <v>156336957</v>
      </c>
      <c r="K241" s="22">
        <f t="shared" si="19"/>
        <v>14969110.810000001</v>
      </c>
      <c r="L241" s="22">
        <f t="shared" si="20"/>
        <v>9.5749022478415</v>
      </c>
    </row>
    <row r="242" spans="1:12" ht="31.5" x14ac:dyDescent="0.25">
      <c r="A242" s="20" t="s">
        <v>60</v>
      </c>
      <c r="B242" s="45" t="s">
        <v>61</v>
      </c>
      <c r="C242" s="28">
        <v>0</v>
      </c>
      <c r="D242" s="28">
        <v>0</v>
      </c>
      <c r="E242" s="28">
        <v>0</v>
      </c>
      <c r="F242" s="27" t="str">
        <f t="shared" si="17"/>
        <v/>
      </c>
      <c r="G242" s="46">
        <v>144987957</v>
      </c>
      <c r="H242" s="46">
        <v>14594936.57</v>
      </c>
      <c r="I242" s="38">
        <f t="shared" si="16"/>
        <v>10.066309555627438</v>
      </c>
      <c r="J242" s="28">
        <f t="shared" si="18"/>
        <v>144987957</v>
      </c>
      <c r="K242" s="28">
        <f t="shared" si="19"/>
        <v>14594936.57</v>
      </c>
      <c r="L242" s="28">
        <f t="shared" si="20"/>
        <v>10.066309555627438</v>
      </c>
    </row>
    <row r="243" spans="1:12" s="76" customFormat="1" ht="31.5" x14ac:dyDescent="0.25">
      <c r="A243" s="20" t="s">
        <v>62</v>
      </c>
      <c r="B243" s="45" t="s">
        <v>63</v>
      </c>
      <c r="C243" s="28">
        <v>0</v>
      </c>
      <c r="D243" s="39"/>
      <c r="E243" s="28">
        <v>0</v>
      </c>
      <c r="F243" s="27" t="str">
        <f t="shared" si="17"/>
        <v/>
      </c>
      <c r="G243" s="46">
        <v>0</v>
      </c>
      <c r="H243" s="46">
        <v>0</v>
      </c>
      <c r="I243" s="38" t="str">
        <f t="shared" si="16"/>
        <v/>
      </c>
      <c r="J243" s="28">
        <f t="shared" si="18"/>
        <v>0</v>
      </c>
      <c r="K243" s="28">
        <f t="shared" si="19"/>
        <v>0</v>
      </c>
      <c r="L243" s="28" t="str">
        <f t="shared" si="20"/>
        <v/>
      </c>
    </row>
    <row r="244" spans="1:12" ht="47.25" x14ac:dyDescent="0.25">
      <c r="A244" s="20" t="s">
        <v>172</v>
      </c>
      <c r="B244" s="45" t="s">
        <v>64</v>
      </c>
      <c r="C244" s="28"/>
      <c r="D244" s="39"/>
      <c r="E244" s="28"/>
      <c r="F244" s="27" t="str">
        <f t="shared" si="17"/>
        <v/>
      </c>
      <c r="G244" s="46">
        <v>3000000</v>
      </c>
      <c r="H244" s="46">
        <v>0</v>
      </c>
      <c r="I244" s="38">
        <f t="shared" si="16"/>
        <v>0</v>
      </c>
      <c r="J244" s="28">
        <f t="shared" si="18"/>
        <v>3000000</v>
      </c>
      <c r="K244" s="28">
        <f t="shared" si="19"/>
        <v>0</v>
      </c>
      <c r="L244" s="28">
        <f t="shared" si="20"/>
        <v>0</v>
      </c>
    </row>
    <row r="245" spans="1:12" s="78" customFormat="1" ht="15.75" x14ac:dyDescent="0.25">
      <c r="A245" s="20" t="s">
        <v>413</v>
      </c>
      <c r="B245" s="45" t="s">
        <v>414</v>
      </c>
      <c r="C245" s="28"/>
      <c r="D245" s="39"/>
      <c r="E245" s="28"/>
      <c r="F245" s="27" t="str">
        <f t="shared" si="17"/>
        <v/>
      </c>
      <c r="G245" s="46">
        <v>8000000</v>
      </c>
      <c r="H245" s="46">
        <v>374174.24</v>
      </c>
      <c r="I245" s="38">
        <f>IF(G245=0,"",IF(H245/G245&gt;1.5, "зв.100",H245/G245*100))</f>
        <v>4.6771779999999996</v>
      </c>
      <c r="J245" s="28">
        <f t="shared" si="18"/>
        <v>8000000</v>
      </c>
      <c r="K245" s="28">
        <f t="shared" si="19"/>
        <v>374174.24</v>
      </c>
      <c r="L245" s="28">
        <f t="shared" si="20"/>
        <v>4.6771779999999996</v>
      </c>
    </row>
    <row r="246" spans="1:12" s="76" customFormat="1" ht="31.5" x14ac:dyDescent="0.25">
      <c r="A246" s="20" t="s">
        <v>65</v>
      </c>
      <c r="B246" s="45" t="s">
        <v>66</v>
      </c>
      <c r="C246" s="28">
        <v>0</v>
      </c>
      <c r="D246" s="28">
        <v>0</v>
      </c>
      <c r="E246" s="28">
        <v>0</v>
      </c>
      <c r="F246" s="27" t="str">
        <f t="shared" si="17"/>
        <v/>
      </c>
      <c r="G246" s="46">
        <v>299000</v>
      </c>
      <c r="H246" s="46">
        <v>0</v>
      </c>
      <c r="I246" s="38">
        <f t="shared" si="16"/>
        <v>0</v>
      </c>
      <c r="J246" s="28">
        <f t="shared" si="18"/>
        <v>299000</v>
      </c>
      <c r="K246" s="28">
        <f t="shared" si="19"/>
        <v>0</v>
      </c>
      <c r="L246" s="28">
        <f t="shared" si="20"/>
        <v>0</v>
      </c>
    </row>
    <row r="247" spans="1:12" ht="31.5" x14ac:dyDescent="0.25">
      <c r="A247" s="20" t="s">
        <v>415</v>
      </c>
      <c r="B247" s="45" t="s">
        <v>416</v>
      </c>
      <c r="C247" s="28"/>
      <c r="D247" s="28"/>
      <c r="E247" s="28"/>
      <c r="F247" s="27" t="str">
        <f t="shared" si="17"/>
        <v/>
      </c>
      <c r="G247" s="46">
        <v>50000</v>
      </c>
      <c r="H247" s="46">
        <v>0</v>
      </c>
      <c r="I247" s="38">
        <f>IF(G247=0,"",IF(H247/G247&gt;1.5, "зв.100",H247/G247*100))</f>
        <v>0</v>
      </c>
      <c r="J247" s="28">
        <f t="shared" si="18"/>
        <v>50000</v>
      </c>
      <c r="K247" s="28">
        <f t="shared" si="19"/>
        <v>0</v>
      </c>
      <c r="L247" s="28">
        <f t="shared" si="20"/>
        <v>0</v>
      </c>
    </row>
    <row r="248" spans="1:12" ht="31.5" x14ac:dyDescent="0.25">
      <c r="A248" s="19" t="s">
        <v>67</v>
      </c>
      <c r="B248" s="44" t="s">
        <v>68</v>
      </c>
      <c r="C248" s="22">
        <f>SUM(C249:C253)</f>
        <v>54947400</v>
      </c>
      <c r="D248" s="22">
        <f>SUM(D249:D253)</f>
        <v>32107900</v>
      </c>
      <c r="E248" s="22">
        <f>SUM(E249:E253)</f>
        <v>26371276.66</v>
      </c>
      <c r="F248" s="23">
        <f t="shared" si="17"/>
        <v>82.133296353856849</v>
      </c>
      <c r="G248" s="22">
        <f>SUM(G249:G253)</f>
        <v>59546307</v>
      </c>
      <c r="H248" s="22">
        <f>SUM(H249:H253)</f>
        <v>1054641.1000000001</v>
      </c>
      <c r="I248" s="24">
        <f t="shared" si="16"/>
        <v>1.7711276368490829</v>
      </c>
      <c r="J248" s="22">
        <f t="shared" si="18"/>
        <v>114493707</v>
      </c>
      <c r="K248" s="22">
        <f t="shared" si="19"/>
        <v>27425917.760000002</v>
      </c>
      <c r="L248" s="22">
        <f t="shared" si="20"/>
        <v>23.954083135765707</v>
      </c>
    </row>
    <row r="249" spans="1:12" ht="31.5" x14ac:dyDescent="0.25">
      <c r="A249" s="20" t="s">
        <v>69</v>
      </c>
      <c r="B249" s="45" t="s">
        <v>70</v>
      </c>
      <c r="C249" s="46">
        <v>18396800</v>
      </c>
      <c r="D249" s="46">
        <v>11056000</v>
      </c>
      <c r="E249" s="46">
        <v>8227526</v>
      </c>
      <c r="F249" s="27">
        <f t="shared" si="17"/>
        <v>74.416841534008682</v>
      </c>
      <c r="G249" s="28"/>
      <c r="H249" s="28"/>
      <c r="I249" s="38" t="str">
        <f t="shared" si="16"/>
        <v/>
      </c>
      <c r="J249" s="46">
        <f t="shared" si="18"/>
        <v>18396800</v>
      </c>
      <c r="K249" s="46">
        <f t="shared" si="19"/>
        <v>8227526</v>
      </c>
      <c r="L249" s="46">
        <f t="shared" si="20"/>
        <v>44.72259305966255</v>
      </c>
    </row>
    <row r="250" spans="1:12" ht="15.75" x14ac:dyDescent="0.25">
      <c r="A250" s="20" t="s">
        <v>71</v>
      </c>
      <c r="B250" s="45" t="s">
        <v>72</v>
      </c>
      <c r="C250" s="46">
        <v>3509700</v>
      </c>
      <c r="D250" s="46">
        <v>3440000</v>
      </c>
      <c r="E250" s="46">
        <v>3440000</v>
      </c>
      <c r="F250" s="27">
        <f t="shared" si="17"/>
        <v>100</v>
      </c>
      <c r="G250" s="28"/>
      <c r="H250" s="28"/>
      <c r="I250" s="38" t="str">
        <f t="shared" si="16"/>
        <v/>
      </c>
      <c r="J250" s="46">
        <f t="shared" si="18"/>
        <v>3509700</v>
      </c>
      <c r="K250" s="46">
        <f t="shared" si="19"/>
        <v>3440000</v>
      </c>
      <c r="L250" s="46">
        <f t="shared" si="20"/>
        <v>98.014075277089205</v>
      </c>
    </row>
    <row r="251" spans="1:12" ht="15.75" x14ac:dyDescent="0.25">
      <c r="A251" s="20" t="s">
        <v>73</v>
      </c>
      <c r="B251" s="45" t="s">
        <v>74</v>
      </c>
      <c r="C251" s="46">
        <v>30380900</v>
      </c>
      <c r="D251" s="46">
        <v>15900000</v>
      </c>
      <c r="E251" s="46">
        <v>13575760</v>
      </c>
      <c r="F251" s="27">
        <f t="shared" si="17"/>
        <v>85.382138364779863</v>
      </c>
      <c r="G251" s="46">
        <v>59546307</v>
      </c>
      <c r="H251" s="46">
        <v>1054641.1000000001</v>
      </c>
      <c r="I251" s="38">
        <f t="shared" si="16"/>
        <v>1.7711276368490829</v>
      </c>
      <c r="J251" s="46">
        <f t="shared" si="18"/>
        <v>89927207</v>
      </c>
      <c r="K251" s="46">
        <f t="shared" si="19"/>
        <v>14630401.1</v>
      </c>
      <c r="L251" s="46">
        <f t="shared" si="20"/>
        <v>16.269159899517394</v>
      </c>
    </row>
    <row r="252" spans="1:12" s="76" customFormat="1" ht="15.75" x14ac:dyDescent="0.25">
      <c r="A252" s="20" t="s">
        <v>75</v>
      </c>
      <c r="B252" s="45" t="s">
        <v>76</v>
      </c>
      <c r="C252" s="46">
        <v>2600000</v>
      </c>
      <c r="D252" s="46">
        <v>1681900</v>
      </c>
      <c r="E252" s="46">
        <v>1118350</v>
      </c>
      <c r="F252" s="27">
        <f t="shared" si="17"/>
        <v>66.493251679648012</v>
      </c>
      <c r="G252" s="28"/>
      <c r="H252" s="28"/>
      <c r="I252" s="38" t="str">
        <f t="shared" si="16"/>
        <v/>
      </c>
      <c r="J252" s="46">
        <f t="shared" si="18"/>
        <v>2600000</v>
      </c>
      <c r="K252" s="46">
        <f t="shared" si="19"/>
        <v>1118350</v>
      </c>
      <c r="L252" s="46">
        <f t="shared" si="20"/>
        <v>43.013461538461542</v>
      </c>
    </row>
    <row r="253" spans="1:12" ht="15.75" x14ac:dyDescent="0.25">
      <c r="A253" s="20" t="s">
        <v>77</v>
      </c>
      <c r="B253" s="45" t="s">
        <v>78</v>
      </c>
      <c r="C253" s="46">
        <v>60000</v>
      </c>
      <c r="D253" s="46">
        <v>30000</v>
      </c>
      <c r="E253" s="46">
        <v>9640.66</v>
      </c>
      <c r="F253" s="27">
        <f t="shared" si="17"/>
        <v>32.135533333333335</v>
      </c>
      <c r="G253" s="28"/>
      <c r="H253" s="28"/>
      <c r="I253" s="38" t="str">
        <f t="shared" si="16"/>
        <v/>
      </c>
      <c r="J253" s="46">
        <f t="shared" si="18"/>
        <v>60000</v>
      </c>
      <c r="K253" s="46">
        <f t="shared" si="19"/>
        <v>9640.66</v>
      </c>
      <c r="L253" s="46">
        <f t="shared" si="20"/>
        <v>16.067766666666667</v>
      </c>
    </row>
    <row r="254" spans="1:12" ht="15.75" x14ac:dyDescent="0.2">
      <c r="A254" s="19" t="s">
        <v>199</v>
      </c>
      <c r="B254" s="21">
        <v>7200</v>
      </c>
      <c r="C254" s="22">
        <f>SUM(C255:C256)</f>
        <v>1156000</v>
      </c>
      <c r="D254" s="22">
        <f>SUM(D255:D256)</f>
        <v>570000</v>
      </c>
      <c r="E254" s="22">
        <f>SUM(E255:E256)</f>
        <v>311246.21999999997</v>
      </c>
      <c r="F254" s="23">
        <f t="shared" si="17"/>
        <v>54.604599999999991</v>
      </c>
      <c r="G254" s="22">
        <f>SUM(G255:G256)</f>
        <v>0</v>
      </c>
      <c r="H254" s="22">
        <f>SUM(H255:H256)</f>
        <v>0</v>
      </c>
      <c r="I254" s="24" t="str">
        <f t="shared" si="16"/>
        <v/>
      </c>
      <c r="J254" s="22">
        <f t="shared" si="18"/>
        <v>1156000</v>
      </c>
      <c r="K254" s="22">
        <f t="shared" si="19"/>
        <v>311246.21999999997</v>
      </c>
      <c r="L254" s="22">
        <f t="shared" si="20"/>
        <v>26.924413494809684</v>
      </c>
    </row>
    <row r="255" spans="1:12" s="77" customFormat="1" ht="15.75" x14ac:dyDescent="0.25">
      <c r="A255" s="20" t="s">
        <v>79</v>
      </c>
      <c r="B255" s="45" t="s">
        <v>80</v>
      </c>
      <c r="C255" s="46">
        <v>756000</v>
      </c>
      <c r="D255" s="46">
        <v>370000</v>
      </c>
      <c r="E255" s="46">
        <v>311246.21999999997</v>
      </c>
      <c r="F255" s="27">
        <f t="shared" si="17"/>
        <v>84.120599999999996</v>
      </c>
      <c r="G255" s="28">
        <v>0</v>
      </c>
      <c r="H255" s="28">
        <v>0</v>
      </c>
      <c r="I255" s="24" t="str">
        <f t="shared" si="16"/>
        <v/>
      </c>
      <c r="J255" s="46">
        <f t="shared" si="18"/>
        <v>756000</v>
      </c>
      <c r="K255" s="46">
        <f t="shared" si="19"/>
        <v>311246.21999999997</v>
      </c>
      <c r="L255" s="46">
        <f t="shared" si="20"/>
        <v>41.170134920634915</v>
      </c>
    </row>
    <row r="256" spans="1:12" ht="15.75" x14ac:dyDescent="0.25">
      <c r="A256" s="20" t="s">
        <v>81</v>
      </c>
      <c r="B256" s="45" t="s">
        <v>82</v>
      </c>
      <c r="C256" s="46">
        <v>400000</v>
      </c>
      <c r="D256" s="46">
        <v>200000</v>
      </c>
      <c r="E256" s="46">
        <v>0</v>
      </c>
      <c r="F256" s="27">
        <f t="shared" si="17"/>
        <v>0</v>
      </c>
      <c r="G256" s="28"/>
      <c r="H256" s="28"/>
      <c r="I256" s="24" t="str">
        <f t="shared" si="16"/>
        <v/>
      </c>
      <c r="J256" s="46">
        <f t="shared" si="18"/>
        <v>400000</v>
      </c>
      <c r="K256" s="46">
        <f t="shared" si="19"/>
        <v>0</v>
      </c>
      <c r="L256" s="46">
        <f t="shared" si="20"/>
        <v>0</v>
      </c>
    </row>
    <row r="257" spans="1:12" s="76" customFormat="1" ht="31.5" x14ac:dyDescent="0.25">
      <c r="A257" s="19" t="s">
        <v>173</v>
      </c>
      <c r="B257" s="44" t="s">
        <v>83</v>
      </c>
      <c r="C257" s="22">
        <f>C258</f>
        <v>0</v>
      </c>
      <c r="D257" s="22">
        <f>D258</f>
        <v>0</v>
      </c>
      <c r="E257" s="22">
        <f>E258</f>
        <v>0</v>
      </c>
      <c r="F257" s="23" t="str">
        <f t="shared" si="17"/>
        <v/>
      </c>
      <c r="G257" s="22">
        <f>G258</f>
        <v>25000</v>
      </c>
      <c r="H257" s="22">
        <f>H258</f>
        <v>4000</v>
      </c>
      <c r="I257" s="24">
        <f t="shared" si="16"/>
        <v>16</v>
      </c>
      <c r="J257" s="22">
        <f t="shared" si="18"/>
        <v>25000</v>
      </c>
      <c r="K257" s="22">
        <f t="shared" si="19"/>
        <v>4000</v>
      </c>
      <c r="L257" s="22">
        <f t="shared" si="20"/>
        <v>16</v>
      </c>
    </row>
    <row r="258" spans="1:12" ht="15.75" x14ac:dyDescent="0.25">
      <c r="A258" s="20" t="s">
        <v>84</v>
      </c>
      <c r="B258" s="45" t="s">
        <v>85</v>
      </c>
      <c r="C258" s="41"/>
      <c r="D258" s="69"/>
      <c r="E258" s="28"/>
      <c r="F258" s="27" t="str">
        <f t="shared" si="17"/>
        <v/>
      </c>
      <c r="G258" s="46">
        <v>25000</v>
      </c>
      <c r="H258" s="46">
        <v>4000</v>
      </c>
      <c r="I258" s="38">
        <f t="shared" si="16"/>
        <v>16</v>
      </c>
      <c r="J258" s="28">
        <f t="shared" si="18"/>
        <v>25000</v>
      </c>
      <c r="K258" s="28">
        <f t="shared" si="19"/>
        <v>4000</v>
      </c>
      <c r="L258" s="28">
        <f t="shared" si="20"/>
        <v>16</v>
      </c>
    </row>
    <row r="259" spans="1:12" s="76" customFormat="1" ht="15.75" x14ac:dyDescent="0.25">
      <c r="A259" s="19" t="s">
        <v>86</v>
      </c>
      <c r="B259" s="44" t="s">
        <v>87</v>
      </c>
      <c r="C259" s="22">
        <f>SUM(C260:C263)</f>
        <v>2678710</v>
      </c>
      <c r="D259" s="22">
        <f>SUM(D260:D263)</f>
        <v>1588010</v>
      </c>
      <c r="E259" s="22">
        <f>E261+E262+E260+E263</f>
        <v>719330.97</v>
      </c>
      <c r="F259" s="23">
        <f t="shared" si="17"/>
        <v>45.297634775599647</v>
      </c>
      <c r="G259" s="22">
        <f>SUM(G260:G263)</f>
        <v>22670000</v>
      </c>
      <c r="H259" s="22">
        <f>SUM(H260:H263)</f>
        <v>15244000</v>
      </c>
      <c r="I259" s="24">
        <f t="shared" si="16"/>
        <v>67.24305249228054</v>
      </c>
      <c r="J259" s="22">
        <f t="shared" si="18"/>
        <v>25348710</v>
      </c>
      <c r="K259" s="22">
        <f t="shared" si="19"/>
        <v>15963330.970000001</v>
      </c>
      <c r="L259" s="22">
        <f t="shared" si="20"/>
        <v>62.974924443886891</v>
      </c>
    </row>
    <row r="260" spans="1:12" ht="15.75" x14ac:dyDescent="0.25">
      <c r="A260" s="20" t="s">
        <v>88</v>
      </c>
      <c r="B260" s="45" t="s">
        <v>89</v>
      </c>
      <c r="C260" s="46">
        <v>700000</v>
      </c>
      <c r="D260" s="46">
        <v>525300</v>
      </c>
      <c r="E260" s="46">
        <v>458280.35</v>
      </c>
      <c r="F260" s="27">
        <f t="shared" si="17"/>
        <v>87.24164287074052</v>
      </c>
      <c r="G260" s="22"/>
      <c r="H260" s="22"/>
      <c r="I260" s="24" t="str">
        <f t="shared" si="16"/>
        <v/>
      </c>
      <c r="J260" s="46">
        <f t="shared" si="18"/>
        <v>700000</v>
      </c>
      <c r="K260" s="46">
        <f t="shared" si="19"/>
        <v>458280.35</v>
      </c>
      <c r="L260" s="46">
        <f t="shared" si="20"/>
        <v>65.468621428571424</v>
      </c>
    </row>
    <row r="261" spans="1:12" ht="31.5" x14ac:dyDescent="0.25">
      <c r="A261" s="20" t="s">
        <v>90</v>
      </c>
      <c r="B261" s="45" t="s">
        <v>91</v>
      </c>
      <c r="C261" s="46">
        <v>703710</v>
      </c>
      <c r="D261" s="46">
        <v>703710</v>
      </c>
      <c r="E261" s="46">
        <v>261050.62</v>
      </c>
      <c r="F261" s="27">
        <f t="shared" si="17"/>
        <v>37.096335138054023</v>
      </c>
      <c r="G261" s="28"/>
      <c r="H261" s="28"/>
      <c r="I261" s="24" t="str">
        <f t="shared" si="16"/>
        <v/>
      </c>
      <c r="J261" s="46">
        <f t="shared" si="18"/>
        <v>703710</v>
      </c>
      <c r="K261" s="46">
        <f t="shared" si="19"/>
        <v>261050.62</v>
      </c>
      <c r="L261" s="46">
        <f t="shared" si="20"/>
        <v>37.096335138054023</v>
      </c>
    </row>
    <row r="262" spans="1:12" s="77" customFormat="1" ht="31.5" x14ac:dyDescent="0.25">
      <c r="A262" s="20" t="s">
        <v>92</v>
      </c>
      <c r="B262" s="45" t="s">
        <v>93</v>
      </c>
      <c r="C262" s="31"/>
      <c r="D262" s="31"/>
      <c r="E262" s="42">
        <v>0</v>
      </c>
      <c r="F262" s="27" t="str">
        <f t="shared" si="17"/>
        <v/>
      </c>
      <c r="G262" s="46">
        <v>22450000</v>
      </c>
      <c r="H262" s="46">
        <v>15244000</v>
      </c>
      <c r="I262" s="38">
        <f t="shared" si="16"/>
        <v>67.902004454342972</v>
      </c>
      <c r="J262" s="42">
        <f t="shared" si="18"/>
        <v>22450000</v>
      </c>
      <c r="K262" s="42">
        <f t="shared" si="19"/>
        <v>15244000</v>
      </c>
      <c r="L262" s="42">
        <f t="shared" si="20"/>
        <v>67.902004454342972</v>
      </c>
    </row>
    <row r="263" spans="1:12" s="77" customFormat="1" ht="15.75" x14ac:dyDescent="0.25">
      <c r="A263" s="20" t="s">
        <v>417</v>
      </c>
      <c r="B263" s="45" t="s">
        <v>418</v>
      </c>
      <c r="C263" s="46">
        <v>1275000</v>
      </c>
      <c r="D263" s="46">
        <v>359000</v>
      </c>
      <c r="E263" s="46">
        <v>0</v>
      </c>
      <c r="F263" s="27">
        <f>IF(D263=0,"",IF(E263/D263&gt;1.5, "зв.100",E263/D263*100))</f>
        <v>0</v>
      </c>
      <c r="G263" s="46">
        <v>220000</v>
      </c>
      <c r="H263" s="46">
        <v>0</v>
      </c>
      <c r="I263" s="38">
        <f>IF(G263=0,"",IF(H263/G263&gt;1.5, "зв.100",H263/G263*100))</f>
        <v>0</v>
      </c>
      <c r="J263" s="46">
        <f t="shared" si="18"/>
        <v>1495000</v>
      </c>
      <c r="K263" s="46">
        <f t="shared" si="19"/>
        <v>0</v>
      </c>
      <c r="L263" s="46">
        <f t="shared" si="20"/>
        <v>0</v>
      </c>
    </row>
    <row r="264" spans="1:12" s="77" customFormat="1" ht="31.5" x14ac:dyDescent="0.25">
      <c r="A264" s="19" t="s">
        <v>94</v>
      </c>
      <c r="B264" s="44" t="s">
        <v>95</v>
      </c>
      <c r="C264" s="22">
        <f>C265</f>
        <v>2027800</v>
      </c>
      <c r="D264" s="22">
        <f>D265</f>
        <v>972900</v>
      </c>
      <c r="E264" s="22">
        <f>E265</f>
        <v>832851.5</v>
      </c>
      <c r="F264" s="23">
        <f t="shared" si="17"/>
        <v>85.605046767396445</v>
      </c>
      <c r="G264" s="22">
        <f>G265</f>
        <v>75000</v>
      </c>
      <c r="H264" s="22">
        <f>H265</f>
        <v>0</v>
      </c>
      <c r="I264" s="24">
        <f t="shared" si="16"/>
        <v>0</v>
      </c>
      <c r="J264" s="22">
        <f t="shared" si="18"/>
        <v>2102800</v>
      </c>
      <c r="K264" s="22">
        <f t="shared" si="19"/>
        <v>832851.5</v>
      </c>
      <c r="L264" s="22">
        <f t="shared" si="20"/>
        <v>39.606786189842111</v>
      </c>
    </row>
    <row r="265" spans="1:12" s="77" customFormat="1" ht="15.75" x14ac:dyDescent="0.25">
      <c r="A265" s="20" t="s">
        <v>96</v>
      </c>
      <c r="B265" s="45" t="s">
        <v>97</v>
      </c>
      <c r="C265" s="46">
        <v>2027800</v>
      </c>
      <c r="D265" s="46">
        <v>972900</v>
      </c>
      <c r="E265" s="46">
        <v>832851.5</v>
      </c>
      <c r="F265" s="27">
        <f t="shared" si="17"/>
        <v>85.605046767396445</v>
      </c>
      <c r="G265" s="46">
        <v>75000</v>
      </c>
      <c r="H265" s="46">
        <v>0</v>
      </c>
      <c r="I265" s="24">
        <f t="shared" si="16"/>
        <v>0</v>
      </c>
      <c r="J265" s="46">
        <f t="shared" si="18"/>
        <v>2102800</v>
      </c>
      <c r="K265" s="46">
        <f t="shared" si="19"/>
        <v>832851.5</v>
      </c>
      <c r="L265" s="46">
        <f t="shared" si="20"/>
        <v>39.606786189842111</v>
      </c>
    </row>
    <row r="266" spans="1:12" s="77" customFormat="1" ht="15.75" x14ac:dyDescent="0.2">
      <c r="A266" s="19" t="s">
        <v>175</v>
      </c>
      <c r="B266" s="21">
        <v>8000</v>
      </c>
      <c r="C266" s="22">
        <f>SUM(C267:C270)</f>
        <v>35129106</v>
      </c>
      <c r="D266" s="22">
        <f>SUM(D267:D270)</f>
        <v>18126356</v>
      </c>
      <c r="E266" s="22">
        <f>SUM(E267:E270)</f>
        <v>6258222.3699999992</v>
      </c>
      <c r="F266" s="23">
        <f>IF(D266=0,"",IF(E266/D266&gt;1.5, "зв.100",E266/D266*100))</f>
        <v>34.525540434050832</v>
      </c>
      <c r="G266" s="22">
        <f>SUM(G267:G270)</f>
        <v>378750</v>
      </c>
      <c r="H266" s="22">
        <f>SUM(H267:H270)</f>
        <v>1137459.68</v>
      </c>
      <c r="I266" s="24" t="str">
        <f>IF(G266=0,"",IF(H266/G266&gt;1.5, "зв.100",H266/G266*100))</f>
        <v>зв.100</v>
      </c>
      <c r="J266" s="22">
        <f t="shared" si="18"/>
        <v>35507856</v>
      </c>
      <c r="K266" s="22">
        <f t="shared" si="19"/>
        <v>7395682.0499999989</v>
      </c>
      <c r="L266" s="22">
        <f t="shared" si="20"/>
        <v>20.828297968764993</v>
      </c>
    </row>
    <row r="267" spans="1:12" s="80" customFormat="1" ht="16.5" x14ac:dyDescent="0.25">
      <c r="A267" s="20" t="s">
        <v>176</v>
      </c>
      <c r="B267" s="45" t="s">
        <v>98</v>
      </c>
      <c r="C267" s="46">
        <v>19377000</v>
      </c>
      <c r="D267" s="46">
        <v>9000000</v>
      </c>
      <c r="E267" s="46">
        <v>0</v>
      </c>
      <c r="F267" s="27">
        <f t="shared" si="17"/>
        <v>0</v>
      </c>
      <c r="G267" s="28"/>
      <c r="H267" s="28"/>
      <c r="I267" s="38" t="str">
        <f>IF(G267=0,"",IF(H267/G267&gt;1.5, "зв.100",H267/G267*100))</f>
        <v/>
      </c>
      <c r="J267" s="46">
        <f t="shared" si="18"/>
        <v>19377000</v>
      </c>
      <c r="K267" s="46">
        <f t="shared" si="19"/>
        <v>0</v>
      </c>
      <c r="L267" s="46">
        <f t="shared" si="20"/>
        <v>0</v>
      </c>
    </row>
    <row r="268" spans="1:12" s="78" customFormat="1" ht="63" x14ac:dyDescent="0.25">
      <c r="A268" s="20" t="s">
        <v>263</v>
      </c>
      <c r="B268" s="45" t="s">
        <v>99</v>
      </c>
      <c r="C268" s="41"/>
      <c r="D268" s="69"/>
      <c r="E268" s="28"/>
      <c r="F268" s="27" t="str">
        <f t="shared" si="17"/>
        <v/>
      </c>
      <c r="G268" s="46">
        <v>75000</v>
      </c>
      <c r="H268" s="46">
        <v>4660</v>
      </c>
      <c r="I268" s="38">
        <f>IF(G268=0,"",IF(H268/G268&gt;1.5, "зв.100",H268/G268*100))</f>
        <v>6.2133333333333329</v>
      </c>
      <c r="J268" s="28">
        <f t="shared" si="18"/>
        <v>75000</v>
      </c>
      <c r="K268" s="28">
        <f t="shared" si="19"/>
        <v>4660</v>
      </c>
      <c r="L268" s="28">
        <f t="shared" si="20"/>
        <v>6.2133333333333329</v>
      </c>
    </row>
    <row r="269" spans="1:12" s="77" customFormat="1" ht="63" x14ac:dyDescent="0.25">
      <c r="A269" s="20" t="s">
        <v>100</v>
      </c>
      <c r="B269" s="45" t="s">
        <v>101</v>
      </c>
      <c r="C269" s="46">
        <v>60000</v>
      </c>
      <c r="D269" s="46">
        <v>60000</v>
      </c>
      <c r="E269" s="46">
        <v>29991.15</v>
      </c>
      <c r="F269" s="27">
        <f t="shared" si="17"/>
        <v>49.985250000000001</v>
      </c>
      <c r="G269" s="46">
        <v>30500</v>
      </c>
      <c r="H269" s="46">
        <v>0</v>
      </c>
      <c r="I269" s="38">
        <f>IF(G269=0,"",IF(H269/G269&gt;1.5, "зв.100",H269/G269*100))</f>
        <v>0</v>
      </c>
      <c r="J269" s="46">
        <f t="shared" si="18"/>
        <v>90500</v>
      </c>
      <c r="K269" s="46">
        <f t="shared" si="19"/>
        <v>29991.15</v>
      </c>
      <c r="L269" s="46">
        <f t="shared" si="20"/>
        <v>33.139392265193372</v>
      </c>
    </row>
    <row r="270" spans="1:12" s="77" customFormat="1" ht="15.75" x14ac:dyDescent="0.25">
      <c r="A270" s="20" t="s">
        <v>102</v>
      </c>
      <c r="B270" s="45" t="s">
        <v>103</v>
      </c>
      <c r="C270" s="46">
        <v>15692106</v>
      </c>
      <c r="D270" s="46">
        <v>9066356</v>
      </c>
      <c r="E270" s="46">
        <v>6228231.2199999988</v>
      </c>
      <c r="F270" s="27">
        <f t="shared" ref="F270:F285" si="21">IF(D270=0,"",IF(E270/D270&gt;1.5, "зв.100",E270/D270*100))</f>
        <v>68.696080542171501</v>
      </c>
      <c r="G270" s="46">
        <v>273250</v>
      </c>
      <c r="H270" s="46">
        <v>1132799.68</v>
      </c>
      <c r="I270" s="38" t="str">
        <f>IF(G270=0,"",IF(H270/G270&gt;1.5, "зв.100",H270/G270*100))</f>
        <v>зв.100</v>
      </c>
      <c r="J270" s="46">
        <f t="shared" ref="J270:J321" si="22">C270+G270</f>
        <v>15965356</v>
      </c>
      <c r="K270" s="46">
        <f t="shared" ref="K270:K321" si="23">E270+H270</f>
        <v>7361030.8999999985</v>
      </c>
      <c r="L270" s="46">
        <f t="shared" ref="L270:L285" si="24">IF(J270=0,"",IF(K270/J270&gt;1.5, "зв.100",K270/J270*100))</f>
        <v>46.106274736372924</v>
      </c>
    </row>
    <row r="271" spans="1:12" s="81" customFormat="1" ht="15.75" x14ac:dyDescent="0.2">
      <c r="A271" s="19" t="s">
        <v>262</v>
      </c>
      <c r="B271" s="21">
        <v>9010</v>
      </c>
      <c r="C271" s="48">
        <v>6500000</v>
      </c>
      <c r="D271" s="48">
        <v>1752300</v>
      </c>
      <c r="E271" s="48">
        <v>1253399.3899999999</v>
      </c>
      <c r="F271" s="23">
        <f t="shared" si="21"/>
        <v>71.52881298864348</v>
      </c>
      <c r="G271" s="22"/>
      <c r="H271" s="22"/>
      <c r="I271" s="24" t="str">
        <f t="shared" ref="I271:I278" si="25">IF(G271=0,"",IF(H271/G271&gt;1.5, "зв.100",H271/G271*100))</f>
        <v/>
      </c>
      <c r="J271" s="48">
        <f t="shared" si="22"/>
        <v>6500000</v>
      </c>
      <c r="K271" s="48">
        <f t="shared" si="23"/>
        <v>1253399.3899999999</v>
      </c>
      <c r="L271" s="48">
        <f t="shared" si="24"/>
        <v>19.283067538461538</v>
      </c>
    </row>
    <row r="272" spans="1:12" s="80" customFormat="1" ht="16.5" x14ac:dyDescent="0.2">
      <c r="A272" s="19" t="s">
        <v>174</v>
      </c>
      <c r="B272" s="21">
        <v>9100</v>
      </c>
      <c r="C272" s="22">
        <f>SUM(C273:C275)</f>
        <v>0</v>
      </c>
      <c r="D272" s="22">
        <f>SUM(D273:D275)</f>
        <v>0</v>
      </c>
      <c r="E272" s="22">
        <f>SUM(E273:E275)</f>
        <v>0</v>
      </c>
      <c r="F272" s="23" t="str">
        <f t="shared" si="21"/>
        <v/>
      </c>
      <c r="G272" s="22">
        <f>SUM(G273:G275)</f>
        <v>8421900</v>
      </c>
      <c r="H272" s="22">
        <f>SUM(H273:H275)</f>
        <v>2260896.38</v>
      </c>
      <c r="I272" s="24">
        <f t="shared" si="25"/>
        <v>26.845443189779029</v>
      </c>
      <c r="J272" s="22">
        <f t="shared" si="22"/>
        <v>8421900</v>
      </c>
      <c r="K272" s="22">
        <f t="shared" si="23"/>
        <v>2260896.38</v>
      </c>
      <c r="L272" s="22">
        <f t="shared" si="24"/>
        <v>26.845443189779029</v>
      </c>
    </row>
    <row r="273" spans="1:12" s="78" customFormat="1" ht="31.5" x14ac:dyDescent="0.2">
      <c r="A273" s="20" t="s">
        <v>104</v>
      </c>
      <c r="B273" s="14">
        <v>9110</v>
      </c>
      <c r="C273" s="28">
        <v>0</v>
      </c>
      <c r="D273" s="28">
        <v>0</v>
      </c>
      <c r="E273" s="28">
        <v>0</v>
      </c>
      <c r="F273" s="23" t="str">
        <f t="shared" si="21"/>
        <v/>
      </c>
      <c r="G273" s="46">
        <v>436800</v>
      </c>
      <c r="H273" s="46">
        <v>67900</v>
      </c>
      <c r="I273" s="38">
        <f t="shared" si="25"/>
        <v>15.544871794871796</v>
      </c>
      <c r="J273" s="28">
        <f t="shared" si="22"/>
        <v>436800</v>
      </c>
      <c r="K273" s="28">
        <f t="shared" si="23"/>
        <v>67900</v>
      </c>
      <c r="L273" s="28">
        <f t="shared" si="24"/>
        <v>15.544871794871796</v>
      </c>
    </row>
    <row r="274" spans="1:12" s="78" customFormat="1" ht="31.5" x14ac:dyDescent="0.2">
      <c r="A274" s="20" t="s">
        <v>105</v>
      </c>
      <c r="B274" s="14">
        <v>9130</v>
      </c>
      <c r="C274" s="28">
        <v>0</v>
      </c>
      <c r="D274" s="28">
        <v>0</v>
      </c>
      <c r="E274" s="28">
        <v>0</v>
      </c>
      <c r="F274" s="23" t="str">
        <f t="shared" si="21"/>
        <v/>
      </c>
      <c r="G274" s="46">
        <v>4500</v>
      </c>
      <c r="H274" s="46">
        <v>0</v>
      </c>
      <c r="I274" s="38">
        <f t="shared" si="25"/>
        <v>0</v>
      </c>
      <c r="J274" s="28">
        <f t="shared" si="22"/>
        <v>4500</v>
      </c>
      <c r="K274" s="28">
        <f t="shared" si="23"/>
        <v>0</v>
      </c>
      <c r="L274" s="28">
        <f t="shared" si="24"/>
        <v>0</v>
      </c>
    </row>
    <row r="275" spans="1:12" s="77" customFormat="1" ht="63" x14ac:dyDescent="0.2">
      <c r="A275" s="20" t="s">
        <v>202</v>
      </c>
      <c r="B275" s="14">
        <v>9180</v>
      </c>
      <c r="C275" s="28">
        <v>0</v>
      </c>
      <c r="D275" s="28">
        <v>0</v>
      </c>
      <c r="E275" s="28">
        <v>0</v>
      </c>
      <c r="F275" s="23" t="str">
        <f t="shared" si="21"/>
        <v/>
      </c>
      <c r="G275" s="46">
        <v>7980600</v>
      </c>
      <c r="H275" s="46">
        <v>2192996.38</v>
      </c>
      <c r="I275" s="38">
        <f t="shared" si="25"/>
        <v>27.479091547001477</v>
      </c>
      <c r="J275" s="28">
        <f t="shared" si="22"/>
        <v>7980600</v>
      </c>
      <c r="K275" s="28">
        <f t="shared" si="23"/>
        <v>2192996.38</v>
      </c>
      <c r="L275" s="28">
        <f t="shared" si="24"/>
        <v>27.479091547001477</v>
      </c>
    </row>
    <row r="276" spans="1:12" s="77" customFormat="1" ht="31.5" x14ac:dyDescent="0.2">
      <c r="A276" s="19" t="s">
        <v>278</v>
      </c>
      <c r="B276" s="21">
        <v>900201</v>
      </c>
      <c r="C276" s="22">
        <f>C272+C264+C259+C257+C241+C221+C254+C216+C228+C179+C158+C170+C156+C271+C248+C266</f>
        <v>1975034700</v>
      </c>
      <c r="D276" s="22">
        <f>D272+D264+D259+D257+D241+D221+D254+D216+D228+D179+D158+D170+D156+D271+D248+D266</f>
        <v>1138860464.7199998</v>
      </c>
      <c r="E276" s="22">
        <f>E272+E264+E259+E257+E241+E221+E254+E216+E228+E179+E158+E170+E156+E271+E248+E266</f>
        <v>1056529202.1800001</v>
      </c>
      <c r="F276" s="23">
        <f t="shared" si="21"/>
        <v>92.770733106426547</v>
      </c>
      <c r="G276" s="22">
        <f>G272+G264+G259+G257+G241+G221+G254+G216+G228+G179+G158+G170+G156+G271+G248+G266</f>
        <v>506944141</v>
      </c>
      <c r="H276" s="22">
        <f>H272+H264+H259+H257+H241+H221+H254+H216+H228+H179+H158+H170+H156+H271+H248+H266</f>
        <v>63516044.789999992</v>
      </c>
      <c r="I276" s="24">
        <f t="shared" si="25"/>
        <v>12.529199896601625</v>
      </c>
      <c r="J276" s="22">
        <f t="shared" si="22"/>
        <v>2481978841</v>
      </c>
      <c r="K276" s="22">
        <f t="shared" si="23"/>
        <v>1120045246.97</v>
      </c>
      <c r="L276" s="22">
        <f t="shared" si="24"/>
        <v>45.127106986888293</v>
      </c>
    </row>
    <row r="277" spans="1:12" s="77" customFormat="1" ht="47.25" x14ac:dyDescent="0.2">
      <c r="A277" s="20" t="s">
        <v>177</v>
      </c>
      <c r="B277" s="14">
        <v>8370</v>
      </c>
      <c r="C277" s="22"/>
      <c r="D277" s="22"/>
      <c r="E277" s="22"/>
      <c r="F277" s="23" t="str">
        <f>IF(D277=0,"",IF(E277/D277&gt;1.5, "зв.100",E277/D277*100))</f>
        <v/>
      </c>
      <c r="G277" s="46">
        <v>350000</v>
      </c>
      <c r="H277" s="46">
        <v>350000</v>
      </c>
      <c r="I277" s="38">
        <f>IF(G277=0,"",IF(H277/G277&gt;1.5, "зв.100",H277/G277*100))</f>
        <v>100</v>
      </c>
      <c r="J277" s="28">
        <f t="shared" si="22"/>
        <v>350000</v>
      </c>
      <c r="K277" s="28">
        <f t="shared" si="23"/>
        <v>350000</v>
      </c>
      <c r="L277" s="28">
        <f t="shared" si="24"/>
        <v>100</v>
      </c>
    </row>
    <row r="278" spans="1:12" s="78" customFormat="1" ht="31.5" x14ac:dyDescent="0.2">
      <c r="A278" s="19" t="s">
        <v>178</v>
      </c>
      <c r="B278" s="21">
        <v>900202</v>
      </c>
      <c r="C278" s="22">
        <f>C276+C277</f>
        <v>1975034700</v>
      </c>
      <c r="D278" s="22">
        <f>D276+D277</f>
        <v>1138860464.7199998</v>
      </c>
      <c r="E278" s="22">
        <f>E276+E277</f>
        <v>1056529202.1800001</v>
      </c>
      <c r="F278" s="23">
        <f t="shared" si="21"/>
        <v>92.770733106426547</v>
      </c>
      <c r="G278" s="22">
        <f>G276+G277</f>
        <v>507294141</v>
      </c>
      <c r="H278" s="22">
        <f>H276+H277</f>
        <v>63866044.789999992</v>
      </c>
      <c r="I278" s="24">
        <f t="shared" si="25"/>
        <v>12.589549065972752</v>
      </c>
      <c r="J278" s="22">
        <f t="shared" si="22"/>
        <v>2482328841</v>
      </c>
      <c r="K278" s="22">
        <f t="shared" si="23"/>
        <v>1120395246.97</v>
      </c>
      <c r="L278" s="22">
        <f t="shared" si="24"/>
        <v>45.134843879856454</v>
      </c>
    </row>
    <row r="279" spans="1:12" s="77" customFormat="1" ht="47.25" x14ac:dyDescent="0.2">
      <c r="A279" s="20" t="s">
        <v>419</v>
      </c>
      <c r="B279" s="14">
        <v>8290</v>
      </c>
      <c r="C279" s="22"/>
      <c r="D279" s="22"/>
      <c r="E279" s="22"/>
      <c r="F279" s="23" t="str">
        <f t="shared" si="21"/>
        <v/>
      </c>
      <c r="G279" s="46">
        <v>200000</v>
      </c>
      <c r="H279" s="46">
        <v>0</v>
      </c>
      <c r="I279" s="38">
        <f>IF(G279=0,"",IF(H279/G279&gt;1.5, "зв.100",H279/G279*100))</f>
        <v>0</v>
      </c>
      <c r="J279" s="28">
        <f t="shared" si="22"/>
        <v>200000</v>
      </c>
      <c r="K279" s="28">
        <f t="shared" si="23"/>
        <v>0</v>
      </c>
      <c r="L279" s="28">
        <f t="shared" si="24"/>
        <v>0</v>
      </c>
    </row>
    <row r="280" spans="1:12" s="77" customFormat="1" ht="15.75" x14ac:dyDescent="0.2">
      <c r="A280" s="20" t="s">
        <v>214</v>
      </c>
      <c r="B280" s="14">
        <v>8800</v>
      </c>
      <c r="C280" s="46">
        <v>2000000</v>
      </c>
      <c r="D280" s="46">
        <v>750000</v>
      </c>
      <c r="E280" s="46">
        <v>750000</v>
      </c>
      <c r="F280" s="27">
        <f t="shared" si="21"/>
        <v>100</v>
      </c>
      <c r="G280" s="46">
        <v>1500000</v>
      </c>
      <c r="H280" s="46">
        <v>0</v>
      </c>
      <c r="I280" s="38">
        <f>IF(G280=0,"",IF(H280/G280&gt;1.5, "зв.100",H280/G280*100))</f>
        <v>0</v>
      </c>
      <c r="J280" s="46">
        <f t="shared" si="22"/>
        <v>3500000</v>
      </c>
      <c r="K280" s="46">
        <f t="shared" si="23"/>
        <v>750000</v>
      </c>
      <c r="L280" s="46">
        <f t="shared" si="24"/>
        <v>21.428571428571427</v>
      </c>
    </row>
    <row r="281" spans="1:12" s="78" customFormat="1" ht="16.5" x14ac:dyDescent="0.2">
      <c r="A281" s="26" t="s">
        <v>119</v>
      </c>
      <c r="B281" s="49">
        <v>900203</v>
      </c>
      <c r="C281" s="43">
        <f>SUM(C278:C280)</f>
        <v>1977034700</v>
      </c>
      <c r="D281" s="43">
        <f>SUM(D278:D280)</f>
        <v>1139610464.7199998</v>
      </c>
      <c r="E281" s="43">
        <f>SUM(E278:E280)</f>
        <v>1057279202.1800001</v>
      </c>
      <c r="F281" s="23">
        <f t="shared" si="21"/>
        <v>92.775490828769421</v>
      </c>
      <c r="G281" s="43">
        <f>SUM(G278:G280)</f>
        <v>508994141</v>
      </c>
      <c r="H281" s="43">
        <f>SUM(H278:H280)</f>
        <v>63866044.789999992</v>
      </c>
      <c r="I281" s="24">
        <f t="shared" ref="I281:I295" si="26">IF(G281=0,"",IF(H281/G281&gt;1.5, "зв.100",H281/G281*100))</f>
        <v>12.547500972118261</v>
      </c>
      <c r="J281" s="43">
        <f t="shared" si="22"/>
        <v>2486028841</v>
      </c>
      <c r="K281" s="43">
        <f t="shared" si="23"/>
        <v>1121145246.97</v>
      </c>
      <c r="L281" s="43">
        <f t="shared" si="24"/>
        <v>45.097837502119312</v>
      </c>
    </row>
    <row r="282" spans="1:12" s="77" customFormat="1" ht="63" x14ac:dyDescent="0.25">
      <c r="A282" s="20" t="s">
        <v>106</v>
      </c>
      <c r="B282" s="45" t="s">
        <v>107</v>
      </c>
      <c r="C282" s="22"/>
      <c r="D282" s="22"/>
      <c r="E282" s="22"/>
      <c r="F282" s="27" t="str">
        <f t="shared" si="21"/>
        <v/>
      </c>
      <c r="G282" s="46">
        <v>3839200</v>
      </c>
      <c r="H282" s="46">
        <v>0</v>
      </c>
      <c r="I282" s="38">
        <f>IF(G282=0,"",IF(H282/G282&gt;1.5, "зв.100",H282/G282*100))</f>
        <v>0</v>
      </c>
      <c r="J282" s="28">
        <f t="shared" si="22"/>
        <v>3839200</v>
      </c>
      <c r="K282" s="28">
        <f t="shared" si="23"/>
        <v>0</v>
      </c>
      <c r="L282" s="28">
        <f t="shared" si="24"/>
        <v>0</v>
      </c>
    </row>
    <row r="283" spans="1:12" s="77" customFormat="1" ht="47.25" x14ac:dyDescent="0.25">
      <c r="A283" s="20" t="s">
        <v>179</v>
      </c>
      <c r="B283" s="45" t="s">
        <v>108</v>
      </c>
      <c r="C283" s="28">
        <v>1000000</v>
      </c>
      <c r="D283" s="28">
        <v>1000000</v>
      </c>
      <c r="E283" s="28">
        <v>500000</v>
      </c>
      <c r="F283" s="27">
        <f t="shared" si="21"/>
        <v>50</v>
      </c>
      <c r="G283" s="46">
        <v>515100</v>
      </c>
      <c r="H283" s="46">
        <v>9828</v>
      </c>
      <c r="I283" s="38">
        <f t="shared" si="26"/>
        <v>1.9079790331974373</v>
      </c>
      <c r="J283" s="28">
        <f t="shared" si="22"/>
        <v>1515100</v>
      </c>
      <c r="K283" s="28">
        <f t="shared" si="23"/>
        <v>509828</v>
      </c>
      <c r="L283" s="28">
        <f t="shared" si="24"/>
        <v>33.649792092931158</v>
      </c>
    </row>
    <row r="284" spans="1:12" s="77" customFormat="1" ht="47.25" x14ac:dyDescent="0.25">
      <c r="A284" s="20" t="s">
        <v>180</v>
      </c>
      <c r="B284" s="45" t="s">
        <v>109</v>
      </c>
      <c r="C284" s="28">
        <v>0</v>
      </c>
      <c r="D284" s="28">
        <v>0</v>
      </c>
      <c r="E284" s="28">
        <v>0</v>
      </c>
      <c r="F284" s="23" t="str">
        <f t="shared" si="21"/>
        <v/>
      </c>
      <c r="G284" s="46">
        <v>-325000</v>
      </c>
      <c r="H284" s="46">
        <v>-278037.40000000002</v>
      </c>
      <c r="I284" s="38">
        <f t="shared" si="26"/>
        <v>85.549969230769236</v>
      </c>
      <c r="J284" s="28">
        <f t="shared" si="22"/>
        <v>-325000</v>
      </c>
      <c r="K284" s="28">
        <f t="shared" si="23"/>
        <v>-278037.40000000002</v>
      </c>
      <c r="L284" s="28">
        <f t="shared" si="24"/>
        <v>85.549969230769236</v>
      </c>
    </row>
    <row r="285" spans="1:12" s="77" customFormat="1" ht="15.75" x14ac:dyDescent="0.2">
      <c r="A285" s="19" t="s">
        <v>120</v>
      </c>
      <c r="B285" s="18">
        <v>900201</v>
      </c>
      <c r="C285" s="22">
        <f>SUM(C282:C284)</f>
        <v>1000000</v>
      </c>
      <c r="D285" s="22">
        <f>SUM(D282:D284)</f>
        <v>1000000</v>
      </c>
      <c r="E285" s="22">
        <f>SUM(E282:E284)</f>
        <v>500000</v>
      </c>
      <c r="F285" s="23">
        <f t="shared" si="21"/>
        <v>50</v>
      </c>
      <c r="G285" s="22">
        <f>SUM(G282:G284)</f>
        <v>4029300</v>
      </c>
      <c r="H285" s="22">
        <f>SUM(H282:H284)</f>
        <v>-268209.40000000002</v>
      </c>
      <c r="I285" s="22">
        <f>SUM(I282:I284)</f>
        <v>87.457948263966671</v>
      </c>
      <c r="J285" s="22">
        <f t="shared" si="22"/>
        <v>5029300</v>
      </c>
      <c r="K285" s="22">
        <f t="shared" si="23"/>
        <v>231790.59999999998</v>
      </c>
      <c r="L285" s="22">
        <f t="shared" si="24"/>
        <v>4.6088044061797859</v>
      </c>
    </row>
    <row r="286" spans="1:12" s="78" customFormat="1" ht="16.5" x14ac:dyDescent="0.2">
      <c r="A286" s="26" t="s">
        <v>268</v>
      </c>
      <c r="B286" s="50"/>
      <c r="C286" s="43">
        <f>C155-C281-C285</f>
        <v>143112348</v>
      </c>
      <c r="D286" s="43">
        <f>D155-D281-D285</f>
        <v>12941882.000000238</v>
      </c>
      <c r="E286" s="43">
        <f>E155-E281-E285</f>
        <v>135549018.54999995</v>
      </c>
      <c r="F286" s="23"/>
      <c r="G286" s="43">
        <f>G155-G281-G285</f>
        <v>-447458441</v>
      </c>
      <c r="H286" s="43">
        <f>H155-H281-H285</f>
        <v>-3077129.519999987</v>
      </c>
      <c r="I286" s="24"/>
      <c r="J286" s="43">
        <f t="shared" si="22"/>
        <v>-304346093</v>
      </c>
      <c r="K286" s="43">
        <f t="shared" si="23"/>
        <v>132471889.02999997</v>
      </c>
      <c r="L286" s="43"/>
    </row>
    <row r="287" spans="1:12" s="77" customFormat="1" ht="15.75" x14ac:dyDescent="0.2">
      <c r="A287" s="19" t="s">
        <v>204</v>
      </c>
      <c r="B287" s="18">
        <v>200000</v>
      </c>
      <c r="C287" s="22">
        <f>C298+C291+C295</f>
        <v>-143112348</v>
      </c>
      <c r="D287" s="22">
        <f>D298+D291+D295</f>
        <v>-12941882</v>
      </c>
      <c r="E287" s="22">
        <f>E298+E291+E295</f>
        <v>-135549018.55000001</v>
      </c>
      <c r="F287" s="23"/>
      <c r="G287" s="22">
        <f>G298+G291+G295+G303</f>
        <v>447458441</v>
      </c>
      <c r="H287" s="22">
        <f>H298+H291+H295</f>
        <v>3077129.5199999958</v>
      </c>
      <c r="I287" s="24"/>
      <c r="J287" s="22">
        <f t="shared" si="22"/>
        <v>304346093</v>
      </c>
      <c r="K287" s="22">
        <f t="shared" si="23"/>
        <v>-132471889.03000002</v>
      </c>
      <c r="L287" s="22"/>
    </row>
    <row r="288" spans="1:12" s="77" customFormat="1" ht="31.5" hidden="1" x14ac:dyDescent="0.2">
      <c r="A288" s="19" t="s">
        <v>110</v>
      </c>
      <c r="B288" s="18">
        <v>203400</v>
      </c>
      <c r="C288" s="22"/>
      <c r="D288" s="22"/>
      <c r="E288" s="22"/>
      <c r="F288" s="23" t="str">
        <f t="shared" ref="F288:F294" si="27">IF(D288=0,"",IF(E288/D288&gt;1.5, "зв.100",E288/D288*100))</f>
        <v/>
      </c>
      <c r="G288" s="22">
        <f>G289+G290</f>
        <v>0</v>
      </c>
      <c r="H288" s="22">
        <f>H289+H290</f>
        <v>0</v>
      </c>
      <c r="I288" s="24" t="str">
        <f t="shared" si="26"/>
        <v/>
      </c>
      <c r="J288" s="22">
        <f t="shared" si="22"/>
        <v>0</v>
      </c>
      <c r="K288" s="22">
        <f t="shared" si="23"/>
        <v>0</v>
      </c>
      <c r="L288" s="22"/>
    </row>
    <row r="289" spans="1:12" s="78" customFormat="1" ht="15.75" hidden="1" x14ac:dyDescent="0.2">
      <c r="A289" s="20" t="s">
        <v>111</v>
      </c>
      <c r="B289" s="12">
        <v>203410</v>
      </c>
      <c r="C289" s="22"/>
      <c r="D289" s="22"/>
      <c r="E289" s="22"/>
      <c r="F289" s="23" t="str">
        <f t="shared" si="27"/>
        <v/>
      </c>
      <c r="G289" s="22"/>
      <c r="H289" s="22"/>
      <c r="I289" s="24" t="str">
        <f t="shared" si="26"/>
        <v/>
      </c>
      <c r="J289" s="22">
        <f t="shared" si="22"/>
        <v>0</v>
      </c>
      <c r="K289" s="22">
        <f t="shared" si="23"/>
        <v>0</v>
      </c>
      <c r="L289" s="22"/>
    </row>
    <row r="290" spans="1:12" s="78" customFormat="1" ht="15.75" hidden="1" x14ac:dyDescent="0.2">
      <c r="A290" s="20" t="s">
        <v>112</v>
      </c>
      <c r="B290" s="12">
        <v>203420</v>
      </c>
      <c r="C290" s="22"/>
      <c r="D290" s="22"/>
      <c r="E290" s="22"/>
      <c r="F290" s="23" t="str">
        <f t="shared" si="27"/>
        <v/>
      </c>
      <c r="G290" s="22"/>
      <c r="H290" s="22"/>
      <c r="I290" s="24" t="str">
        <f t="shared" si="26"/>
        <v/>
      </c>
      <c r="J290" s="22">
        <f t="shared" si="22"/>
        <v>0</v>
      </c>
      <c r="K290" s="22">
        <f t="shared" si="23"/>
        <v>0</v>
      </c>
      <c r="L290" s="22"/>
    </row>
    <row r="291" spans="1:12" s="82" customFormat="1" ht="31.5" x14ac:dyDescent="0.2">
      <c r="A291" s="19" t="s">
        <v>122</v>
      </c>
      <c r="B291" s="18">
        <v>205000</v>
      </c>
      <c r="C291" s="22">
        <f>C292-C293+C294</f>
        <v>0</v>
      </c>
      <c r="D291" s="22">
        <f>D292-D293+D294</f>
        <v>0</v>
      </c>
      <c r="E291" s="22">
        <f>E292-E293+E294</f>
        <v>-652551.15</v>
      </c>
      <c r="F291" s="23" t="str">
        <f t="shared" si="27"/>
        <v/>
      </c>
      <c r="G291" s="22">
        <f>G292-G293+G294</f>
        <v>0</v>
      </c>
      <c r="H291" s="22">
        <f>H292-H293+H294</f>
        <v>-3963356.0500000007</v>
      </c>
      <c r="I291" s="24" t="str">
        <f t="shared" si="26"/>
        <v/>
      </c>
      <c r="J291" s="22">
        <f t="shared" si="22"/>
        <v>0</v>
      </c>
      <c r="K291" s="22">
        <f t="shared" si="23"/>
        <v>-4615907.2000000011</v>
      </c>
      <c r="L291" s="22"/>
    </row>
    <row r="292" spans="1:12" s="82" customFormat="1" ht="15.75" x14ac:dyDescent="0.2">
      <c r="A292" s="20" t="s">
        <v>181</v>
      </c>
      <c r="B292" s="12">
        <v>205100</v>
      </c>
      <c r="C292" s="28">
        <v>0</v>
      </c>
      <c r="D292" s="28">
        <v>0</v>
      </c>
      <c r="E292" s="28">
        <v>0</v>
      </c>
      <c r="F292" s="23" t="str">
        <f t="shared" si="27"/>
        <v/>
      </c>
      <c r="G292" s="28"/>
      <c r="H292" s="28">
        <v>11593047.18</v>
      </c>
      <c r="I292" s="24" t="str">
        <f t="shared" si="26"/>
        <v/>
      </c>
      <c r="J292" s="28">
        <f t="shared" si="22"/>
        <v>0</v>
      </c>
      <c r="K292" s="28">
        <f t="shared" si="23"/>
        <v>11593047.18</v>
      </c>
      <c r="L292" s="28"/>
    </row>
    <row r="293" spans="1:12" s="82" customFormat="1" ht="15.75" x14ac:dyDescent="0.25">
      <c r="A293" s="20" t="s">
        <v>182</v>
      </c>
      <c r="B293" s="12">
        <v>205200</v>
      </c>
      <c r="C293" s="28">
        <v>0</v>
      </c>
      <c r="D293" s="28">
        <v>0</v>
      </c>
      <c r="E293" s="13">
        <v>652551.15</v>
      </c>
      <c r="F293" s="23" t="str">
        <f t="shared" si="27"/>
        <v/>
      </c>
      <c r="G293" s="28">
        <v>0</v>
      </c>
      <c r="H293" s="28">
        <v>15553679.060000001</v>
      </c>
      <c r="I293" s="24" t="str">
        <f t="shared" si="26"/>
        <v/>
      </c>
      <c r="J293" s="13">
        <f t="shared" si="22"/>
        <v>0</v>
      </c>
      <c r="K293" s="13">
        <f t="shared" si="23"/>
        <v>16206230.210000001</v>
      </c>
      <c r="L293" s="13"/>
    </row>
    <row r="294" spans="1:12" s="78" customFormat="1" ht="15.75" x14ac:dyDescent="0.2">
      <c r="A294" s="20" t="s">
        <v>250</v>
      </c>
      <c r="B294" s="12">
        <v>205300</v>
      </c>
      <c r="C294" s="28">
        <v>0</v>
      </c>
      <c r="D294" s="28">
        <v>0</v>
      </c>
      <c r="E294" s="28">
        <v>0</v>
      </c>
      <c r="F294" s="23" t="str">
        <f t="shared" si="27"/>
        <v/>
      </c>
      <c r="G294" s="28">
        <v>0</v>
      </c>
      <c r="H294" s="28">
        <v>-2724.17</v>
      </c>
      <c r="I294" s="24" t="str">
        <f t="shared" si="26"/>
        <v/>
      </c>
      <c r="J294" s="28">
        <f t="shared" si="22"/>
        <v>0</v>
      </c>
      <c r="K294" s="28">
        <f t="shared" si="23"/>
        <v>-2724.17</v>
      </c>
      <c r="L294" s="28"/>
    </row>
    <row r="295" spans="1:12" s="78" customFormat="1" ht="31.5" x14ac:dyDescent="0.2">
      <c r="A295" s="19" t="s">
        <v>251</v>
      </c>
      <c r="B295" s="51">
        <v>206000</v>
      </c>
      <c r="C295" s="22">
        <f>C297+C296</f>
        <v>0</v>
      </c>
      <c r="D295" s="22">
        <f>D297+D296</f>
        <v>-252259000</v>
      </c>
      <c r="E295" s="22">
        <f>E297+E296</f>
        <v>-252259000</v>
      </c>
      <c r="F295" s="23"/>
      <c r="G295" s="22">
        <f>G297+G296</f>
        <v>0</v>
      </c>
      <c r="H295" s="22">
        <f>H297+H296</f>
        <v>-59700000</v>
      </c>
      <c r="I295" s="24" t="str">
        <f t="shared" si="26"/>
        <v/>
      </c>
      <c r="J295" s="22">
        <f t="shared" si="22"/>
        <v>0</v>
      </c>
      <c r="K295" s="22">
        <f t="shared" si="23"/>
        <v>-311959000</v>
      </c>
      <c r="L295" s="22"/>
    </row>
    <row r="296" spans="1:12" s="78" customFormat="1" ht="15.75" x14ac:dyDescent="0.25">
      <c r="A296" s="20" t="s">
        <v>264</v>
      </c>
      <c r="B296" s="52">
        <v>206110</v>
      </c>
      <c r="C296" s="13">
        <v>335000000</v>
      </c>
      <c r="D296" s="28">
        <v>60741000</v>
      </c>
      <c r="E296" s="28">
        <v>60741000</v>
      </c>
      <c r="F296" s="23"/>
      <c r="G296" s="28">
        <v>59700000</v>
      </c>
      <c r="H296" s="28"/>
      <c r="I296" s="28">
        <v>0</v>
      </c>
      <c r="J296" s="28">
        <f t="shared" si="22"/>
        <v>394700000</v>
      </c>
      <c r="K296" s="28">
        <f t="shared" si="23"/>
        <v>60741000</v>
      </c>
      <c r="L296" s="28"/>
    </row>
    <row r="297" spans="1:12" s="82" customFormat="1" ht="15.75" x14ac:dyDescent="0.25">
      <c r="A297" s="20" t="s">
        <v>252</v>
      </c>
      <c r="B297" s="52">
        <v>206210</v>
      </c>
      <c r="C297" s="13">
        <v>-335000000</v>
      </c>
      <c r="D297" s="13">
        <v>-313000000</v>
      </c>
      <c r="E297" s="13">
        <v>-313000000</v>
      </c>
      <c r="F297" s="23"/>
      <c r="G297" s="28">
        <v>-59700000</v>
      </c>
      <c r="H297" s="28">
        <v>-59700000</v>
      </c>
      <c r="I297" s="28">
        <v>0</v>
      </c>
      <c r="J297" s="13">
        <f t="shared" si="22"/>
        <v>-394700000</v>
      </c>
      <c r="K297" s="13">
        <f t="shared" si="23"/>
        <v>-372700000</v>
      </c>
      <c r="L297" s="13"/>
    </row>
    <row r="298" spans="1:12" s="78" customFormat="1" ht="31.5" x14ac:dyDescent="0.2">
      <c r="A298" s="19" t="s">
        <v>121</v>
      </c>
      <c r="B298" s="18">
        <v>208000</v>
      </c>
      <c r="C298" s="22">
        <f>C299-C300+C302+C301</f>
        <v>-143112348</v>
      </c>
      <c r="D298" s="22">
        <f>D299-D300+D302+D301</f>
        <v>239317118</v>
      </c>
      <c r="E298" s="22">
        <f>E299-E300+E302+E301</f>
        <v>117362532.59999999</v>
      </c>
      <c r="F298" s="23"/>
      <c r="G298" s="22">
        <f>G299-G300+G302+G301</f>
        <v>341908559</v>
      </c>
      <c r="H298" s="22">
        <f>H299-H300+H302+H301</f>
        <v>66740485.57</v>
      </c>
      <c r="I298" s="24"/>
      <c r="J298" s="22">
        <f t="shared" si="22"/>
        <v>198796211</v>
      </c>
      <c r="K298" s="22">
        <f t="shared" si="23"/>
        <v>184103018.16999999</v>
      </c>
      <c r="L298" s="22"/>
    </row>
    <row r="299" spans="1:12" s="77" customFormat="1" ht="15.75" x14ac:dyDescent="0.2">
      <c r="A299" s="20" t="s">
        <v>181</v>
      </c>
      <c r="B299" s="12">
        <v>208100</v>
      </c>
      <c r="C299" s="28">
        <v>167356911</v>
      </c>
      <c r="D299" s="42">
        <v>342563689</v>
      </c>
      <c r="E299" s="28">
        <v>202933585.5</v>
      </c>
      <c r="F299" s="27"/>
      <c r="G299" s="28">
        <v>31439300</v>
      </c>
      <c r="H299" s="28">
        <v>34129316.200000003</v>
      </c>
      <c r="I299" s="38"/>
      <c r="J299" s="28">
        <f t="shared" si="22"/>
        <v>198796211</v>
      </c>
      <c r="K299" s="28">
        <f t="shared" si="23"/>
        <v>237062901.69999999</v>
      </c>
      <c r="L299" s="28"/>
    </row>
    <row r="300" spans="1:12" s="77" customFormat="1" ht="15.75" x14ac:dyDescent="0.2">
      <c r="A300" s="20" t="s">
        <v>182</v>
      </c>
      <c r="B300" s="12">
        <v>208200</v>
      </c>
      <c r="C300" s="28">
        <v>0</v>
      </c>
      <c r="D300" s="28"/>
      <c r="E300" s="28">
        <v>51743867.93</v>
      </c>
      <c r="F300" s="27"/>
      <c r="G300" s="28"/>
      <c r="H300" s="28">
        <v>1216015.6000000001</v>
      </c>
      <c r="I300" s="38"/>
      <c r="J300" s="28">
        <f t="shared" si="22"/>
        <v>0</v>
      </c>
      <c r="K300" s="28">
        <f t="shared" si="23"/>
        <v>52959883.530000001</v>
      </c>
      <c r="L300" s="28"/>
    </row>
    <row r="301" spans="1:12" s="77" customFormat="1" ht="15.75" x14ac:dyDescent="0.2">
      <c r="A301" s="20" t="s">
        <v>250</v>
      </c>
      <c r="B301" s="12">
        <v>208300</v>
      </c>
      <c r="C301" s="28"/>
      <c r="D301" s="28"/>
      <c r="E301" s="28"/>
      <c r="F301" s="27"/>
      <c r="G301" s="28"/>
      <c r="H301" s="28"/>
      <c r="I301" s="38"/>
      <c r="J301" s="28">
        <f t="shared" si="22"/>
        <v>0</v>
      </c>
      <c r="K301" s="28">
        <f t="shared" si="23"/>
        <v>0</v>
      </c>
      <c r="L301" s="28"/>
    </row>
    <row r="302" spans="1:12" s="77" customFormat="1" ht="31.5" x14ac:dyDescent="0.2">
      <c r="A302" s="20" t="s">
        <v>247</v>
      </c>
      <c r="B302" s="12">
        <v>208400</v>
      </c>
      <c r="C302" s="28">
        <v>-310469259</v>
      </c>
      <c r="D302" s="42">
        <v>-103246571</v>
      </c>
      <c r="E302" s="28">
        <v>-33827184.969999999</v>
      </c>
      <c r="F302" s="23"/>
      <c r="G302" s="28">
        <v>310469259</v>
      </c>
      <c r="H302" s="28">
        <v>33827184.969999999</v>
      </c>
      <c r="I302" s="24"/>
      <c r="J302" s="28">
        <f t="shared" si="22"/>
        <v>0</v>
      </c>
      <c r="K302" s="28">
        <f t="shared" si="23"/>
        <v>0</v>
      </c>
      <c r="L302" s="28"/>
    </row>
    <row r="303" spans="1:12" s="81" customFormat="1" ht="15.75" x14ac:dyDescent="0.2">
      <c r="A303" s="19" t="s">
        <v>253</v>
      </c>
      <c r="B303" s="51">
        <v>300000</v>
      </c>
      <c r="C303" s="53">
        <f>SUM(C304:C305)</f>
        <v>0</v>
      </c>
      <c r="D303" s="53">
        <f>SUM(D304:D305)</f>
        <v>0</v>
      </c>
      <c r="E303" s="53">
        <f>SUM(E304:E305)</f>
        <v>0</v>
      </c>
      <c r="F303" s="23"/>
      <c r="G303" s="22">
        <f>SUM(G304:G305)</f>
        <v>105549882</v>
      </c>
      <c r="H303" s="22">
        <f>SUM(H304:H305)</f>
        <v>0</v>
      </c>
      <c r="I303" s="24"/>
      <c r="J303" s="53">
        <f t="shared" si="22"/>
        <v>105549882</v>
      </c>
      <c r="K303" s="53">
        <f t="shared" si="23"/>
        <v>0</v>
      </c>
      <c r="L303" s="53"/>
    </row>
    <row r="304" spans="1:12" s="83" customFormat="1" ht="15.75" x14ac:dyDescent="0.2">
      <c r="A304" s="20" t="s">
        <v>254</v>
      </c>
      <c r="B304" s="52">
        <v>301100</v>
      </c>
      <c r="C304" s="54"/>
      <c r="D304" s="54"/>
      <c r="E304" s="28"/>
      <c r="F304" s="23"/>
      <c r="G304" s="28">
        <v>105775182</v>
      </c>
      <c r="H304" s="28"/>
      <c r="I304" s="24"/>
      <c r="J304" s="28">
        <f t="shared" si="22"/>
        <v>105775182</v>
      </c>
      <c r="K304" s="28">
        <f t="shared" si="23"/>
        <v>0</v>
      </c>
      <c r="L304" s="28"/>
    </row>
    <row r="305" spans="1:12" s="25" customFormat="1" ht="21" customHeight="1" x14ac:dyDescent="0.2">
      <c r="A305" s="20" t="s">
        <v>265</v>
      </c>
      <c r="B305" s="52">
        <v>301200</v>
      </c>
      <c r="C305" s="54"/>
      <c r="D305" s="54"/>
      <c r="E305" s="28"/>
      <c r="F305" s="23"/>
      <c r="G305" s="28">
        <v>-225300</v>
      </c>
      <c r="H305" s="28"/>
      <c r="I305" s="24"/>
      <c r="J305" s="28">
        <f t="shared" si="22"/>
        <v>-225300</v>
      </c>
      <c r="K305" s="28">
        <f t="shared" si="23"/>
        <v>0</v>
      </c>
      <c r="L305" s="28"/>
    </row>
    <row r="306" spans="1:12" ht="31.5" x14ac:dyDescent="0.2">
      <c r="A306" s="19" t="s">
        <v>203</v>
      </c>
      <c r="B306" s="18">
        <v>900230</v>
      </c>
      <c r="C306" s="22">
        <f>C298+C291</f>
        <v>-143112348</v>
      </c>
      <c r="D306" s="22">
        <f>D298+D291</f>
        <v>239317118</v>
      </c>
      <c r="E306" s="22">
        <f>E298+E291+E295</f>
        <v>-135549018.55000001</v>
      </c>
      <c r="F306" s="23"/>
      <c r="G306" s="22">
        <f>G298+G291+G303</f>
        <v>447458441</v>
      </c>
      <c r="H306" s="22">
        <f>H298+H291+H295</f>
        <v>3077129.5199999958</v>
      </c>
      <c r="I306" s="24"/>
      <c r="J306" s="22">
        <f t="shared" si="22"/>
        <v>304346093</v>
      </c>
      <c r="K306" s="22">
        <f t="shared" si="23"/>
        <v>-132471889.03000002</v>
      </c>
      <c r="L306" s="22"/>
    </row>
    <row r="307" spans="1:12" ht="15.75" x14ac:dyDescent="0.2">
      <c r="A307" s="19" t="s">
        <v>255</v>
      </c>
      <c r="B307" s="51">
        <v>400000</v>
      </c>
      <c r="C307" s="22">
        <f>SUM(C309:C310)</f>
        <v>0</v>
      </c>
      <c r="D307" s="22">
        <f>SUM(D309:D310)</f>
        <v>0</v>
      </c>
      <c r="E307" s="22">
        <f>SUM(E309:E310)</f>
        <v>0</v>
      </c>
      <c r="F307" s="23"/>
      <c r="G307" s="22">
        <f>SUM(G308:G310)</f>
        <v>105549882</v>
      </c>
      <c r="H307" s="22">
        <f>SUM(H309:H310)</f>
        <v>0</v>
      </c>
      <c r="I307" s="24"/>
      <c r="J307" s="22">
        <f t="shared" si="22"/>
        <v>105549882</v>
      </c>
      <c r="K307" s="22">
        <f t="shared" si="23"/>
        <v>0</v>
      </c>
      <c r="L307" s="22"/>
    </row>
    <row r="308" spans="1:12" ht="15.75" x14ac:dyDescent="0.2">
      <c r="A308" s="20" t="s">
        <v>281</v>
      </c>
      <c r="B308" s="52">
        <v>401201</v>
      </c>
      <c r="C308" s="22"/>
      <c r="D308" s="22"/>
      <c r="E308" s="22"/>
      <c r="F308" s="23"/>
      <c r="G308" s="28">
        <v>102171150</v>
      </c>
      <c r="H308" s="22"/>
      <c r="I308" s="24"/>
      <c r="J308" s="22">
        <f t="shared" si="22"/>
        <v>102171150</v>
      </c>
      <c r="K308" s="22">
        <f t="shared" si="23"/>
        <v>0</v>
      </c>
      <c r="L308" s="22"/>
    </row>
    <row r="309" spans="1:12" ht="15.75" x14ac:dyDescent="0.2">
      <c r="A309" s="20" t="s">
        <v>266</v>
      </c>
      <c r="B309" s="52">
        <v>401202</v>
      </c>
      <c r="C309" s="28"/>
      <c r="D309" s="28"/>
      <c r="E309" s="28"/>
      <c r="F309" s="23"/>
      <c r="G309" s="28">
        <v>3604032</v>
      </c>
      <c r="H309" s="28"/>
      <c r="I309" s="24"/>
      <c r="J309" s="28">
        <f t="shared" si="22"/>
        <v>3604032</v>
      </c>
      <c r="K309" s="28">
        <f t="shared" si="23"/>
        <v>0</v>
      </c>
      <c r="L309" s="28"/>
    </row>
    <row r="310" spans="1:12" ht="15.75" x14ac:dyDescent="0.2">
      <c r="A310" s="20" t="s">
        <v>267</v>
      </c>
      <c r="B310" s="52">
        <v>402202</v>
      </c>
      <c r="C310" s="28"/>
      <c r="D310" s="28"/>
      <c r="E310" s="28"/>
      <c r="F310" s="23"/>
      <c r="G310" s="28">
        <v>-225300</v>
      </c>
      <c r="H310" s="28"/>
      <c r="I310" s="24"/>
      <c r="J310" s="28">
        <f t="shared" si="22"/>
        <v>-225300</v>
      </c>
      <c r="K310" s="28">
        <f t="shared" si="23"/>
        <v>0</v>
      </c>
      <c r="L310" s="28"/>
    </row>
    <row r="311" spans="1:12" ht="15.75" x14ac:dyDescent="0.2">
      <c r="A311" s="19" t="s">
        <v>206</v>
      </c>
      <c r="B311" s="18">
        <v>600000</v>
      </c>
      <c r="C311" s="22">
        <f>C315+C312+C320</f>
        <v>-143112348</v>
      </c>
      <c r="D311" s="22">
        <f>D315+D312+D320</f>
        <v>-12941882</v>
      </c>
      <c r="E311" s="22">
        <f>E315+E312+E320</f>
        <v>-135549018.54999998</v>
      </c>
      <c r="F311" s="23"/>
      <c r="G311" s="22">
        <f>G315+G312</f>
        <v>341908559</v>
      </c>
      <c r="H311" s="22">
        <f>H315+H312+H320</f>
        <v>3077129.5199999958</v>
      </c>
      <c r="I311" s="24"/>
      <c r="J311" s="22">
        <f t="shared" si="22"/>
        <v>198796211</v>
      </c>
      <c r="K311" s="22">
        <f t="shared" si="23"/>
        <v>-132471889.02999999</v>
      </c>
      <c r="L311" s="22"/>
    </row>
    <row r="312" spans="1:12" ht="31.5" x14ac:dyDescent="0.2">
      <c r="A312" s="19" t="s">
        <v>251</v>
      </c>
      <c r="B312" s="18">
        <v>601000</v>
      </c>
      <c r="C312" s="22">
        <f>C314+C313</f>
        <v>0</v>
      </c>
      <c r="D312" s="22">
        <f>D314+D313</f>
        <v>-252259000</v>
      </c>
      <c r="E312" s="22">
        <f>E314+E313</f>
        <v>-252259000</v>
      </c>
      <c r="F312" s="23"/>
      <c r="G312" s="22">
        <f>G314+G313</f>
        <v>0</v>
      </c>
      <c r="H312" s="22">
        <f>H314+H313</f>
        <v>-59700000</v>
      </c>
      <c r="I312" s="24"/>
      <c r="J312" s="22">
        <f t="shared" si="22"/>
        <v>0</v>
      </c>
      <c r="K312" s="22">
        <f t="shared" si="23"/>
        <v>-311959000</v>
      </c>
      <c r="L312" s="22"/>
    </row>
    <row r="313" spans="1:12" ht="15.75" x14ac:dyDescent="0.25">
      <c r="A313" s="20" t="s">
        <v>264</v>
      </c>
      <c r="B313" s="12">
        <v>601110</v>
      </c>
      <c r="C313" s="13">
        <v>335000000</v>
      </c>
      <c r="D313" s="28">
        <v>60741000</v>
      </c>
      <c r="E313" s="28">
        <v>60741000</v>
      </c>
      <c r="F313" s="23"/>
      <c r="G313" s="28">
        <v>59700000</v>
      </c>
      <c r="H313" s="28"/>
      <c r="I313" s="28">
        <v>0</v>
      </c>
      <c r="J313" s="28">
        <f t="shared" si="22"/>
        <v>394700000</v>
      </c>
      <c r="K313" s="28">
        <f t="shared" si="23"/>
        <v>60741000</v>
      </c>
      <c r="L313" s="28"/>
    </row>
    <row r="314" spans="1:12" ht="15.75" x14ac:dyDescent="0.25">
      <c r="A314" s="20" t="s">
        <v>252</v>
      </c>
      <c r="B314" s="12">
        <v>601210</v>
      </c>
      <c r="C314" s="13">
        <v>-335000000</v>
      </c>
      <c r="D314" s="13">
        <v>-313000000</v>
      </c>
      <c r="E314" s="13">
        <v>-313000000</v>
      </c>
      <c r="F314" s="23"/>
      <c r="G314" s="28">
        <v>-59700000</v>
      </c>
      <c r="H314" s="28">
        <v>-59700000</v>
      </c>
      <c r="I314" s="28">
        <v>0</v>
      </c>
      <c r="J314" s="13">
        <f t="shared" si="22"/>
        <v>-394700000</v>
      </c>
      <c r="K314" s="13">
        <f t="shared" si="23"/>
        <v>-372700000</v>
      </c>
      <c r="L314" s="13"/>
    </row>
    <row r="315" spans="1:12" ht="15.75" x14ac:dyDescent="0.2">
      <c r="A315" s="19" t="s">
        <v>205</v>
      </c>
      <c r="B315" s="18">
        <v>602000</v>
      </c>
      <c r="C315" s="22">
        <f>C316-C317+C318+C319</f>
        <v>-143112348</v>
      </c>
      <c r="D315" s="22">
        <f>D316-D317+D318+D319</f>
        <v>239317118</v>
      </c>
      <c r="E315" s="22">
        <f>E316-E317+E318+E319</f>
        <v>116709981.45000002</v>
      </c>
      <c r="F315" s="23"/>
      <c r="G315" s="22">
        <f>G316-G317+G318+G319</f>
        <v>341908559</v>
      </c>
      <c r="H315" s="22">
        <f>H316-H317+H318+H319</f>
        <v>62777129.519999996</v>
      </c>
      <c r="I315" s="24"/>
      <c r="J315" s="22">
        <f t="shared" si="22"/>
        <v>198796211</v>
      </c>
      <c r="K315" s="22">
        <f t="shared" si="23"/>
        <v>179487110.97000003</v>
      </c>
      <c r="L315" s="22"/>
    </row>
    <row r="316" spans="1:12" ht="15.75" x14ac:dyDescent="0.2">
      <c r="A316" s="20" t="s">
        <v>181</v>
      </c>
      <c r="B316" s="12">
        <v>602100</v>
      </c>
      <c r="C316" s="28">
        <v>167356911</v>
      </c>
      <c r="D316" s="42">
        <v>342563689</v>
      </c>
      <c r="E316" s="28">
        <v>202933585.5</v>
      </c>
      <c r="F316" s="23"/>
      <c r="G316" s="28">
        <v>31439300</v>
      </c>
      <c r="H316" s="28">
        <v>45722363.380000003</v>
      </c>
      <c r="I316" s="24"/>
      <c r="J316" s="28">
        <f t="shared" si="22"/>
        <v>198796211</v>
      </c>
      <c r="K316" s="28">
        <f t="shared" si="23"/>
        <v>248655948.88</v>
      </c>
      <c r="L316" s="28"/>
    </row>
    <row r="317" spans="1:12" ht="15.75" x14ac:dyDescent="0.2">
      <c r="A317" s="20" t="s">
        <v>182</v>
      </c>
      <c r="B317" s="12">
        <v>602200</v>
      </c>
      <c r="C317" s="28">
        <v>0</v>
      </c>
      <c r="D317" s="28">
        <v>0</v>
      </c>
      <c r="E317" s="28">
        <v>52396419.079999998</v>
      </c>
      <c r="F317" s="23"/>
      <c r="G317" s="28">
        <v>0</v>
      </c>
      <c r="H317" s="28">
        <v>16769694.66</v>
      </c>
      <c r="I317" s="24"/>
      <c r="J317" s="28">
        <f t="shared" si="22"/>
        <v>0</v>
      </c>
      <c r="K317" s="28">
        <f t="shared" si="23"/>
        <v>69166113.739999995</v>
      </c>
      <c r="L317" s="28"/>
    </row>
    <row r="318" spans="1:12" ht="15.75" x14ac:dyDescent="0.2">
      <c r="A318" s="20" t="s">
        <v>250</v>
      </c>
      <c r="B318" s="12">
        <v>602300</v>
      </c>
      <c r="C318" s="28">
        <v>0</v>
      </c>
      <c r="D318" s="28">
        <v>0</v>
      </c>
      <c r="E318" s="28"/>
      <c r="F318" s="23"/>
      <c r="G318" s="28">
        <v>0</v>
      </c>
      <c r="H318" s="28">
        <v>-2724.17</v>
      </c>
      <c r="I318" s="24"/>
      <c r="J318" s="28">
        <f t="shared" si="22"/>
        <v>0</v>
      </c>
      <c r="K318" s="28">
        <f t="shared" si="23"/>
        <v>-2724.17</v>
      </c>
      <c r="L318" s="28"/>
    </row>
    <row r="319" spans="1:12" ht="31.5" x14ac:dyDescent="0.2">
      <c r="A319" s="20" t="s">
        <v>247</v>
      </c>
      <c r="B319" s="12">
        <v>602400</v>
      </c>
      <c r="C319" s="28">
        <v>-310469259</v>
      </c>
      <c r="D319" s="42">
        <v>-103246571</v>
      </c>
      <c r="E319" s="28">
        <v>-33827184.969999999</v>
      </c>
      <c r="F319" s="23"/>
      <c r="G319" s="28">
        <v>310469259</v>
      </c>
      <c r="H319" s="28">
        <v>33827184.969999999</v>
      </c>
      <c r="I319" s="24"/>
      <c r="J319" s="28">
        <f t="shared" si="22"/>
        <v>0</v>
      </c>
      <c r="K319" s="28">
        <f t="shared" si="23"/>
        <v>0</v>
      </c>
      <c r="L319" s="28"/>
    </row>
    <row r="320" spans="1:12" ht="31.5" hidden="1" x14ac:dyDescent="0.2">
      <c r="A320" s="19" t="s">
        <v>110</v>
      </c>
      <c r="B320" s="18">
        <v>603000</v>
      </c>
      <c r="C320" s="22">
        <f>C288</f>
        <v>0</v>
      </c>
      <c r="D320" s="22">
        <f>D288</f>
        <v>0</v>
      </c>
      <c r="E320" s="22">
        <f>E288</f>
        <v>0</v>
      </c>
      <c r="F320" s="23"/>
      <c r="G320" s="22"/>
      <c r="H320" s="23"/>
      <c r="I320" s="24"/>
      <c r="J320" s="22">
        <f t="shared" si="22"/>
        <v>0</v>
      </c>
      <c r="K320" s="22">
        <f t="shared" si="23"/>
        <v>0</v>
      </c>
      <c r="L320" s="22"/>
    </row>
    <row r="321" spans="1:12" ht="47.25" x14ac:dyDescent="0.2">
      <c r="A321" s="19" t="s">
        <v>113</v>
      </c>
      <c r="B321" s="18">
        <v>900460</v>
      </c>
      <c r="C321" s="22">
        <f>C311</f>
        <v>-143112348</v>
      </c>
      <c r="D321" s="22">
        <f>D311</f>
        <v>-12941882</v>
      </c>
      <c r="E321" s="22">
        <f>E311</f>
        <v>-135549018.54999998</v>
      </c>
      <c r="F321" s="22"/>
      <c r="G321" s="22">
        <f>G311+G307</f>
        <v>447458441</v>
      </c>
      <c r="H321" s="22">
        <f>H311</f>
        <v>3077129.5199999958</v>
      </c>
      <c r="I321" s="24"/>
      <c r="J321" s="22">
        <f t="shared" si="22"/>
        <v>304346093</v>
      </c>
      <c r="K321" s="22">
        <f t="shared" si="23"/>
        <v>-132471889.02999999</v>
      </c>
      <c r="L321" s="22"/>
    </row>
    <row r="325" spans="1:12" s="25" customFormat="1" ht="26.25" x14ac:dyDescent="0.2">
      <c r="A325" s="90" t="s">
        <v>269</v>
      </c>
      <c r="B325" s="90"/>
      <c r="C325" s="90"/>
      <c r="D325" s="85"/>
      <c r="E325" s="85"/>
      <c r="F325" s="85"/>
      <c r="H325" s="85" t="s">
        <v>270</v>
      </c>
      <c r="J325" s="85"/>
    </row>
  </sheetData>
  <mergeCells count="9">
    <mergeCell ref="A325:C325"/>
    <mergeCell ref="A6:L6"/>
    <mergeCell ref="A10:A11"/>
    <mergeCell ref="B10:B11"/>
    <mergeCell ref="J10:L10"/>
    <mergeCell ref="A7:L7"/>
    <mergeCell ref="A8:L8"/>
    <mergeCell ref="G10:I10"/>
    <mergeCell ref="C10:F10"/>
  </mergeCells>
  <phoneticPr fontId="0" type="noConversion"/>
  <printOptions horizontalCentered="1"/>
  <pageMargins left="0.39370078740157483" right="0" top="1.1811023622047245" bottom="0.39370078740157483" header="0.19685039370078741" footer="0.23622047244094491"/>
  <pageSetup paperSize="9" scale="60" orientation="landscape" r:id="rId1"/>
  <headerFooter>
    <oddFooter>&amp;L&amp;12Додаток 1&amp;R&amp;12Сторінка &amp;P 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Z2M_ZVED_287</vt:lpstr>
      <vt:lpstr>Data</vt:lpstr>
      <vt:lpstr>Date</vt:lpstr>
      <vt:lpstr>Date1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2017-07-25T12:44:34Z</cp:lastPrinted>
  <dcterms:created xsi:type="dcterms:W3CDTF">2003-12-23T13:56:31Z</dcterms:created>
  <dcterms:modified xsi:type="dcterms:W3CDTF">2017-09-14T08:03:51Z</dcterms:modified>
</cp:coreProperties>
</file>