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дод.5!$A$1:$I$119</definedName>
  </definedNames>
  <calcPr calcId="162913" fullCalcOnLoad="1"/>
</workbook>
</file>

<file path=xl/calcChain.xml><?xml version="1.0" encoding="utf-8"?>
<calcChain xmlns="http://schemas.openxmlformats.org/spreadsheetml/2006/main">
  <c r="I30" i="6" l="1"/>
  <c r="I45" i="6"/>
  <c r="I42" i="6"/>
  <c r="I41" i="6" s="1"/>
  <c r="I50" i="6"/>
  <c r="I55" i="6"/>
  <c r="I53" i="6" s="1"/>
  <c r="I49" i="6" s="1"/>
  <c r="I48" i="6" s="1"/>
  <c r="I64" i="6"/>
  <c r="I60" i="6" s="1"/>
  <c r="I78" i="6"/>
  <c r="I90" i="6"/>
  <c r="I92" i="6"/>
  <c r="I96" i="6"/>
  <c r="I82" i="6"/>
  <c r="I81" i="6" s="1"/>
  <c r="I38" i="6"/>
  <c r="I37" i="6" s="1"/>
  <c r="I35" i="6"/>
  <c r="I34" i="6" s="1"/>
  <c r="I33" i="6" s="1"/>
  <c r="I16" i="6"/>
  <c r="I15" i="6" s="1"/>
  <c r="I14" i="6" s="1"/>
  <c r="I19" i="6"/>
  <c r="I22" i="6"/>
  <c r="I26" i="6"/>
  <c r="I24" i="6"/>
  <c r="I9" i="6"/>
  <c r="I8" i="6"/>
  <c r="I107" i="6"/>
  <c r="I106" i="6"/>
  <c r="I29" i="6"/>
  <c r="I28" i="6" s="1"/>
  <c r="I104" i="6"/>
  <c r="I103" i="6" s="1"/>
  <c r="J77" i="6"/>
  <c r="J79" i="6"/>
  <c r="J78" i="6"/>
  <c r="J61" i="6"/>
  <c r="J60" i="6"/>
  <c r="J53" i="6"/>
  <c r="J51" i="6"/>
  <c r="J50" i="6" s="1"/>
  <c r="J49" i="6" s="1"/>
  <c r="J48" i="6" s="1"/>
  <c r="J111" i="6" s="1"/>
  <c r="I39" i="6"/>
  <c r="J96" i="6"/>
  <c r="J92" i="6"/>
  <c r="J89" i="6"/>
  <c r="J86" i="6"/>
  <c r="J82" i="6" s="1"/>
  <c r="J81" i="6" s="1"/>
  <c r="I86" i="6"/>
  <c r="J83" i="6"/>
  <c r="J38" i="6"/>
  <c r="J37" i="6"/>
  <c r="J34" i="6"/>
  <c r="J33" i="6"/>
  <c r="J42" i="6"/>
  <c r="J41" i="6"/>
  <c r="J16" i="6"/>
  <c r="J19" i="6"/>
  <c r="J15" i="6" s="1"/>
  <c r="J14" i="6" s="1"/>
  <c r="J22" i="6"/>
  <c r="J26" i="6"/>
  <c r="J9" i="6"/>
  <c r="J8" i="6"/>
  <c r="J107" i="6"/>
  <c r="J106" i="6"/>
  <c r="J32" i="6"/>
  <c r="J28" i="6"/>
  <c r="J29" i="6"/>
  <c r="I111" i="6" l="1"/>
</calcChain>
</file>

<file path=xl/sharedStrings.xml><?xml version="1.0" encoding="utf-8"?>
<sst xmlns="http://schemas.openxmlformats.org/spreadsheetml/2006/main" count="200" uniqueCount="122">
  <si>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</si>
  <si>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</si>
  <si>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</si>
  <si>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</si>
  <si>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</si>
  <si>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</si>
  <si>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до рішення міської ради VII скликання</t>
  </si>
  <si>
    <t>грн.</t>
  </si>
  <si>
    <t xml:space="preserve">О. Каспрук </t>
  </si>
  <si>
    <t>Назва об’єктів відповідно  до проектно-кошторисної документації тощо</t>
  </si>
  <si>
    <t>Управління освіти міської ради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</si>
  <si>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</si>
  <si>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</si>
  <si>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</si>
  <si>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</si>
  <si>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</si>
  <si>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</si>
  <si>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</si>
  <si>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0910</t>
  </si>
  <si>
    <t>Дошкільна освiта</t>
  </si>
  <si>
    <t>Придбання обладнання і предметів довгострокового користування</t>
  </si>
  <si>
    <t>Капітальні видатки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</si>
  <si>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</si>
  <si>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</si>
  <si>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Управління охорони здоров"я міської ради</t>
  </si>
  <si>
    <t>0731</t>
  </si>
  <si>
    <t>Багатопрофільна стаціонарна медична допомога населенню</t>
  </si>
  <si>
    <t>Управління культури міської ради</t>
  </si>
  <si>
    <t>Капітальний ремонт об’єктів житлового господарства</t>
  </si>
  <si>
    <t>0610</t>
  </si>
  <si>
    <t>Капітальний ремонт житлового фонду</t>
  </si>
  <si>
    <t>Капітальний ремонт житлового фонду об'єднань співвласників багатоквартирних будинків</t>
  </si>
  <si>
    <t>Фінансова підтримка об’єктів комунального господарства</t>
  </si>
  <si>
    <t>0620</t>
  </si>
  <si>
    <t>Забезпечення функціонування теплових мереж</t>
  </si>
  <si>
    <t>Забезпечення функціонування водопровідно-каналізаційного господарства</t>
  </si>
  <si>
    <t xml:space="preserve">Капітальні видатки </t>
  </si>
  <si>
    <t>Благоустрій міст, сіл, селищ</t>
  </si>
  <si>
    <t>0490</t>
  </si>
  <si>
    <t>Реалізація заходів щодо інвестиційного розвитку території</t>
  </si>
  <si>
    <t>0456</t>
  </si>
  <si>
    <t>Утримання та розвиток інфраструктури доріг</t>
  </si>
  <si>
    <t>Департамент містобудівного комплексу та земельних відносин міської ради</t>
  </si>
  <si>
    <t>0133</t>
  </si>
  <si>
    <t>Інші видатки</t>
  </si>
  <si>
    <t>Розробка містобудівної документації "Концепція розвитку та Генеральний план парку "Жовтневий"</t>
  </si>
  <si>
    <t>0300000</t>
  </si>
  <si>
    <t xml:space="preserve">Виконавчий комітет Чернівецької міської ради </t>
  </si>
  <si>
    <t>0310000</t>
  </si>
  <si>
    <t>Організація рятування на водах</t>
  </si>
  <si>
    <t>0320</t>
  </si>
  <si>
    <t>0317840</t>
  </si>
  <si>
    <t>0318600</t>
  </si>
  <si>
    <t xml:space="preserve">Інші видатки </t>
  </si>
  <si>
    <t>7600000</t>
  </si>
  <si>
    <t>7610000</t>
  </si>
  <si>
    <t>7618370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</si>
  <si>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</si>
  <si>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Капітальні трансферти органам державного управління інших рівнів</t>
  </si>
  <si>
    <t xml:space="preserve">Фінансове управління Чернівецької міської ради </t>
  </si>
  <si>
    <t>0180</t>
  </si>
  <si>
    <t>0411</t>
  </si>
  <si>
    <t>Внески до статутного капіталу суб"єктів господарювання</t>
  </si>
  <si>
    <t>0930</t>
  </si>
  <si>
    <t>1015030</t>
  </si>
  <si>
    <t>Розвиток дитячо-юнацького та резервного спорту</t>
  </si>
  <si>
    <t>1015031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</si>
  <si>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</si>
  <si>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</si>
  <si>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</si>
  <si>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Надання позашкільної освіти позашкільними закладами освіти, заходи із позашкільної роботи з дітьми</t>
  </si>
  <si>
    <t>Інші заходи, пов"язані з економічною діяльністю</t>
  </si>
  <si>
    <t>0317500</t>
  </si>
  <si>
    <t>Управління по фізичній культурі та спорту міської ради</t>
  </si>
  <si>
    <t>1020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</si>
  <si>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</si>
  <si>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</si>
  <si>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Забезпечення функціонування комбінатів комунальних підприємств, районних виробничих об"єднань та інших підприємств, установ та організацій житлово-комунального господарства</t>
  </si>
  <si>
    <t>Капітальні видатки (замовник КП "Чернівціводоканал")</t>
  </si>
  <si>
    <t xml:space="preserve">Внески органів місцевого самоврядування у статутний капітал МКП "Чернівцітеплокомуненерго" </t>
  </si>
  <si>
    <t>Придбання обладнання і предметів довгострокового користування (замовник КСОП "Буковина")</t>
  </si>
  <si>
    <t>7618290</t>
  </si>
  <si>
    <t>Субвенція на утримання об'єктів спільного користуавання чи ліквідацію негативних наслідків діяльності об'єктів спільного користування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</si>
  <si>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інвалідністю.</t>
  </si>
  <si>
    <t>0310180</t>
  </si>
  <si>
    <t>0111</t>
  </si>
  <si>
    <t>Керівництво і управління у сфері забезпечення діяльності виконавчих органів міської ради</t>
  </si>
  <si>
    <t>7500000</t>
  </si>
  <si>
    <t>7510000</t>
  </si>
  <si>
    <t>7510180</t>
  </si>
  <si>
    <t>Керівництво і управління у сфері фінансів</t>
  </si>
  <si>
    <t>Інші субвенції</t>
  </si>
  <si>
    <t>Підготовка робітничих кадрів професійно-технічними закладами та іншими закладами освіти</t>
  </si>
  <si>
    <t>Капітальні трансферти підприємствам (установам, організаціям)</t>
  </si>
  <si>
    <t>Департамент праці та соціального захисту населення Чернівецької міської ради</t>
  </si>
  <si>
    <t>Департамент житлово-комунального господарства Чернівецької міської ради</t>
  </si>
  <si>
    <t>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</t>
  </si>
  <si>
    <t>0733</t>
  </si>
  <si>
    <t>Лікарсько-акушерська допомога вагітним, породіллям та новонародженим</t>
  </si>
  <si>
    <t>Бібліотеки</t>
  </si>
  <si>
    <t xml:space="preserve">Придбання техніки і обладнання для комунальних потреб міста </t>
  </si>
  <si>
    <t>Придбання техніки і обладнання для комунальних потреб міста (замовник МКП "Чернівціспецкомунтранс")</t>
  </si>
  <si>
    <t>Придбання техніки і обладнання для комунальних потреб міста  (замовник КП "Міжнародний аеропорт "Чернівці")</t>
  </si>
  <si>
    <t>Реконструкція світлосигнального обладнання КП "Міжнародний аеропорт "Чернівці"  (замовник КП "Міжнародний аеропорт "Чернівці")</t>
  </si>
  <si>
    <t>Будівництво першої черги огорожі на полігоні ТПВ  на вул.Чорнівській</t>
  </si>
  <si>
    <t>Реконструкція кінотеатру ім. І.Миколайчука під кіномистецький центр на вул. Головній, 140, у м. Чернівцях</t>
  </si>
  <si>
    <t>Реконструкція будівлі під дошкільний навчальний заклад на вул.Авангардній, 17, у м. Чернівцях</t>
  </si>
  <si>
    <t>Реалізація інвестиційних проектів</t>
  </si>
  <si>
    <t>0470</t>
  </si>
  <si>
    <r>
      <t>Код ТПКВКМБ /
ТКВКБМС</t>
    </r>
    <r>
      <rPr>
        <b/>
        <vertAlign val="superscript"/>
        <sz val="12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</si>
  <si>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2"/>
        <rFont val="Times New Roman"/>
        <family val="1"/>
        <charset val="204"/>
      </rPr>
      <t>4</t>
    </r>
  </si>
  <si>
    <t>Проектування реконструкції аеродромного комплексу комунального підприємства "Міжнародний аеропорт "Чернівці" (58009, м. Чернівці, вул. Чкалова, 30) (замовник КП "Міжнародний аеропорт "Чернівці")</t>
  </si>
  <si>
    <t>Школи естетичного виховання дітей</t>
  </si>
  <si>
    <t>Палаци і будинки культури, клуби та інші заклади клубного типу</t>
  </si>
  <si>
    <t>0960</t>
  </si>
  <si>
    <t>0828</t>
  </si>
  <si>
    <t xml:space="preserve"> </t>
  </si>
  <si>
    <t>0824</t>
  </si>
  <si>
    <t xml:space="preserve">Чернівецький міський голова </t>
  </si>
  <si>
    <t>Додаток 4</t>
  </si>
  <si>
    <t>Придбання техніки і обладнання для комунальних потреб міста (замовник КП "Чернівецьке тролейбусне управління")</t>
  </si>
  <si>
    <r>
      <t xml:space="preserve">15.08.2017 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836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</si>
</sst>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75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i/>
      <sz val="11"/>
      <name val="Times New Roman"/>
      <family val="1"/>
      <charset val="204"/>
    </font>
    <font>
      <i/>
      <sz val="12"/>
      <color indexed="8"/>
      <name val="Times New Roman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charset val="204"/>
    </font>
    <font>
      <b/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i/>
      <sz val="11"/>
      <name val="Times New Roman"/>
      <charset val="204"/>
    </font>
    <font>
      <b/>
      <i/>
      <sz val="11"/>
      <name val="Times New Roman"/>
      <charset val="204"/>
    </font>
    <font>
      <b/>
      <sz val="11"/>
      <color indexed="10"/>
      <name val="Times New Roman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0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73" fillId="27" borderId="0" applyNumberFormat="0" applyBorder="0" applyAlignment="0" applyProtection="0"/>
    <xf numFmtId="0" fontId="73" fillId="28" borderId="0" applyNumberFormat="0" applyBorder="0" applyAlignment="0" applyProtection="0"/>
    <xf numFmtId="0" fontId="74" fillId="29" borderId="0" applyNumberFormat="0" applyBorder="0" applyAlignment="0" applyProtection="0"/>
    <xf numFmtId="0" fontId="73" fillId="30" borderId="0" applyNumberFormat="0" applyBorder="0" applyAlignment="0" applyProtection="0"/>
    <xf numFmtId="0" fontId="73" fillId="31" borderId="0" applyNumberFormat="0" applyBorder="0" applyAlignment="0" applyProtection="0"/>
    <xf numFmtId="0" fontId="74" fillId="32" borderId="0" applyNumberFormat="0" applyBorder="0" applyAlignment="0" applyProtection="0"/>
    <xf numFmtId="0" fontId="73" fillId="33" borderId="0" applyNumberFormat="0" applyBorder="0" applyAlignment="0" applyProtection="0"/>
    <xf numFmtId="0" fontId="73" fillId="34" borderId="0" applyNumberFormat="0" applyBorder="0" applyAlignment="0" applyProtection="0"/>
    <xf numFmtId="0" fontId="74" fillId="35" borderId="0" applyNumberFormat="0" applyBorder="0" applyAlignment="0" applyProtection="0"/>
    <xf numFmtId="0" fontId="73" fillId="36" borderId="0" applyNumberFormat="0" applyBorder="0" applyAlignment="0" applyProtection="0"/>
    <xf numFmtId="0" fontId="73" fillId="37" borderId="0" applyNumberFormat="0" applyBorder="0" applyAlignment="0" applyProtection="0"/>
    <xf numFmtId="0" fontId="74" fillId="38" borderId="0" applyNumberFormat="0" applyBorder="0" applyAlignment="0" applyProtection="0"/>
    <xf numFmtId="0" fontId="73" fillId="39" borderId="0" applyNumberFormat="0" applyBorder="0" applyAlignment="0" applyProtection="0"/>
    <xf numFmtId="0" fontId="73" fillId="40" borderId="0" applyNumberFormat="0" applyBorder="0" applyAlignment="0" applyProtection="0"/>
    <xf numFmtId="0" fontId="74" fillId="41" borderId="0" applyNumberFormat="0" applyBorder="0" applyAlignment="0" applyProtection="0"/>
    <xf numFmtId="0" fontId="73" fillId="42" borderId="0" applyNumberFormat="0" applyBorder="0" applyAlignment="0" applyProtection="0"/>
    <xf numFmtId="0" fontId="73" fillId="43" borderId="0" applyNumberFormat="0" applyBorder="0" applyAlignment="0" applyProtection="0"/>
    <xf numFmtId="0" fontId="74" fillId="44" borderId="0" applyNumberFormat="0" applyBorder="0" applyAlignment="0" applyProtection="0"/>
  </cellStyleXfs>
  <cellXfs count="165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5" fillId="0" borderId="7" xfId="0" applyFont="1" applyBorder="1" applyAlignment="1">
      <alignment horizontal="center" vertical="center" wrapText="1"/>
    </xf>
    <xf numFmtId="49" fontId="35" fillId="0" borderId="7" xfId="0" applyNumberFormat="1" applyFont="1" applyBorder="1" applyAlignment="1">
      <alignment horizontal="center" vertical="center" wrapText="1"/>
    </xf>
    <xf numFmtId="192" fontId="37" fillId="0" borderId="7" xfId="48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center" vertical="center" wrapText="1"/>
    </xf>
    <xf numFmtId="3" fontId="28" fillId="0" borderId="7" xfId="48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7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5" fillId="24" borderId="7" xfId="0" applyFont="1" applyFill="1" applyBorder="1" applyAlignment="1">
      <alignment horizontal="center" vertical="center" wrapText="1"/>
    </xf>
    <xf numFmtId="49" fontId="35" fillId="24" borderId="7" xfId="0" applyNumberFormat="1" applyFont="1" applyFill="1" applyBorder="1" applyAlignment="1">
      <alignment horizontal="center" vertical="center" wrapText="1"/>
    </xf>
    <xf numFmtId="192" fontId="36" fillId="24" borderId="7" xfId="48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5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0" fillId="0" borderId="0" xfId="0" applyNumberFormat="1" applyFont="1" applyFill="1" applyAlignment="1" applyProtection="1">
      <alignment horizontal="left" vertical="center" wrapText="1"/>
    </xf>
    <xf numFmtId="1" fontId="40" fillId="0" borderId="0" xfId="0" applyNumberFormat="1" applyFont="1" applyFill="1" applyAlignment="1" applyProtection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7" xfId="0" applyFont="1" applyBorder="1" applyAlignment="1">
      <alignment horizontal="center" vertical="center" wrapText="1"/>
    </xf>
    <xf numFmtId="192" fontId="42" fillId="24" borderId="7" xfId="48" applyNumberFormat="1" applyFont="1" applyFill="1" applyBorder="1" applyAlignment="1">
      <alignment horizontal="left" vertical="center" wrapText="1"/>
    </xf>
    <xf numFmtId="192" fontId="43" fillId="0" borderId="7" xfId="48" applyNumberFormat="1" applyFont="1" applyFill="1" applyBorder="1" applyAlignment="1">
      <alignment horizontal="left" vertical="center" wrapText="1"/>
    </xf>
    <xf numFmtId="192" fontId="42" fillId="0" borderId="7" xfId="48" applyNumberFormat="1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>
      <alignment horizontal="center" vertical="center" wrapText="1"/>
    </xf>
    <xf numFmtId="192" fontId="45" fillId="0" borderId="7" xfId="48" applyNumberFormat="1" applyFont="1" applyFill="1" applyBorder="1" applyAlignment="1">
      <alignment horizontal="left" vertical="center" wrapText="1"/>
    </xf>
    <xf numFmtId="3" fontId="46" fillId="0" borderId="7" xfId="48" applyNumberFormat="1" applyFont="1" applyFill="1" applyBorder="1" applyAlignment="1">
      <alignment horizontal="right" vertical="center" wrapText="1"/>
    </xf>
    <xf numFmtId="0" fontId="47" fillId="0" borderId="0" xfId="0" applyFont="1" applyFill="1" applyAlignment="1">
      <alignment wrapText="1"/>
    </xf>
    <xf numFmtId="4" fontId="37" fillId="24" borderId="7" xfId="48" applyNumberFormat="1" applyFont="1" applyFill="1" applyBorder="1" applyAlignment="1">
      <alignment horizontal="right" vertical="center" wrapText="1"/>
    </xf>
    <xf numFmtId="4" fontId="37" fillId="0" borderId="7" xfId="48" applyNumberFormat="1" applyFont="1" applyFill="1" applyBorder="1" applyAlignment="1">
      <alignment horizontal="right" vertical="center" wrapText="1"/>
    </xf>
    <xf numFmtId="4" fontId="28" fillId="0" borderId="7" xfId="48" applyNumberFormat="1" applyFont="1" applyFill="1" applyBorder="1" applyAlignment="1">
      <alignment horizontal="right" vertical="center" wrapText="1"/>
    </xf>
    <xf numFmtId="0" fontId="35" fillId="0" borderId="7" xfId="0" applyFont="1" applyFill="1" applyBorder="1" applyAlignment="1">
      <alignment horizontal="center" vertical="center" wrapText="1"/>
    </xf>
    <xf numFmtId="3" fontId="37" fillId="0" borderId="7" xfId="48" applyNumberFormat="1" applyFont="1" applyFill="1" applyBorder="1" applyAlignment="1">
      <alignment horizontal="center" vertical="center" wrapText="1"/>
    </xf>
    <xf numFmtId="192" fontId="36" fillId="0" borderId="7" xfId="48" applyNumberFormat="1" applyFont="1" applyFill="1" applyBorder="1" applyAlignment="1">
      <alignment horizontal="left" vertical="center" wrapText="1"/>
    </xf>
    <xf numFmtId="3" fontId="36" fillId="0" borderId="7" xfId="48" applyNumberFormat="1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 wrapText="1"/>
    </xf>
    <xf numFmtId="3" fontId="46" fillId="0" borderId="7" xfId="48" applyNumberFormat="1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3" fontId="49" fillId="0" borderId="7" xfId="48" applyNumberFormat="1" applyFont="1" applyFill="1" applyBorder="1" applyAlignment="1">
      <alignment horizontal="center" vertical="center" wrapText="1"/>
    </xf>
    <xf numFmtId="3" fontId="49" fillId="0" borderId="7" xfId="48" applyNumberFormat="1" applyFont="1" applyFill="1" applyBorder="1" applyAlignment="1">
      <alignment horizontal="right" vertical="center" wrapText="1"/>
    </xf>
    <xf numFmtId="0" fontId="50" fillId="0" borderId="0" xfId="0" applyFont="1" applyFill="1" applyAlignment="1">
      <alignment wrapText="1"/>
    </xf>
    <xf numFmtId="192" fontId="51" fillId="0" borderId="7" xfId="48" applyNumberFormat="1" applyFont="1" applyFill="1" applyBorder="1" applyAlignment="1">
      <alignment horizontal="lef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3" fontId="34" fillId="0" borderId="0" xfId="0" applyNumberFormat="1" applyFont="1" applyFill="1" applyAlignment="1">
      <alignment wrapText="1"/>
    </xf>
    <xf numFmtId="49" fontId="35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52" fillId="0" borderId="7" xfId="0" applyFont="1" applyBorder="1" applyAlignment="1">
      <alignment horizontal="center" vertical="center" wrapText="1"/>
    </xf>
    <xf numFmtId="0" fontId="53" fillId="0" borderId="0" xfId="0" applyFont="1" applyFill="1" applyAlignment="1">
      <alignment wrapText="1"/>
    </xf>
    <xf numFmtId="49" fontId="25" fillId="0" borderId="7" xfId="0" applyNumberFormat="1" applyFont="1" applyFill="1" applyBorder="1" applyAlignment="1">
      <alignment horizontal="center" vertical="center" wrapText="1"/>
    </xf>
    <xf numFmtId="3" fontId="54" fillId="0" borderId="7" xfId="48" applyNumberFormat="1" applyFont="1" applyFill="1" applyBorder="1" applyAlignment="1">
      <alignment horizontal="right" vertical="center" wrapText="1"/>
    </xf>
    <xf numFmtId="192" fontId="55" fillId="0" borderId="7" xfId="48" applyNumberFormat="1" applyFont="1" applyFill="1" applyBorder="1" applyAlignment="1">
      <alignment horizontal="center" vertical="center" wrapText="1"/>
    </xf>
    <xf numFmtId="3" fontId="55" fillId="0" borderId="7" xfId="48" applyNumberFormat="1" applyFont="1" applyFill="1" applyBorder="1" applyAlignment="1">
      <alignment horizontal="right" vertical="center" wrapText="1"/>
    </xf>
    <xf numFmtId="0" fontId="25" fillId="0" borderId="7" xfId="0" quotePrefix="1" applyFont="1" applyBorder="1" applyAlignment="1">
      <alignment horizontal="center" vertical="center" wrapText="1"/>
    </xf>
    <xf numFmtId="192" fontId="56" fillId="0" borderId="7" xfId="48" applyNumberFormat="1" applyFont="1" applyFill="1" applyBorder="1" applyAlignment="1">
      <alignment horizontal="center" vertical="center" wrapText="1"/>
    </xf>
    <xf numFmtId="3" fontId="19" fillId="0" borderId="7" xfId="48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3" fontId="19" fillId="0" borderId="7" xfId="48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19" fillId="25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1" fillId="0" borderId="0" xfId="0" applyNumberFormat="1" applyFont="1" applyFill="1" applyAlignment="1">
      <alignment wrapText="1"/>
    </xf>
    <xf numFmtId="3" fontId="47" fillId="0" borderId="7" xfId="48" applyNumberFormat="1" applyFont="1" applyFill="1" applyBorder="1" applyAlignment="1">
      <alignment horizontal="right" vertical="center" wrapText="1"/>
    </xf>
    <xf numFmtId="0" fontId="26" fillId="0" borderId="7" xfId="0" applyFont="1" applyFill="1" applyBorder="1" applyAlignment="1">
      <alignment horizontal="center" vertical="center" wrapText="1"/>
    </xf>
    <xf numFmtId="3" fontId="36" fillId="0" borderId="7" xfId="48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Alignment="1">
      <alignment wrapText="1"/>
    </xf>
    <xf numFmtId="192" fontId="58" fillId="0" borderId="7" xfId="48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192" fontId="40" fillId="0" borderId="7" xfId="48" applyNumberFormat="1" applyFont="1" applyFill="1" applyBorder="1" applyAlignment="1">
      <alignment horizontal="left" vertical="center" wrapText="1"/>
    </xf>
    <xf numFmtId="0" fontId="59" fillId="0" borderId="0" xfId="0" applyNumberFormat="1" applyFont="1" applyFill="1" applyAlignment="1" applyProtection="1">
      <alignment horizontal="center" vertical="center" wrapText="1"/>
    </xf>
    <xf numFmtId="0" fontId="59" fillId="0" borderId="8" xfId="0" applyFont="1" applyFill="1" applyBorder="1" applyAlignment="1">
      <alignment horizontal="center" vertical="center" wrapText="1"/>
    </xf>
    <xf numFmtId="0" fontId="60" fillId="0" borderId="7" xfId="0" applyNumberFormat="1" applyFont="1" applyFill="1" applyBorder="1" applyAlignment="1" applyProtection="1">
      <alignment horizontal="center" vertical="center" wrapText="1"/>
    </xf>
    <xf numFmtId="0" fontId="60" fillId="0" borderId="7" xfId="0" applyFont="1" applyFill="1" applyBorder="1" applyAlignment="1">
      <alignment horizontal="center" vertical="center" wrapText="1"/>
    </xf>
    <xf numFmtId="0" fontId="60" fillId="0" borderId="7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 wrapText="1"/>
    </xf>
    <xf numFmtId="2" fontId="60" fillId="0" borderId="7" xfId="0" applyNumberFormat="1" applyFont="1" applyBorder="1" applyAlignment="1">
      <alignment horizontal="center" vertical="center" wrapText="1"/>
    </xf>
    <xf numFmtId="2" fontId="60" fillId="0" borderId="7" xfId="0" quotePrefix="1" applyNumberFormat="1" applyFont="1" applyBorder="1" applyAlignment="1">
      <alignment horizontal="center" vertical="center" wrapText="1"/>
    </xf>
    <xf numFmtId="0" fontId="62" fillId="0" borderId="7" xfId="0" applyFont="1" applyBorder="1" applyAlignment="1">
      <alignment horizontal="center" vertical="center" wrapText="1"/>
    </xf>
    <xf numFmtId="0" fontId="62" fillId="0" borderId="7" xfId="0" applyFont="1" applyFill="1" applyBorder="1" applyAlignment="1">
      <alignment horizontal="center" vertical="center" wrapText="1"/>
    </xf>
    <xf numFmtId="0" fontId="63" fillId="0" borderId="7" xfId="0" applyFont="1" applyFill="1" applyBorder="1" applyAlignment="1">
      <alignment horizontal="center" vertical="center" wrapText="1"/>
    </xf>
    <xf numFmtId="0" fontId="61" fillId="0" borderId="7" xfId="0" applyFont="1" applyFill="1" applyBorder="1" applyAlignment="1">
      <alignment horizontal="center" vertical="center" wrapText="1"/>
    </xf>
    <xf numFmtId="0" fontId="60" fillId="0" borderId="0" xfId="0" applyNumberFormat="1" applyFont="1" applyFill="1" applyBorder="1" applyAlignment="1" applyProtection="1">
      <alignment horizontal="center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64" fillId="24" borderId="7" xfId="48" applyNumberFormat="1" applyFont="1" applyFill="1" applyBorder="1" applyAlignment="1">
      <alignment horizontal="left" vertical="center" wrapText="1"/>
    </xf>
    <xf numFmtId="3" fontId="64" fillId="24" borderId="7" xfId="48" applyNumberFormat="1" applyFont="1" applyFill="1" applyBorder="1" applyAlignment="1">
      <alignment horizontal="center" vertical="center" wrapText="1"/>
    </xf>
    <xf numFmtId="3" fontId="38" fillId="24" borderId="7" xfId="48" applyNumberFormat="1" applyFont="1" applyFill="1" applyBorder="1" applyAlignment="1">
      <alignment horizontal="right" vertical="center" wrapText="1"/>
    </xf>
    <xf numFmtId="0" fontId="57" fillId="0" borderId="0" xfId="0" applyFont="1" applyFill="1" applyAlignment="1">
      <alignment wrapText="1"/>
    </xf>
    <xf numFmtId="192" fontId="64" fillId="24" borderId="7" xfId="48" applyNumberFormat="1" applyFont="1" applyFill="1" applyBorder="1" applyAlignment="1">
      <alignment horizontal="center" vertical="center" wrapText="1"/>
    </xf>
    <xf numFmtId="3" fontId="38" fillId="0" borderId="7" xfId="48" applyNumberFormat="1" applyFont="1" applyFill="1" applyBorder="1" applyAlignment="1">
      <alignment horizontal="right" vertical="center" wrapText="1"/>
    </xf>
    <xf numFmtId="3" fontId="66" fillId="26" borderId="7" xfId="0" applyNumberFormat="1" applyFont="1" applyFill="1" applyBorder="1" applyAlignment="1">
      <alignment horizontal="right" vertical="center" wrapText="1"/>
    </xf>
    <xf numFmtId="3" fontId="65" fillId="0" borderId="0" xfId="0" applyNumberFormat="1" applyFont="1" applyFill="1" applyAlignment="1">
      <alignment wrapText="1"/>
    </xf>
    <xf numFmtId="0" fontId="65" fillId="0" borderId="0" xfId="0" applyFont="1" applyFill="1" applyAlignment="1">
      <alignment wrapText="1"/>
    </xf>
    <xf numFmtId="192" fontId="37" fillId="0" borderId="7" xfId="48" applyNumberFormat="1" applyFont="1" applyFill="1" applyBorder="1" applyAlignment="1">
      <alignment horizontal="left" vertical="center" wrapText="1"/>
    </xf>
    <xf numFmtId="192" fontId="34" fillId="0" borderId="7" xfId="48" applyNumberFormat="1" applyFont="1" applyFill="1" applyBorder="1" applyAlignment="1">
      <alignment horizontal="left" vertical="center" wrapText="1"/>
    </xf>
    <xf numFmtId="3" fontId="18" fillId="0" borderId="9" xfId="48" applyNumberFormat="1" applyFont="1" applyFill="1" applyBorder="1" applyAlignment="1">
      <alignment horizontal="right" vertical="center" wrapText="1"/>
    </xf>
    <xf numFmtId="3" fontId="34" fillId="0" borderId="7" xfId="48" applyNumberFormat="1" applyFont="1" applyFill="1" applyBorder="1" applyAlignment="1">
      <alignment horizontal="right" vertical="center" wrapText="1"/>
    </xf>
    <xf numFmtId="0" fontId="60" fillId="0" borderId="7" xfId="0" applyFont="1" applyBorder="1" applyAlignment="1">
      <alignment horizontal="left" vertical="center" wrapText="1"/>
    </xf>
    <xf numFmtId="3" fontId="47" fillId="0" borderId="0" xfId="0" applyNumberFormat="1" applyFont="1" applyFill="1" applyAlignment="1">
      <alignment wrapText="1"/>
    </xf>
    <xf numFmtId="192" fontId="67" fillId="0" borderId="7" xfId="48" applyNumberFormat="1" applyFont="1" applyFill="1" applyBorder="1" applyAlignment="1">
      <alignment horizontal="left" vertical="center" wrapText="1"/>
    </xf>
    <xf numFmtId="0" fontId="40" fillId="0" borderId="7" xfId="0" applyFont="1" applyFill="1" applyBorder="1" applyAlignment="1">
      <alignment horizontal="left" vertical="center" wrapText="1"/>
    </xf>
    <xf numFmtId="0" fontId="40" fillId="0" borderId="7" xfId="0" applyFont="1" applyBorder="1" applyAlignment="1">
      <alignment horizontal="left" wrapText="1"/>
    </xf>
    <xf numFmtId="0" fontId="34" fillId="0" borderId="0" xfId="0" applyNumberFormat="1" applyFont="1" applyFill="1" applyAlignment="1" applyProtection="1">
      <alignment wrapText="1"/>
    </xf>
    <xf numFmtId="0" fontId="34" fillId="0" borderId="8" xfId="0" applyFont="1" applyFill="1" applyBorder="1" applyAlignment="1">
      <alignment horizontal="center" wrapText="1"/>
    </xf>
    <xf numFmtId="0" fontId="35" fillId="0" borderId="7" xfId="0" applyNumberFormat="1" applyFont="1" applyFill="1" applyBorder="1" applyAlignment="1" applyProtection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2" fontId="35" fillId="0" borderId="7" xfId="0" quotePrefix="1" applyNumberFormat="1" applyFont="1" applyBorder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69" fillId="0" borderId="7" xfId="0" applyFont="1" applyBorder="1" applyAlignment="1">
      <alignment horizontal="center" vertical="center" wrapText="1"/>
    </xf>
    <xf numFmtId="49" fontId="69" fillId="0" borderId="7" xfId="0" applyNumberFormat="1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 wrapText="1"/>
    </xf>
    <xf numFmtId="49" fontId="70" fillId="0" borderId="7" xfId="0" applyNumberFormat="1" applyFont="1" applyBorder="1" applyAlignment="1">
      <alignment horizontal="center" vertical="center" wrapText="1"/>
    </xf>
    <xf numFmtId="0" fontId="71" fillId="0" borderId="7" xfId="0" applyFont="1" applyBorder="1" applyAlignment="1">
      <alignment horizontal="center" vertical="center" wrapText="1"/>
    </xf>
    <xf numFmtId="49" fontId="71" fillId="0" borderId="7" xfId="0" applyNumberFormat="1" applyFont="1" applyBorder="1" applyAlignment="1">
      <alignment horizontal="center" vertical="center" wrapText="1"/>
    </xf>
    <xf numFmtId="0" fontId="35" fillId="0" borderId="0" xfId="0" applyNumberFormat="1" applyFont="1" applyFill="1" applyBorder="1" applyAlignment="1" applyProtection="1">
      <alignment wrapText="1"/>
    </xf>
    <xf numFmtId="0" fontId="26" fillId="0" borderId="7" xfId="0" quotePrefix="1" applyFont="1" applyBorder="1" applyAlignment="1">
      <alignment horizontal="center" vertical="center" wrapText="1"/>
    </xf>
    <xf numFmtId="0" fontId="34" fillId="0" borderId="7" xfId="0" quotePrefix="1" applyFont="1" applyBorder="1" applyAlignment="1">
      <alignment horizontal="center" vertical="center" wrapText="1"/>
    </xf>
    <xf numFmtId="2" fontId="34" fillId="0" borderId="7" xfId="0" quotePrefix="1" applyNumberFormat="1" applyFont="1" applyBorder="1" applyAlignment="1">
      <alignment horizontal="center" vertical="center" wrapText="1"/>
    </xf>
    <xf numFmtId="2" fontId="26" fillId="0" borderId="7" xfId="0" quotePrefix="1" applyNumberFormat="1" applyFont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right" vertical="center" wrapText="1"/>
    </xf>
    <xf numFmtId="3" fontId="50" fillId="0" borderId="7" xfId="48" applyNumberFormat="1" applyFont="1" applyFill="1" applyBorder="1" applyAlignment="1">
      <alignment horizontal="right" vertical="center" wrapText="1"/>
    </xf>
    <xf numFmtId="0" fontId="34" fillId="0" borderId="7" xfId="0" applyFont="1" applyFill="1" applyBorder="1" applyAlignment="1">
      <alignment horizontal="left" wrapText="1"/>
    </xf>
    <xf numFmtId="4" fontId="36" fillId="0" borderId="7" xfId="48" applyNumberFormat="1" applyFont="1" applyFill="1" applyBorder="1" applyAlignment="1">
      <alignment horizontal="right" vertical="center" wrapText="1"/>
    </xf>
    <xf numFmtId="0" fontId="65" fillId="0" borderId="7" xfId="0" applyFont="1" applyFill="1" applyBorder="1" applyAlignment="1">
      <alignment horizontal="center" vertical="center" wrapText="1"/>
    </xf>
    <xf numFmtId="192" fontId="66" fillId="0" borderId="7" xfId="0" applyNumberFormat="1" applyFont="1" applyFill="1" applyBorder="1" applyAlignment="1">
      <alignment horizontal="left" vertical="center" wrapText="1"/>
    </xf>
    <xf numFmtId="3" fontId="66" fillId="0" borderId="7" xfId="0" applyNumberFormat="1" applyFont="1" applyFill="1" applyBorder="1" applyAlignment="1">
      <alignment horizontal="center" vertical="center" wrapText="1"/>
    </xf>
    <xf numFmtId="3" fontId="66" fillId="0" borderId="7" xfId="0" applyNumberFormat="1" applyFont="1" applyFill="1" applyBorder="1" applyAlignment="1">
      <alignment horizontal="right" vertical="center" wrapText="1"/>
    </xf>
    <xf numFmtId="0" fontId="57" fillId="24" borderId="7" xfId="0" applyFont="1" applyFill="1" applyBorder="1" applyAlignment="1">
      <alignment horizontal="left" wrapText="1"/>
    </xf>
    <xf numFmtId="0" fontId="34" fillId="0" borderId="7" xfId="0" applyFont="1" applyFill="1" applyBorder="1" applyAlignment="1">
      <alignment horizontal="left" vertical="center" wrapText="1"/>
    </xf>
    <xf numFmtId="3" fontId="18" fillId="0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wrapText="1"/>
    </xf>
    <xf numFmtId="0" fontId="34" fillId="0" borderId="7" xfId="0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72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5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abSelected="1" view="pageBreakPreview" zoomScaleNormal="100" zoomScaleSheetLayoutView="9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5.75" x14ac:dyDescent="0.25"/>
  <cols>
    <col min="1" max="1" width="13.5" style="4" customWidth="1"/>
    <col min="2" max="2" width="14.83203125" style="122" customWidth="1"/>
    <col min="3" max="3" width="12" style="122" customWidth="1"/>
    <col min="4" max="4" width="44.1640625" style="89" customWidth="1"/>
    <col min="5" max="5" width="53" style="34" customWidth="1"/>
    <col min="6" max="6" width="17.33203125" style="8" customWidth="1"/>
    <col min="7" max="7" width="13.5" style="8" customWidth="1"/>
    <col min="8" max="8" width="18.1640625" style="8" customWidth="1"/>
    <col min="9" max="9" width="19.83203125" style="8" customWidth="1"/>
    <col min="10" max="10" width="19.83203125" style="8" hidden="1" customWidth="1"/>
    <col min="11" max="11" width="31.1640625" style="5" customWidth="1"/>
    <col min="12" max="16384" width="9.1640625" style="5"/>
  </cols>
  <sheetData>
    <row r="1" spans="1:10" ht="18" customHeight="1" x14ac:dyDescent="0.25">
      <c r="F1" s="9"/>
      <c r="G1" s="158" t="s">
        <v>119</v>
      </c>
      <c r="H1" s="158"/>
      <c r="I1" s="158"/>
      <c r="J1" s="79"/>
    </row>
    <row r="2" spans="1:10" ht="21" customHeight="1" x14ac:dyDescent="0.25">
      <c r="E2" s="35"/>
      <c r="F2" s="3"/>
      <c r="G2" s="158" t="s">
        <v>6</v>
      </c>
      <c r="H2" s="158"/>
      <c r="I2" s="158"/>
      <c r="J2" s="79"/>
    </row>
    <row r="3" spans="1:10" ht="16.5" customHeight="1" x14ac:dyDescent="0.25">
      <c r="F3" s="3"/>
      <c r="G3" s="159" t="s">
        <v>121</v>
      </c>
      <c r="H3" s="158"/>
      <c r="I3" s="158"/>
      <c r="J3" s="79"/>
    </row>
    <row r="4" spans="1:10" x14ac:dyDescent="0.25">
      <c r="F4" s="3"/>
      <c r="G4" s="3"/>
      <c r="H4" s="3"/>
      <c r="I4" s="3"/>
      <c r="J4" s="3"/>
    </row>
    <row r="5" spans="1:10" ht="45.6" customHeight="1" x14ac:dyDescent="0.2">
      <c r="A5" s="156" t="s">
        <v>17</v>
      </c>
      <c r="B5" s="157"/>
      <c r="C5" s="157"/>
      <c r="D5" s="157"/>
      <c r="E5" s="157"/>
      <c r="F5" s="157"/>
      <c r="G5" s="157"/>
      <c r="H5" s="157"/>
      <c r="I5" s="157"/>
      <c r="J5" s="80"/>
    </row>
    <row r="6" spans="1:10" ht="18.75" x14ac:dyDescent="0.3">
      <c r="A6" s="6"/>
      <c r="B6" s="123"/>
      <c r="C6" s="123"/>
      <c r="D6" s="90"/>
      <c r="E6" s="36"/>
      <c r="F6" s="10"/>
      <c r="G6" s="11"/>
      <c r="H6" s="10"/>
      <c r="I6" s="12" t="s">
        <v>7</v>
      </c>
      <c r="J6" s="12" t="s">
        <v>7</v>
      </c>
    </row>
    <row r="7" spans="1:10" ht="107.25" customHeight="1" x14ac:dyDescent="0.2">
      <c r="A7" s="1" t="s">
        <v>16</v>
      </c>
      <c r="B7" s="124" t="s">
        <v>109</v>
      </c>
      <c r="C7" s="124" t="s">
        <v>110</v>
      </c>
      <c r="D7" s="91" t="s">
        <v>5</v>
      </c>
      <c r="E7" s="37" t="s">
        <v>9</v>
      </c>
      <c r="F7" s="2" t="s">
        <v>1</v>
      </c>
      <c r="G7" s="26" t="s">
        <v>2</v>
      </c>
      <c r="H7" s="2" t="s">
        <v>3</v>
      </c>
      <c r="I7" s="2" t="s">
        <v>4</v>
      </c>
      <c r="J7" s="2" t="s">
        <v>4</v>
      </c>
    </row>
    <row r="8" spans="1:10" s="107" customFormat="1" ht="38.25" customHeight="1" x14ac:dyDescent="0.3">
      <c r="A8" s="103" t="s">
        <v>46</v>
      </c>
      <c r="B8" s="27"/>
      <c r="C8" s="28"/>
      <c r="D8" s="102" t="s">
        <v>47</v>
      </c>
      <c r="E8" s="104"/>
      <c r="F8" s="108"/>
      <c r="G8" s="108"/>
      <c r="H8" s="108"/>
      <c r="I8" s="106">
        <f>I9</f>
        <v>144000</v>
      </c>
      <c r="J8" s="106">
        <f>J9</f>
        <v>195000</v>
      </c>
    </row>
    <row r="9" spans="1:10" s="14" customFormat="1" ht="30.75" customHeight="1" x14ac:dyDescent="0.25">
      <c r="A9" s="64" t="s">
        <v>48</v>
      </c>
      <c r="B9" s="50"/>
      <c r="C9" s="64"/>
      <c r="D9" s="50" t="s">
        <v>47</v>
      </c>
      <c r="E9" s="113"/>
      <c r="F9" s="17"/>
      <c r="G9" s="17"/>
      <c r="H9" s="17"/>
      <c r="I9" s="23">
        <f>I10+I11+I12+I13</f>
        <v>144000</v>
      </c>
      <c r="J9" s="23">
        <f>J12+J13+J11</f>
        <v>195000</v>
      </c>
    </row>
    <row r="10" spans="1:10" s="14" customFormat="1" ht="60" customHeight="1" x14ac:dyDescent="0.25">
      <c r="A10" s="68" t="s">
        <v>84</v>
      </c>
      <c r="B10" s="64" t="s">
        <v>60</v>
      </c>
      <c r="C10" s="64" t="s">
        <v>85</v>
      </c>
      <c r="D10" s="92" t="s">
        <v>86</v>
      </c>
      <c r="E10" s="40" t="s">
        <v>20</v>
      </c>
      <c r="F10" s="86"/>
      <c r="G10" s="86"/>
      <c r="H10" s="86"/>
      <c r="I10" s="25">
        <v>144000</v>
      </c>
      <c r="J10" s="23"/>
    </row>
    <row r="11" spans="1:10" s="14" customFormat="1" ht="30.75" hidden="1" customHeight="1" x14ac:dyDescent="0.25">
      <c r="A11" s="68" t="s">
        <v>72</v>
      </c>
      <c r="B11" s="15">
        <v>7500</v>
      </c>
      <c r="C11" s="16" t="s">
        <v>61</v>
      </c>
      <c r="D11" s="93" t="s">
        <v>71</v>
      </c>
      <c r="E11" s="40" t="s">
        <v>20</v>
      </c>
      <c r="F11" s="86"/>
      <c r="G11" s="86"/>
      <c r="H11" s="86"/>
      <c r="I11" s="25"/>
      <c r="J11" s="24">
        <v>20000</v>
      </c>
    </row>
    <row r="12" spans="1:10" s="33" customFormat="1" ht="30.75" hidden="1" customHeight="1" x14ac:dyDescent="0.2">
      <c r="A12" s="68" t="s">
        <v>51</v>
      </c>
      <c r="B12" s="15">
        <v>7840</v>
      </c>
      <c r="C12" s="16" t="s">
        <v>50</v>
      </c>
      <c r="D12" s="93" t="s">
        <v>49</v>
      </c>
      <c r="E12" s="40" t="s">
        <v>20</v>
      </c>
      <c r="F12" s="70"/>
      <c r="G12" s="70"/>
      <c r="H12" s="70"/>
      <c r="I12" s="25"/>
      <c r="J12" s="24">
        <v>75000</v>
      </c>
    </row>
    <row r="13" spans="1:10" s="65" customFormat="1" ht="34.5" hidden="1" customHeight="1" x14ac:dyDescent="0.2">
      <c r="A13" s="68" t="s">
        <v>52</v>
      </c>
      <c r="B13" s="15">
        <v>8600</v>
      </c>
      <c r="C13" s="16" t="s">
        <v>43</v>
      </c>
      <c r="D13" s="93" t="s">
        <v>53</v>
      </c>
      <c r="E13" s="40" t="s">
        <v>20</v>
      </c>
      <c r="F13" s="86"/>
      <c r="G13" s="86"/>
      <c r="H13" s="86"/>
      <c r="I13" s="25"/>
      <c r="J13" s="24">
        <v>100000</v>
      </c>
    </row>
    <row r="14" spans="1:10" s="107" customFormat="1" ht="36" customHeight="1" x14ac:dyDescent="0.3">
      <c r="A14" s="102">
        <v>1000000</v>
      </c>
      <c r="B14" s="102"/>
      <c r="C14" s="103"/>
      <c r="D14" s="102" t="s">
        <v>10</v>
      </c>
      <c r="E14" s="104"/>
      <c r="F14" s="108"/>
      <c r="G14" s="108"/>
      <c r="H14" s="108"/>
      <c r="I14" s="106">
        <f>I15</f>
        <v>313512</v>
      </c>
      <c r="J14" s="106" t="e">
        <f>J15</f>
        <v>#REF!</v>
      </c>
    </row>
    <row r="15" spans="1:10" s="14" customFormat="1" ht="31.5" customHeight="1" x14ac:dyDescent="0.25">
      <c r="A15" s="15">
        <v>1010000</v>
      </c>
      <c r="B15" s="15"/>
      <c r="C15" s="16"/>
      <c r="D15" s="93" t="s">
        <v>10</v>
      </c>
      <c r="E15" s="39"/>
      <c r="F15" s="17"/>
      <c r="G15" s="17"/>
      <c r="H15" s="17"/>
      <c r="I15" s="23">
        <f>I16+I19+I22+I26+I24</f>
        <v>313512</v>
      </c>
      <c r="J15" s="23" t="e">
        <f>J16+J19+J22+J26+#REF!</f>
        <v>#REF!</v>
      </c>
    </row>
    <row r="16" spans="1:10" s="33" customFormat="1" ht="31.5" customHeight="1" x14ac:dyDescent="0.2">
      <c r="A16" s="2">
        <v>1011010</v>
      </c>
      <c r="B16" s="15">
        <v>1010</v>
      </c>
      <c r="C16" s="16" t="s">
        <v>18</v>
      </c>
      <c r="D16" s="93" t="s">
        <v>19</v>
      </c>
      <c r="E16" s="40"/>
      <c r="F16" s="18"/>
      <c r="G16" s="18"/>
      <c r="H16" s="18"/>
      <c r="I16" s="23">
        <f>SUM(I17:I18)</f>
        <v>425640</v>
      </c>
      <c r="J16" s="24">
        <f>SUM(J17:J18)</f>
        <v>6085000</v>
      </c>
    </row>
    <row r="17" spans="1:10" s="7" customFormat="1" ht="31.5" customHeight="1" x14ac:dyDescent="0.2">
      <c r="A17" s="75"/>
      <c r="B17" s="125"/>
      <c r="C17" s="126"/>
      <c r="D17" s="94"/>
      <c r="E17" s="40" t="s">
        <v>20</v>
      </c>
      <c r="F17" s="18"/>
      <c r="G17" s="18"/>
      <c r="H17" s="18"/>
      <c r="I17" s="25">
        <v>425640</v>
      </c>
      <c r="J17" s="25"/>
    </row>
    <row r="18" spans="1:10" s="7" customFormat="1" ht="31.5" hidden="1" customHeight="1" x14ac:dyDescent="0.2">
      <c r="A18" s="75"/>
      <c r="B18" s="125"/>
      <c r="C18" s="126"/>
      <c r="D18" s="94"/>
      <c r="E18" s="40" t="s">
        <v>21</v>
      </c>
      <c r="F18" s="18"/>
      <c r="G18" s="18"/>
      <c r="H18" s="18"/>
      <c r="I18" s="25"/>
      <c r="J18" s="25">
        <v>6085000</v>
      </c>
    </row>
    <row r="19" spans="1:10" s="33" customFormat="1" ht="89.25" hidden="1" customHeight="1" x14ac:dyDescent="0.2">
      <c r="A19" s="2">
        <v>1011020</v>
      </c>
      <c r="B19" s="15">
        <v>1020</v>
      </c>
      <c r="C19" s="16" t="s">
        <v>22</v>
      </c>
      <c r="D19" s="93" t="s">
        <v>96</v>
      </c>
      <c r="E19" s="40"/>
      <c r="F19" s="18"/>
      <c r="G19" s="18"/>
      <c r="H19" s="18"/>
      <c r="I19" s="24">
        <f>SUM(I20:I21)</f>
        <v>0</v>
      </c>
      <c r="J19" s="24">
        <f>SUM(J20:J21)</f>
        <v>9122900</v>
      </c>
    </row>
    <row r="20" spans="1:10" s="7" customFormat="1" ht="36" hidden="1" customHeight="1" x14ac:dyDescent="0.2">
      <c r="A20" s="75"/>
      <c r="B20" s="125"/>
      <c r="C20" s="126"/>
      <c r="D20" s="94"/>
      <c r="E20" s="40" t="s">
        <v>20</v>
      </c>
      <c r="F20" s="18"/>
      <c r="G20" s="18"/>
      <c r="H20" s="18"/>
      <c r="I20" s="25"/>
      <c r="J20" s="25">
        <v>450000</v>
      </c>
    </row>
    <row r="21" spans="1:10" s="7" customFormat="1" ht="25.5" hidden="1" customHeight="1" x14ac:dyDescent="0.2">
      <c r="A21" s="75"/>
      <c r="B21" s="125"/>
      <c r="C21" s="126"/>
      <c r="D21" s="94"/>
      <c r="E21" s="40"/>
      <c r="F21" s="18"/>
      <c r="G21" s="18"/>
      <c r="H21" s="18"/>
      <c r="I21" s="25"/>
      <c r="J21" s="25">
        <v>8672900</v>
      </c>
    </row>
    <row r="22" spans="1:10" s="33" customFormat="1" ht="57" hidden="1" x14ac:dyDescent="0.2">
      <c r="A22" s="2">
        <v>1011090</v>
      </c>
      <c r="B22" s="15">
        <v>1090</v>
      </c>
      <c r="C22" s="127" t="s">
        <v>63</v>
      </c>
      <c r="D22" s="95" t="s">
        <v>70</v>
      </c>
      <c r="E22" s="40"/>
      <c r="F22" s="70"/>
      <c r="G22" s="70"/>
      <c r="H22" s="70"/>
      <c r="I22" s="24">
        <f>SUM(I23:I23)</f>
        <v>0</v>
      </c>
      <c r="J22" s="24">
        <f>SUM(J23:J23)</f>
        <v>120000</v>
      </c>
    </row>
    <row r="23" spans="1:10" s="7" customFormat="1" ht="36" hidden="1" customHeight="1" x14ac:dyDescent="0.2">
      <c r="A23" s="75"/>
      <c r="B23" s="125"/>
      <c r="C23" s="126"/>
      <c r="D23" s="94"/>
      <c r="E23" s="40" t="s">
        <v>20</v>
      </c>
      <c r="F23" s="70"/>
      <c r="G23" s="70"/>
      <c r="H23" s="70"/>
      <c r="I23" s="71"/>
      <c r="J23" s="71">
        <v>120000</v>
      </c>
    </row>
    <row r="24" spans="1:10" s="33" customFormat="1" ht="42.75" x14ac:dyDescent="0.25">
      <c r="A24" s="62">
        <v>1011100</v>
      </c>
      <c r="B24" s="15">
        <v>1100</v>
      </c>
      <c r="C24" s="16" t="s">
        <v>63</v>
      </c>
      <c r="D24" s="92" t="s">
        <v>92</v>
      </c>
      <c r="E24" s="121"/>
      <c r="F24" s="61"/>
      <c r="G24" s="61"/>
      <c r="H24" s="61"/>
      <c r="I24" s="23">
        <f>I25</f>
        <v>-303000</v>
      </c>
      <c r="J24" s="25"/>
    </row>
    <row r="25" spans="1:10" s="33" customFormat="1" ht="31.5" x14ac:dyDescent="0.2">
      <c r="A25" s="62"/>
      <c r="B25" s="15"/>
      <c r="C25" s="16"/>
      <c r="D25" s="92"/>
      <c r="E25" s="40" t="s">
        <v>20</v>
      </c>
      <c r="F25" s="61"/>
      <c r="G25" s="61"/>
      <c r="H25" s="61"/>
      <c r="I25" s="25">
        <v>-303000</v>
      </c>
      <c r="J25" s="25"/>
    </row>
    <row r="26" spans="1:10" s="33" customFormat="1" ht="28.5" x14ac:dyDescent="0.2">
      <c r="A26" s="72" t="s">
        <v>64</v>
      </c>
      <c r="B26" s="128"/>
      <c r="C26" s="127"/>
      <c r="D26" s="96" t="s">
        <v>65</v>
      </c>
      <c r="E26" s="40"/>
      <c r="F26" s="70"/>
      <c r="G26" s="70"/>
      <c r="H26" s="70"/>
      <c r="I26" s="24">
        <f>SUM(I27)</f>
        <v>190872</v>
      </c>
      <c r="J26" s="24">
        <f>SUM(J27)</f>
        <v>440000</v>
      </c>
    </row>
    <row r="27" spans="1:10" s="46" customFormat="1" ht="45.75" customHeight="1" x14ac:dyDescent="0.2">
      <c r="A27" s="136" t="s">
        <v>66</v>
      </c>
      <c r="B27" s="137" t="s">
        <v>67</v>
      </c>
      <c r="C27" s="138" t="s">
        <v>68</v>
      </c>
      <c r="D27" s="139" t="s">
        <v>69</v>
      </c>
      <c r="E27" s="52" t="s">
        <v>20</v>
      </c>
      <c r="F27" s="73"/>
      <c r="G27" s="73"/>
      <c r="H27" s="73"/>
      <c r="I27" s="25">
        <v>190872</v>
      </c>
      <c r="J27" s="45">
        <v>440000</v>
      </c>
    </row>
    <row r="28" spans="1:10" s="107" customFormat="1" ht="56.25" x14ac:dyDescent="0.3">
      <c r="A28" s="102">
        <v>1300000</v>
      </c>
      <c r="B28" s="27"/>
      <c r="C28" s="28"/>
      <c r="D28" s="102" t="s">
        <v>73</v>
      </c>
      <c r="E28" s="148"/>
      <c r="F28" s="105"/>
      <c r="G28" s="105"/>
      <c r="H28" s="105"/>
      <c r="I28" s="106">
        <f>I29</f>
        <v>479000</v>
      </c>
      <c r="J28" s="106" t="e">
        <f>J32</f>
        <v>#REF!</v>
      </c>
    </row>
    <row r="29" spans="1:10" s="13" customFormat="1" ht="31.5" x14ac:dyDescent="0.25">
      <c r="A29" s="50">
        <v>1310000</v>
      </c>
      <c r="B29" s="50"/>
      <c r="C29" s="64"/>
      <c r="D29" s="50" t="s">
        <v>73</v>
      </c>
      <c r="E29" s="142"/>
      <c r="F29" s="53"/>
      <c r="G29" s="53"/>
      <c r="H29" s="53"/>
      <c r="I29" s="23">
        <f>I32+I31</f>
        <v>479000</v>
      </c>
      <c r="J29" s="23" t="e">
        <f>J32</f>
        <v>#REF!</v>
      </c>
    </row>
    <row r="30" spans="1:10" s="13" customFormat="1" ht="28.5" x14ac:dyDescent="0.25">
      <c r="A30" s="62">
        <v>1315030</v>
      </c>
      <c r="B30" s="2">
        <v>5030</v>
      </c>
      <c r="C30" s="152" t="s">
        <v>68</v>
      </c>
      <c r="D30" s="62" t="s">
        <v>65</v>
      </c>
      <c r="E30" s="153"/>
      <c r="F30" s="53"/>
      <c r="G30" s="53"/>
      <c r="H30" s="53"/>
      <c r="I30" s="23">
        <f>I31</f>
        <v>154000</v>
      </c>
      <c r="J30" s="23"/>
    </row>
    <row r="31" spans="1:10" s="13" customFormat="1" ht="51.75" customHeight="1" x14ac:dyDescent="0.25">
      <c r="A31" s="154">
        <v>1315031</v>
      </c>
      <c r="B31" s="154">
        <v>5031</v>
      </c>
      <c r="C31" s="155" t="s">
        <v>68</v>
      </c>
      <c r="D31" s="83" t="s">
        <v>69</v>
      </c>
      <c r="E31" s="149" t="s">
        <v>21</v>
      </c>
      <c r="F31" s="53"/>
      <c r="G31" s="53"/>
      <c r="H31" s="53"/>
      <c r="I31" s="23">
        <v>154000</v>
      </c>
      <c r="J31" s="23"/>
    </row>
    <row r="32" spans="1:10" s="33" customFormat="1" ht="47.25" x14ac:dyDescent="0.25">
      <c r="A32" s="62">
        <v>1316310</v>
      </c>
      <c r="B32" s="15">
        <v>6310</v>
      </c>
      <c r="C32" s="16" t="s">
        <v>38</v>
      </c>
      <c r="D32" s="92" t="s">
        <v>39</v>
      </c>
      <c r="E32" s="121" t="s">
        <v>80</v>
      </c>
      <c r="F32" s="61"/>
      <c r="G32" s="61"/>
      <c r="H32" s="61"/>
      <c r="I32" s="23">
        <v>325000</v>
      </c>
      <c r="J32" s="25" t="e">
        <f>#REF!</f>
        <v>#REF!</v>
      </c>
    </row>
    <row r="33" spans="1:10" s="107" customFormat="1" ht="38.25" customHeight="1" x14ac:dyDescent="0.3">
      <c r="A33" s="102">
        <v>1400000</v>
      </c>
      <c r="B33" s="27"/>
      <c r="C33" s="28"/>
      <c r="D33" s="102" t="s">
        <v>24</v>
      </c>
      <c r="E33" s="104"/>
      <c r="F33" s="108"/>
      <c r="G33" s="108"/>
      <c r="H33" s="108"/>
      <c r="I33" s="106">
        <f>I34</f>
        <v>78030</v>
      </c>
      <c r="J33" s="106" t="e">
        <f>J34</f>
        <v>#REF!</v>
      </c>
    </row>
    <row r="34" spans="1:10" s="14" customFormat="1" ht="36.75" customHeight="1" x14ac:dyDescent="0.25">
      <c r="A34" s="15">
        <v>1410000</v>
      </c>
      <c r="B34" s="15"/>
      <c r="C34" s="16"/>
      <c r="D34" s="93" t="s">
        <v>24</v>
      </c>
      <c r="E34" s="39"/>
      <c r="F34" s="17"/>
      <c r="G34" s="17"/>
      <c r="H34" s="17"/>
      <c r="I34" s="23">
        <f>I35</f>
        <v>78030</v>
      </c>
      <c r="J34" s="23" t="e">
        <f>#REF!</f>
        <v>#REF!</v>
      </c>
    </row>
    <row r="35" spans="1:10" s="33" customFormat="1" ht="45" customHeight="1" x14ac:dyDescent="0.2">
      <c r="A35" s="2">
        <v>1412050</v>
      </c>
      <c r="B35" s="15">
        <v>2050</v>
      </c>
      <c r="C35" s="16" t="s">
        <v>97</v>
      </c>
      <c r="D35" s="117" t="s">
        <v>98</v>
      </c>
      <c r="E35" s="40" t="s">
        <v>93</v>
      </c>
      <c r="F35" s="18"/>
      <c r="G35" s="18"/>
      <c r="H35" s="18"/>
      <c r="I35" s="25">
        <f>I36</f>
        <v>78030</v>
      </c>
      <c r="J35" s="24"/>
    </row>
    <row r="36" spans="1:10" s="33" customFormat="1" ht="33" customHeight="1" x14ac:dyDescent="0.2">
      <c r="A36" s="2"/>
      <c r="B36" s="15"/>
      <c r="C36" s="16"/>
      <c r="D36" s="93"/>
      <c r="E36" s="40" t="s">
        <v>21</v>
      </c>
      <c r="F36" s="18"/>
      <c r="G36" s="18"/>
      <c r="H36" s="18"/>
      <c r="I36" s="25">
        <v>78030</v>
      </c>
      <c r="J36" s="24"/>
    </row>
    <row r="37" spans="1:10" s="107" customFormat="1" ht="77.25" hidden="1" customHeight="1" x14ac:dyDescent="0.3">
      <c r="A37" s="102">
        <v>1500000</v>
      </c>
      <c r="B37" s="27"/>
      <c r="C37" s="28"/>
      <c r="D37" s="102" t="s">
        <v>94</v>
      </c>
      <c r="E37" s="104"/>
      <c r="F37" s="108"/>
      <c r="G37" s="108"/>
      <c r="H37" s="108"/>
      <c r="I37" s="106">
        <f>I38</f>
        <v>0</v>
      </c>
      <c r="J37" s="106">
        <f>J38</f>
        <v>30000000</v>
      </c>
    </row>
    <row r="38" spans="1:10" s="14" customFormat="1" ht="57.75" hidden="1" customHeight="1" x14ac:dyDescent="0.25">
      <c r="A38" s="15">
        <v>1510000</v>
      </c>
      <c r="B38" s="15"/>
      <c r="C38" s="16"/>
      <c r="D38" s="15" t="s">
        <v>94</v>
      </c>
      <c r="E38" s="113"/>
      <c r="F38" s="17"/>
      <c r="G38" s="17"/>
      <c r="H38" s="17"/>
      <c r="I38" s="23">
        <f>I40</f>
        <v>0</v>
      </c>
      <c r="J38" s="23">
        <f>J40</f>
        <v>30000000</v>
      </c>
    </row>
    <row r="39" spans="1:10" s="14" customFormat="1" ht="57.75" hidden="1" customHeight="1" x14ac:dyDescent="0.25">
      <c r="A39" s="15">
        <v>1513100</v>
      </c>
      <c r="B39" s="15">
        <v>3100</v>
      </c>
      <c r="C39" s="16"/>
      <c r="D39" s="93" t="s">
        <v>76</v>
      </c>
      <c r="E39" s="39"/>
      <c r="F39" s="17"/>
      <c r="G39" s="17"/>
      <c r="H39" s="17"/>
      <c r="I39" s="23">
        <f>SUM(I40)</f>
        <v>0</v>
      </c>
      <c r="J39" s="23"/>
    </row>
    <row r="40" spans="1:10" s="33" customFormat="1" ht="78" hidden="1" customHeight="1" x14ac:dyDescent="0.2">
      <c r="A40" s="75">
        <v>1513104</v>
      </c>
      <c r="B40" s="125">
        <v>3104</v>
      </c>
      <c r="C40" s="126" t="s">
        <v>74</v>
      </c>
      <c r="D40" s="97" t="s">
        <v>83</v>
      </c>
      <c r="E40" s="40" t="s">
        <v>20</v>
      </c>
      <c r="F40" s="18"/>
      <c r="G40" s="18"/>
      <c r="H40" s="18"/>
      <c r="I40" s="71"/>
      <c r="J40" s="24">
        <v>30000000</v>
      </c>
    </row>
    <row r="41" spans="1:10" s="13" customFormat="1" ht="36.75" customHeight="1" x14ac:dyDescent="0.25">
      <c r="A41" s="27">
        <v>2400000</v>
      </c>
      <c r="B41" s="27"/>
      <c r="C41" s="28"/>
      <c r="D41" s="151" t="s">
        <v>27</v>
      </c>
      <c r="E41" s="38"/>
      <c r="F41" s="29"/>
      <c r="G41" s="29"/>
      <c r="H41" s="29"/>
      <c r="I41" s="47">
        <f>I42</f>
        <v>485539</v>
      </c>
      <c r="J41" s="47">
        <f>J42</f>
        <v>0</v>
      </c>
    </row>
    <row r="42" spans="1:10" s="14" customFormat="1" ht="27" customHeight="1" x14ac:dyDescent="0.25">
      <c r="A42" s="15">
        <v>2410000</v>
      </c>
      <c r="B42" s="15"/>
      <c r="C42" s="16"/>
      <c r="D42" s="93" t="s">
        <v>27</v>
      </c>
      <c r="E42" s="39"/>
      <c r="F42" s="17"/>
      <c r="G42" s="17"/>
      <c r="H42" s="17"/>
      <c r="I42" s="48">
        <f>I43+I44+I45</f>
        <v>485539</v>
      </c>
      <c r="J42" s="48">
        <f>J47</f>
        <v>0</v>
      </c>
    </row>
    <row r="43" spans="1:10" s="14" customFormat="1" ht="39.75" customHeight="1" x14ac:dyDescent="0.25">
      <c r="A43" s="2">
        <v>2414060</v>
      </c>
      <c r="B43" s="15">
        <v>4060</v>
      </c>
      <c r="C43" s="16" t="s">
        <v>117</v>
      </c>
      <c r="D43" s="93" t="s">
        <v>99</v>
      </c>
      <c r="E43" s="40" t="s">
        <v>20</v>
      </c>
      <c r="F43" s="17"/>
      <c r="G43" s="17"/>
      <c r="H43" s="17"/>
      <c r="I43" s="143">
        <v>66200</v>
      </c>
      <c r="J43" s="48"/>
    </row>
    <row r="44" spans="1:10" s="14" customFormat="1" ht="40.5" customHeight="1" x14ac:dyDescent="0.25">
      <c r="A44" s="15">
        <v>2414090</v>
      </c>
      <c r="B44" s="15">
        <v>4090</v>
      </c>
      <c r="C44" s="16" t="s">
        <v>115</v>
      </c>
      <c r="D44" s="93" t="s">
        <v>113</v>
      </c>
      <c r="E44" s="40" t="s">
        <v>20</v>
      </c>
      <c r="F44" s="17"/>
      <c r="G44" s="17"/>
      <c r="H44" s="17"/>
      <c r="I44" s="143">
        <v>27899</v>
      </c>
      <c r="J44" s="48"/>
    </row>
    <row r="45" spans="1:10" s="14" customFormat="1" ht="44.25" customHeight="1" x14ac:dyDescent="0.25">
      <c r="A45" s="15">
        <v>2414100</v>
      </c>
      <c r="B45" s="15">
        <v>4100</v>
      </c>
      <c r="C45" s="16" t="s">
        <v>114</v>
      </c>
      <c r="D45" s="93" t="s">
        <v>112</v>
      </c>
      <c r="E45" s="52" t="s">
        <v>116</v>
      </c>
      <c r="F45" s="17"/>
      <c r="G45" s="17"/>
      <c r="H45" s="17"/>
      <c r="I45" s="48">
        <f>I46+I47</f>
        <v>391440</v>
      </c>
      <c r="J45" s="48"/>
    </row>
    <row r="46" spans="1:10" s="14" customFormat="1" ht="32.25" customHeight="1" x14ac:dyDescent="0.25">
      <c r="A46" s="15" t="s">
        <v>116</v>
      </c>
      <c r="B46" s="15" t="s">
        <v>116</v>
      </c>
      <c r="C46" s="16" t="s">
        <v>116</v>
      </c>
      <c r="D46" s="2" t="s">
        <v>116</v>
      </c>
      <c r="E46" s="40" t="s">
        <v>20</v>
      </c>
      <c r="F46" s="17"/>
      <c r="G46" s="17"/>
      <c r="H46" s="17"/>
      <c r="I46" s="143">
        <v>79600</v>
      </c>
      <c r="J46" s="48"/>
    </row>
    <row r="47" spans="1:10" s="33" customFormat="1" ht="30" customHeight="1" x14ac:dyDescent="0.2">
      <c r="A47" s="2" t="s">
        <v>116</v>
      </c>
      <c r="B47" s="15" t="s">
        <v>116</v>
      </c>
      <c r="C47" s="16" t="s">
        <v>116</v>
      </c>
      <c r="D47" s="2" t="s">
        <v>116</v>
      </c>
      <c r="E47" s="40" t="s">
        <v>21</v>
      </c>
      <c r="F47" s="18"/>
      <c r="G47" s="18"/>
      <c r="H47" s="18"/>
      <c r="I47" s="143">
        <v>311840</v>
      </c>
      <c r="J47" s="49"/>
    </row>
    <row r="48" spans="1:10" s="107" customFormat="1" ht="52.9" customHeight="1" x14ac:dyDescent="0.3">
      <c r="A48" s="102">
        <v>4000000</v>
      </c>
      <c r="B48" s="27"/>
      <c r="C48" s="28"/>
      <c r="D48" s="102" t="s">
        <v>95</v>
      </c>
      <c r="E48" s="104"/>
      <c r="F48" s="105"/>
      <c r="G48" s="105"/>
      <c r="H48" s="105"/>
      <c r="I48" s="106">
        <f>I49</f>
        <v>49933174</v>
      </c>
      <c r="J48" s="106" t="e">
        <f>J49</f>
        <v>#REF!</v>
      </c>
    </row>
    <row r="49" spans="1:11" s="14" customFormat="1" ht="33.6" customHeight="1" x14ac:dyDescent="0.25">
      <c r="A49" s="50">
        <v>4010000</v>
      </c>
      <c r="B49" s="15"/>
      <c r="C49" s="16"/>
      <c r="D49" s="15" t="s">
        <v>95</v>
      </c>
      <c r="E49" s="113"/>
      <c r="F49" s="51"/>
      <c r="G49" s="51"/>
      <c r="H49" s="51"/>
      <c r="I49" s="23">
        <f>I50+I53+I58+I59+I60+I78+I79+I77</f>
        <v>49933174</v>
      </c>
      <c r="J49" s="23" t="e">
        <f>J50+J53+J59+J60+J78+J79</f>
        <v>#REF!</v>
      </c>
      <c r="K49" s="87"/>
    </row>
    <row r="50" spans="1:11" s="13" customFormat="1" ht="28.5" x14ac:dyDescent="0.25">
      <c r="A50" s="50">
        <v>4016020</v>
      </c>
      <c r="B50" s="15">
        <v>6020</v>
      </c>
      <c r="C50" s="16"/>
      <c r="D50" s="93" t="s">
        <v>28</v>
      </c>
      <c r="E50" s="40"/>
      <c r="F50" s="53"/>
      <c r="G50" s="53"/>
      <c r="H50" s="53"/>
      <c r="I50" s="140">
        <f>I51+I52</f>
        <v>6961934</v>
      </c>
      <c r="J50" s="23">
        <f>J51+J52</f>
        <v>10839900</v>
      </c>
      <c r="K50" s="63"/>
    </row>
    <row r="51" spans="1:11" s="46" customFormat="1" ht="23.45" customHeight="1" x14ac:dyDescent="0.2">
      <c r="A51" s="54">
        <v>4016021</v>
      </c>
      <c r="B51" s="129">
        <v>6021</v>
      </c>
      <c r="C51" s="130" t="s">
        <v>29</v>
      </c>
      <c r="D51" s="97" t="s">
        <v>30</v>
      </c>
      <c r="E51" s="44" t="s">
        <v>21</v>
      </c>
      <c r="F51" s="55"/>
      <c r="G51" s="55"/>
      <c r="H51" s="55"/>
      <c r="I51" s="141">
        <v>1879120</v>
      </c>
      <c r="J51" s="69">
        <f>8500000+339900</f>
        <v>8839900</v>
      </c>
    </row>
    <row r="52" spans="1:11" s="46" customFormat="1" ht="45" x14ac:dyDescent="0.2">
      <c r="A52" s="54">
        <v>4016022</v>
      </c>
      <c r="B52" s="129">
        <v>6022</v>
      </c>
      <c r="C52" s="130" t="s">
        <v>29</v>
      </c>
      <c r="D52" s="97" t="s">
        <v>31</v>
      </c>
      <c r="E52" s="44" t="s">
        <v>21</v>
      </c>
      <c r="F52" s="55"/>
      <c r="G52" s="55"/>
      <c r="H52" s="55"/>
      <c r="I52" s="141">
        <v>5082814</v>
      </c>
      <c r="J52" s="45">
        <v>2000000</v>
      </c>
      <c r="K52" s="118"/>
    </row>
    <row r="53" spans="1:11" s="13" customFormat="1" ht="34.5" customHeight="1" x14ac:dyDescent="0.25">
      <c r="A53" s="50">
        <v>4016050</v>
      </c>
      <c r="B53" s="15">
        <v>6050</v>
      </c>
      <c r="C53" s="16"/>
      <c r="D53" s="93" t="s">
        <v>32</v>
      </c>
      <c r="E53" s="40"/>
      <c r="F53" s="51"/>
      <c r="G53" s="51"/>
      <c r="H53" s="51"/>
      <c r="I53" s="140">
        <f>I54+I55</f>
        <v>969457</v>
      </c>
      <c r="J53" s="23">
        <f>J54+J55</f>
        <v>0</v>
      </c>
    </row>
    <row r="54" spans="1:11" s="59" customFormat="1" ht="28.15" customHeight="1" x14ac:dyDescent="0.25">
      <c r="A54" s="56">
        <v>4016051</v>
      </c>
      <c r="B54" s="131">
        <v>6051</v>
      </c>
      <c r="C54" s="132" t="s">
        <v>33</v>
      </c>
      <c r="D54" s="98" t="s">
        <v>34</v>
      </c>
      <c r="E54" s="60" t="s">
        <v>21</v>
      </c>
      <c r="F54" s="57"/>
      <c r="G54" s="57"/>
      <c r="H54" s="57"/>
      <c r="I54" s="141">
        <v>269457</v>
      </c>
      <c r="J54" s="45"/>
    </row>
    <row r="55" spans="1:11" s="59" customFormat="1" ht="45" x14ac:dyDescent="0.25">
      <c r="A55" s="56">
        <v>4016052</v>
      </c>
      <c r="B55" s="131">
        <v>6052</v>
      </c>
      <c r="C55" s="132" t="s">
        <v>33</v>
      </c>
      <c r="D55" s="98" t="s">
        <v>35</v>
      </c>
      <c r="E55" s="119" t="s">
        <v>78</v>
      </c>
      <c r="F55" s="57"/>
      <c r="G55" s="57"/>
      <c r="H55" s="57"/>
      <c r="I55" s="141">
        <f>SUM(I56:I57)</f>
        <v>700000</v>
      </c>
      <c r="J55" s="58"/>
    </row>
    <row r="56" spans="1:11" s="59" customFormat="1" ht="21" hidden="1" customHeight="1" x14ac:dyDescent="0.25">
      <c r="A56" s="56"/>
      <c r="B56" s="131"/>
      <c r="C56" s="132"/>
      <c r="D56" s="98"/>
      <c r="E56" s="60" t="s">
        <v>21</v>
      </c>
      <c r="F56" s="57"/>
      <c r="G56" s="57"/>
      <c r="H56" s="57"/>
      <c r="I56" s="82"/>
      <c r="J56" s="58"/>
    </row>
    <row r="57" spans="1:11" s="59" customFormat="1" ht="31.5" hidden="1" x14ac:dyDescent="0.25">
      <c r="A57" s="56"/>
      <c r="B57" s="131"/>
      <c r="C57" s="132"/>
      <c r="D57" s="98"/>
      <c r="E57" s="44" t="s">
        <v>78</v>
      </c>
      <c r="F57" s="55"/>
      <c r="G57" s="55"/>
      <c r="H57" s="55"/>
      <c r="I57" s="82">
        <v>700000</v>
      </c>
      <c r="J57" s="58"/>
    </row>
    <row r="58" spans="1:11" s="13" customFormat="1" ht="83.25" hidden="1" customHeight="1" x14ac:dyDescent="0.25">
      <c r="A58" s="50">
        <v>4016130</v>
      </c>
      <c r="B58" s="15">
        <v>6130</v>
      </c>
      <c r="C58" s="16" t="s">
        <v>33</v>
      </c>
      <c r="D58" s="92" t="s">
        <v>77</v>
      </c>
      <c r="E58" s="40" t="s">
        <v>36</v>
      </c>
      <c r="F58" s="53"/>
      <c r="G58" s="53"/>
      <c r="H58" s="53"/>
      <c r="I58" s="140">
        <v>0</v>
      </c>
      <c r="J58" s="23"/>
      <c r="K58" s="63"/>
    </row>
    <row r="59" spans="1:11" s="13" customFormat="1" ht="25.9" customHeight="1" x14ac:dyDescent="0.25">
      <c r="A59" s="50">
        <v>4016060</v>
      </c>
      <c r="B59" s="15">
        <v>6060</v>
      </c>
      <c r="C59" s="16" t="s">
        <v>33</v>
      </c>
      <c r="D59" s="92" t="s">
        <v>37</v>
      </c>
      <c r="E59" s="40" t="s">
        <v>36</v>
      </c>
      <c r="F59" s="53"/>
      <c r="G59" s="53"/>
      <c r="H59" s="53"/>
      <c r="I59" s="140">
        <v>736883</v>
      </c>
      <c r="J59" s="23"/>
      <c r="K59" s="63"/>
    </row>
    <row r="60" spans="1:11" s="13" customFormat="1" ht="32.450000000000003" customHeight="1" x14ac:dyDescent="0.25">
      <c r="A60" s="50">
        <v>4016310</v>
      </c>
      <c r="B60" s="15">
        <v>6310</v>
      </c>
      <c r="C60" s="16" t="s">
        <v>38</v>
      </c>
      <c r="D60" s="92" t="s">
        <v>39</v>
      </c>
      <c r="E60" s="88"/>
      <c r="F60" s="51"/>
      <c r="G60" s="51"/>
      <c r="H60" s="51"/>
      <c r="I60" s="140">
        <f>SUM(I61:I76)</f>
        <v>28764900</v>
      </c>
      <c r="J60" s="23">
        <f>SUM(J61:J76)</f>
        <v>41682417</v>
      </c>
    </row>
    <row r="61" spans="1:11" s="33" customFormat="1" ht="22.5" hidden="1" customHeight="1" x14ac:dyDescent="0.2">
      <c r="A61" s="62"/>
      <c r="B61" s="15"/>
      <c r="C61" s="16"/>
      <c r="D61" s="93"/>
      <c r="E61" s="40"/>
      <c r="F61" s="61"/>
      <c r="G61" s="61"/>
      <c r="H61" s="61"/>
      <c r="I61" s="76"/>
      <c r="J61" s="25">
        <f>37682417+4000000</f>
        <v>41682417</v>
      </c>
    </row>
    <row r="62" spans="1:11" s="33" customFormat="1" ht="31.5" x14ac:dyDescent="0.2">
      <c r="A62" s="62"/>
      <c r="B62" s="50"/>
      <c r="C62" s="64"/>
      <c r="D62" s="92"/>
      <c r="E62" s="40" t="s">
        <v>104</v>
      </c>
      <c r="F62" s="61"/>
      <c r="G62" s="61"/>
      <c r="H62" s="61"/>
      <c r="I62" s="76">
        <v>1500000</v>
      </c>
      <c r="J62" s="25"/>
    </row>
    <row r="63" spans="1:11" s="7" customFormat="1" ht="24" customHeight="1" x14ac:dyDescent="0.2">
      <c r="A63" s="62"/>
      <c r="B63" s="50"/>
      <c r="C63" s="64"/>
      <c r="D63" s="62"/>
      <c r="E63" s="40" t="s">
        <v>36</v>
      </c>
      <c r="F63" s="74"/>
      <c r="G63" s="74"/>
      <c r="H63" s="74"/>
      <c r="I63" s="76">
        <v>300000</v>
      </c>
      <c r="J63" s="76"/>
    </row>
    <row r="64" spans="1:11" s="33" customFormat="1" ht="32.25" customHeight="1" x14ac:dyDescent="0.2">
      <c r="A64" s="62"/>
      <c r="B64" s="50"/>
      <c r="C64" s="64"/>
      <c r="D64" s="92"/>
      <c r="E64" s="120" t="s">
        <v>100</v>
      </c>
      <c r="F64" s="61"/>
      <c r="G64" s="61"/>
      <c r="H64" s="61"/>
      <c r="I64" s="76">
        <f>196100-20000000</f>
        <v>-19803900</v>
      </c>
      <c r="J64" s="25"/>
      <c r="K64" s="81"/>
    </row>
    <row r="65" spans="1:11" s="33" customFormat="1" ht="51" customHeight="1" x14ac:dyDescent="0.2">
      <c r="A65" s="62"/>
      <c r="B65" s="50"/>
      <c r="C65" s="64"/>
      <c r="D65" s="92"/>
      <c r="E65" s="120" t="s">
        <v>120</v>
      </c>
      <c r="F65" s="61"/>
      <c r="G65" s="61"/>
      <c r="H65" s="61"/>
      <c r="I65" s="76">
        <v>20000000</v>
      </c>
      <c r="J65" s="25"/>
      <c r="K65" s="81"/>
    </row>
    <row r="66" spans="1:11" s="33" customFormat="1" ht="47.25" x14ac:dyDescent="0.2">
      <c r="A66" s="62"/>
      <c r="B66" s="50"/>
      <c r="C66" s="64"/>
      <c r="D66" s="92"/>
      <c r="E66" s="120" t="s">
        <v>101</v>
      </c>
      <c r="F66" s="61"/>
      <c r="G66" s="61"/>
      <c r="H66" s="61"/>
      <c r="I66" s="76">
        <v>10800000</v>
      </c>
      <c r="J66" s="25"/>
    </row>
    <row r="67" spans="1:11" s="33" customFormat="1" ht="48" customHeight="1" x14ac:dyDescent="0.2">
      <c r="A67" s="62"/>
      <c r="B67" s="50"/>
      <c r="C67" s="64"/>
      <c r="D67" s="92"/>
      <c r="E67" s="120" t="s">
        <v>102</v>
      </c>
      <c r="F67" s="61"/>
      <c r="G67" s="61"/>
      <c r="H67" s="61"/>
      <c r="I67" s="76">
        <v>13968800</v>
      </c>
      <c r="J67" s="25"/>
      <c r="K67" s="81"/>
    </row>
    <row r="68" spans="1:11" s="33" customFormat="1" ht="45" customHeight="1" x14ac:dyDescent="0.2">
      <c r="A68" s="62"/>
      <c r="B68" s="50"/>
      <c r="C68" s="64"/>
      <c r="D68" s="92"/>
      <c r="E68" s="120" t="s">
        <v>103</v>
      </c>
      <c r="F68" s="61"/>
      <c r="G68" s="61"/>
      <c r="H68" s="61"/>
      <c r="I68" s="76">
        <v>2000000</v>
      </c>
      <c r="J68" s="25"/>
      <c r="K68" s="81"/>
    </row>
    <row r="69" spans="1:11" s="33" customFormat="1" hidden="1" x14ac:dyDescent="0.2">
      <c r="A69" s="62"/>
      <c r="B69" s="50"/>
      <c r="C69" s="64"/>
      <c r="D69" s="92"/>
      <c r="E69" s="120"/>
      <c r="F69" s="61"/>
      <c r="G69" s="61"/>
      <c r="H69" s="61"/>
      <c r="I69" s="76"/>
      <c r="J69" s="25"/>
    </row>
    <row r="70" spans="1:11" s="33" customFormat="1" hidden="1" x14ac:dyDescent="0.2">
      <c r="A70" s="62"/>
      <c r="B70" s="50"/>
      <c r="C70" s="64"/>
      <c r="D70" s="92"/>
      <c r="E70" s="120"/>
      <c r="F70" s="61"/>
      <c r="G70" s="61"/>
      <c r="H70" s="61"/>
      <c r="I70" s="76"/>
      <c r="J70" s="25"/>
    </row>
    <row r="71" spans="1:11" s="33" customFormat="1" ht="57.75" hidden="1" customHeight="1" x14ac:dyDescent="0.2">
      <c r="A71" s="62"/>
      <c r="B71" s="50"/>
      <c r="C71" s="64"/>
      <c r="D71" s="92"/>
      <c r="E71" s="120"/>
      <c r="F71" s="61"/>
      <c r="G71" s="61"/>
      <c r="H71" s="61"/>
      <c r="I71" s="76"/>
      <c r="J71" s="25"/>
    </row>
    <row r="72" spans="1:11" s="33" customFormat="1" ht="57.75" hidden="1" customHeight="1" x14ac:dyDescent="0.2">
      <c r="A72" s="62"/>
      <c r="B72" s="50"/>
      <c r="C72" s="64"/>
      <c r="D72" s="92"/>
      <c r="E72" s="120"/>
      <c r="F72" s="61"/>
      <c r="G72" s="61"/>
      <c r="H72" s="61"/>
      <c r="I72" s="76"/>
      <c r="J72" s="25"/>
    </row>
    <row r="73" spans="1:11" s="33" customFormat="1" ht="57.75" hidden="1" customHeight="1" x14ac:dyDescent="0.2">
      <c r="A73" s="62"/>
      <c r="B73" s="50"/>
      <c r="C73" s="64"/>
      <c r="D73" s="92"/>
      <c r="E73" s="120"/>
      <c r="F73" s="61"/>
      <c r="G73" s="61"/>
      <c r="H73" s="61"/>
      <c r="I73" s="76"/>
      <c r="J73" s="25"/>
    </row>
    <row r="74" spans="1:11" s="33" customFormat="1" ht="57.75" hidden="1" customHeight="1" x14ac:dyDescent="0.2">
      <c r="A74" s="62"/>
      <c r="B74" s="50"/>
      <c r="C74" s="64"/>
      <c r="D74" s="92"/>
      <c r="E74" s="120"/>
      <c r="F74" s="61"/>
      <c r="G74" s="61"/>
      <c r="H74" s="61"/>
      <c r="I74" s="76"/>
      <c r="J74" s="25"/>
    </row>
    <row r="75" spans="1:11" s="33" customFormat="1" ht="36.75" hidden="1" customHeight="1" x14ac:dyDescent="0.2">
      <c r="A75" s="62"/>
      <c r="B75" s="15"/>
      <c r="C75" s="16"/>
      <c r="D75" s="93"/>
      <c r="E75" s="40"/>
      <c r="F75" s="61"/>
      <c r="G75" s="61"/>
      <c r="H75" s="61"/>
      <c r="I75" s="76"/>
      <c r="J75" s="25"/>
    </row>
    <row r="76" spans="1:11" s="33" customFormat="1" hidden="1" x14ac:dyDescent="0.2">
      <c r="A76" s="62"/>
      <c r="B76" s="15"/>
      <c r="C76" s="16"/>
      <c r="D76" s="93"/>
      <c r="E76" s="40"/>
      <c r="F76" s="61"/>
      <c r="G76" s="61"/>
      <c r="H76" s="61"/>
      <c r="I76" s="76"/>
      <c r="J76" s="25"/>
    </row>
    <row r="77" spans="1:11" s="33" customFormat="1" ht="78.599999999999994" customHeight="1" x14ac:dyDescent="0.2">
      <c r="A77" s="50">
        <v>4016410</v>
      </c>
      <c r="B77" s="15">
        <v>6410</v>
      </c>
      <c r="C77" s="16" t="s">
        <v>108</v>
      </c>
      <c r="D77" s="92" t="s">
        <v>107</v>
      </c>
      <c r="E77" s="40" t="s">
        <v>111</v>
      </c>
      <c r="F77" s="61"/>
      <c r="G77" s="61"/>
      <c r="H77" s="61"/>
      <c r="I77" s="140">
        <v>3000000</v>
      </c>
      <c r="J77" s="23" t="e">
        <f>SUM(#REF!)</f>
        <v>#REF!</v>
      </c>
      <c r="K77" s="81"/>
    </row>
    <row r="78" spans="1:11" s="33" customFormat="1" ht="31.9" customHeight="1" x14ac:dyDescent="0.2">
      <c r="A78" s="50">
        <v>4016650</v>
      </c>
      <c r="B78" s="15">
        <v>6650</v>
      </c>
      <c r="C78" s="16" t="s">
        <v>40</v>
      </c>
      <c r="D78" s="93" t="s">
        <v>41</v>
      </c>
      <c r="E78" s="40" t="s">
        <v>36</v>
      </c>
      <c r="F78" s="61"/>
      <c r="G78" s="61"/>
      <c r="H78" s="61"/>
      <c r="I78" s="140">
        <f>15500000-6000000</f>
        <v>9500000</v>
      </c>
      <c r="J78" s="23" t="e">
        <f>SUM(#REF!)</f>
        <v>#REF!</v>
      </c>
      <c r="K78" s="81"/>
    </row>
    <row r="79" spans="1:11" s="33" customFormat="1" ht="47.25" hidden="1" customHeight="1" x14ac:dyDescent="0.2">
      <c r="A79" s="62">
        <v>4017470</v>
      </c>
      <c r="B79" s="15">
        <v>7470</v>
      </c>
      <c r="C79" s="16" t="s">
        <v>38</v>
      </c>
      <c r="D79" s="93" t="s">
        <v>62</v>
      </c>
      <c r="E79" s="120"/>
      <c r="F79" s="61"/>
      <c r="G79" s="61"/>
      <c r="H79" s="61"/>
      <c r="I79" s="23"/>
      <c r="J79" s="23">
        <f>SUM(J80:J80)</f>
        <v>4800000</v>
      </c>
    </row>
    <row r="80" spans="1:11" s="33" customFormat="1" ht="55.5" hidden="1" customHeight="1" x14ac:dyDescent="0.2">
      <c r="A80" s="62"/>
      <c r="B80" s="15"/>
      <c r="C80" s="16"/>
      <c r="D80" s="93"/>
      <c r="E80" s="120" t="s">
        <v>79</v>
      </c>
      <c r="F80" s="61"/>
      <c r="G80" s="61"/>
      <c r="H80" s="61"/>
      <c r="I80" s="25"/>
      <c r="J80" s="25">
        <v>4800000</v>
      </c>
    </row>
    <row r="81" spans="1:11" s="107" customFormat="1" ht="52.15" customHeight="1" x14ac:dyDescent="0.3">
      <c r="A81" s="102">
        <v>4800000</v>
      </c>
      <c r="B81" s="27"/>
      <c r="C81" s="28"/>
      <c r="D81" s="102" t="s">
        <v>42</v>
      </c>
      <c r="E81" s="104"/>
      <c r="F81" s="105"/>
      <c r="G81" s="105"/>
      <c r="H81" s="105"/>
      <c r="I81" s="106">
        <f>I82</f>
        <v>5000000</v>
      </c>
      <c r="J81" s="106" t="e">
        <f>J82</f>
        <v>#REF!</v>
      </c>
    </row>
    <row r="82" spans="1:11" s="14" customFormat="1" ht="33" customHeight="1" x14ac:dyDescent="0.25">
      <c r="A82" s="50">
        <v>4810000</v>
      </c>
      <c r="B82" s="50"/>
      <c r="C82" s="64"/>
      <c r="D82" s="50" t="s">
        <v>42</v>
      </c>
      <c r="E82" s="113"/>
      <c r="F82" s="51"/>
      <c r="G82" s="51"/>
      <c r="H82" s="51"/>
      <c r="I82" s="23">
        <f>I89+I90+I92+I96+I83</f>
        <v>5000000</v>
      </c>
      <c r="J82" s="23" t="e">
        <f>J86+J92+J100+#REF!+#REF!+J99</f>
        <v>#REF!</v>
      </c>
    </row>
    <row r="83" spans="1:11" s="65" customFormat="1" ht="27" hidden="1" customHeight="1" x14ac:dyDescent="0.2">
      <c r="A83" s="62">
        <v>4811010</v>
      </c>
      <c r="B83" s="50">
        <v>1010</v>
      </c>
      <c r="C83" s="64" t="s">
        <v>18</v>
      </c>
      <c r="D83" s="62" t="s">
        <v>19</v>
      </c>
      <c r="E83" s="114" t="s">
        <v>21</v>
      </c>
      <c r="F83" s="150"/>
      <c r="G83" s="150"/>
      <c r="H83" s="150"/>
      <c r="I83" s="140"/>
      <c r="J83" s="115">
        <f>SUM(J84:J85)</f>
        <v>0</v>
      </c>
    </row>
    <row r="84" spans="1:11" s="33" customFormat="1" ht="31.5" hidden="1" customHeight="1" x14ac:dyDescent="0.2">
      <c r="A84" s="62"/>
      <c r="B84" s="50"/>
      <c r="C84" s="64"/>
      <c r="D84" s="92"/>
      <c r="E84" s="40"/>
      <c r="F84" s="61"/>
      <c r="G84" s="61"/>
      <c r="H84" s="61"/>
      <c r="I84" s="84"/>
      <c r="J84" s="25"/>
    </row>
    <row r="85" spans="1:11" s="33" customFormat="1" ht="31.5" hidden="1" customHeight="1" x14ac:dyDescent="0.2">
      <c r="A85" s="62"/>
      <c r="B85" s="50"/>
      <c r="C85" s="64"/>
      <c r="D85" s="92"/>
      <c r="E85" s="40"/>
      <c r="F85" s="61"/>
      <c r="G85" s="61"/>
      <c r="H85" s="61"/>
      <c r="I85" s="84"/>
      <c r="J85" s="25"/>
    </row>
    <row r="86" spans="1:11" s="65" customFormat="1" ht="87" hidden="1" customHeight="1" x14ac:dyDescent="0.2">
      <c r="A86" s="2">
        <v>4811020</v>
      </c>
      <c r="B86" s="15">
        <v>1020</v>
      </c>
      <c r="C86" s="16" t="s">
        <v>22</v>
      </c>
      <c r="D86" s="92" t="s">
        <v>23</v>
      </c>
      <c r="E86" s="39"/>
      <c r="F86" s="19"/>
      <c r="G86" s="19"/>
      <c r="H86" s="19"/>
      <c r="I86" s="23">
        <f>SUM(I87:I88)</f>
        <v>0</v>
      </c>
      <c r="J86" s="23">
        <f>SUM(J87:J88)</f>
        <v>4400000</v>
      </c>
    </row>
    <row r="87" spans="1:11" s="67" customFormat="1" ht="28.5" hidden="1" customHeight="1" x14ac:dyDescent="0.2">
      <c r="A87" s="66"/>
      <c r="B87" s="133"/>
      <c r="C87" s="134"/>
      <c r="D87" s="99"/>
      <c r="E87" s="88" t="s">
        <v>21</v>
      </c>
      <c r="F87" s="74"/>
      <c r="G87" s="74"/>
      <c r="H87" s="74"/>
      <c r="I87" s="116"/>
      <c r="J87" s="76">
        <v>4400000</v>
      </c>
    </row>
    <row r="88" spans="1:11" s="33" customFormat="1" ht="35.25" hidden="1" customHeight="1" x14ac:dyDescent="0.2">
      <c r="A88" s="2"/>
      <c r="B88" s="15"/>
      <c r="C88" s="16"/>
      <c r="D88" s="92"/>
      <c r="E88" s="40"/>
      <c r="F88" s="61"/>
      <c r="G88" s="61"/>
      <c r="H88" s="61"/>
      <c r="I88" s="84"/>
      <c r="J88" s="25"/>
    </row>
    <row r="89" spans="1:11" s="33" customFormat="1" ht="39" hidden="1" customHeight="1" x14ac:dyDescent="0.2">
      <c r="A89" s="2">
        <v>4812010</v>
      </c>
      <c r="B89" s="15">
        <v>2010</v>
      </c>
      <c r="C89" s="16" t="s">
        <v>25</v>
      </c>
      <c r="D89" s="92" t="s">
        <v>26</v>
      </c>
      <c r="E89" s="40" t="s">
        <v>21</v>
      </c>
      <c r="F89" s="19"/>
      <c r="G89" s="19"/>
      <c r="H89" s="19"/>
      <c r="I89" s="23"/>
      <c r="J89" s="24" t="e">
        <f>SUM(#REF!)</f>
        <v>#REF!</v>
      </c>
    </row>
    <row r="90" spans="1:11" s="33" customFormat="1" ht="57.75" hidden="1" customHeight="1" x14ac:dyDescent="0.2">
      <c r="A90" s="2">
        <v>4813100</v>
      </c>
      <c r="B90" s="15">
        <v>3100</v>
      </c>
      <c r="C90" s="16"/>
      <c r="D90" s="92" t="s">
        <v>76</v>
      </c>
      <c r="E90" s="40"/>
      <c r="F90" s="61"/>
      <c r="G90" s="61"/>
      <c r="H90" s="61"/>
      <c r="I90" s="23">
        <f>I91</f>
        <v>0</v>
      </c>
      <c r="J90" s="24"/>
    </row>
    <row r="91" spans="1:11" s="46" customFormat="1" ht="65.25" hidden="1" customHeight="1" x14ac:dyDescent="0.2">
      <c r="A91" s="43">
        <v>4813104</v>
      </c>
      <c r="B91" s="129">
        <v>3104</v>
      </c>
      <c r="C91" s="130" t="s">
        <v>74</v>
      </c>
      <c r="D91" s="100" t="s">
        <v>75</v>
      </c>
      <c r="E91" s="44" t="s">
        <v>21</v>
      </c>
      <c r="F91" s="55"/>
      <c r="G91" s="55"/>
      <c r="H91" s="55"/>
      <c r="I91" s="45"/>
      <c r="J91" s="45"/>
    </row>
    <row r="92" spans="1:11" s="13" customFormat="1" ht="23.45" customHeight="1" x14ac:dyDescent="0.25">
      <c r="A92" s="50">
        <v>4816410</v>
      </c>
      <c r="B92" s="15">
        <v>6410</v>
      </c>
      <c r="C92" s="16" t="s">
        <v>108</v>
      </c>
      <c r="D92" s="92" t="s">
        <v>107</v>
      </c>
      <c r="E92" s="40"/>
      <c r="F92" s="51"/>
      <c r="G92" s="51"/>
      <c r="H92" s="51"/>
      <c r="I92" s="23">
        <f>SUM(I93:I95)</f>
        <v>5000000</v>
      </c>
      <c r="J92" s="23">
        <f>SUM(J93:J95)</f>
        <v>3000000</v>
      </c>
      <c r="K92" s="63"/>
    </row>
    <row r="93" spans="1:11" s="33" customFormat="1" ht="47.25" x14ac:dyDescent="0.2">
      <c r="A93" s="62"/>
      <c r="B93" s="15"/>
      <c r="C93" s="16"/>
      <c r="D93" s="92"/>
      <c r="E93" s="40" t="s">
        <v>105</v>
      </c>
      <c r="F93" s="61"/>
      <c r="G93" s="61"/>
      <c r="H93" s="61"/>
      <c r="I93" s="25">
        <v>2000000</v>
      </c>
      <c r="J93" s="25"/>
    </row>
    <row r="94" spans="1:11" s="33" customFormat="1" ht="34.5" customHeight="1" x14ac:dyDescent="0.25">
      <c r="A94" s="62"/>
      <c r="B94" s="15"/>
      <c r="C94" s="16"/>
      <c r="D94" s="92"/>
      <c r="E94" s="121" t="s">
        <v>106</v>
      </c>
      <c r="F94" s="61"/>
      <c r="G94" s="61"/>
      <c r="H94" s="61"/>
      <c r="I94" s="25">
        <v>3000000</v>
      </c>
      <c r="J94" s="25"/>
    </row>
    <row r="95" spans="1:11" s="7" customFormat="1" hidden="1" x14ac:dyDescent="0.2">
      <c r="A95" s="62"/>
      <c r="B95" s="50"/>
      <c r="C95" s="64"/>
      <c r="D95" s="92"/>
      <c r="E95" s="88"/>
      <c r="F95" s="74"/>
      <c r="G95" s="74"/>
      <c r="H95" s="74"/>
      <c r="I95" s="76"/>
      <c r="J95" s="76">
        <v>3000000</v>
      </c>
    </row>
    <row r="96" spans="1:11" s="33" customFormat="1" ht="28.5" hidden="1" x14ac:dyDescent="0.2">
      <c r="A96" s="62">
        <v>4016650</v>
      </c>
      <c r="B96" s="15">
        <v>6650</v>
      </c>
      <c r="C96" s="16" t="s">
        <v>40</v>
      </c>
      <c r="D96" s="93" t="s">
        <v>41</v>
      </c>
      <c r="E96" s="40"/>
      <c r="F96" s="61"/>
      <c r="G96" s="61"/>
      <c r="H96" s="61"/>
      <c r="I96" s="23">
        <f>SUM(I97:I98)</f>
        <v>0</v>
      </c>
      <c r="J96" s="23">
        <f>SUM(J99:J99)</f>
        <v>200000</v>
      </c>
      <c r="K96" s="81"/>
    </row>
    <row r="97" spans="1:11" s="7" customFormat="1" hidden="1" x14ac:dyDescent="0.2">
      <c r="A97" s="83"/>
      <c r="B97" s="125"/>
      <c r="C97" s="126"/>
      <c r="D97" s="94"/>
      <c r="E97" s="40"/>
      <c r="F97" s="61"/>
      <c r="G97" s="61"/>
      <c r="H97" s="61"/>
      <c r="I97" s="25"/>
      <c r="J97" s="84"/>
      <c r="K97" s="85"/>
    </row>
    <row r="98" spans="1:11" s="7" customFormat="1" hidden="1" x14ac:dyDescent="0.2">
      <c r="A98" s="83"/>
      <c r="B98" s="125"/>
      <c r="C98" s="126"/>
      <c r="D98" s="94"/>
      <c r="E98" s="40"/>
      <c r="F98" s="61"/>
      <c r="G98" s="61"/>
      <c r="H98" s="61"/>
      <c r="I98" s="25"/>
      <c r="J98" s="84"/>
      <c r="K98" s="85"/>
    </row>
    <row r="99" spans="1:11" s="33" customFormat="1" ht="37.5" hidden="1" customHeight="1" x14ac:dyDescent="0.2">
      <c r="A99" s="62">
        <v>4817500</v>
      </c>
      <c r="B99" s="15">
        <v>7500</v>
      </c>
      <c r="C99" s="16" t="s">
        <v>61</v>
      </c>
      <c r="D99" s="93" t="s">
        <v>71</v>
      </c>
      <c r="E99" s="40" t="s">
        <v>20</v>
      </c>
      <c r="F99" s="19"/>
      <c r="G99" s="19"/>
      <c r="H99" s="19"/>
      <c r="I99" s="23"/>
      <c r="J99" s="23">
        <v>200000</v>
      </c>
    </row>
    <row r="100" spans="1:11" s="33" customFormat="1" ht="51.75" hidden="1" customHeight="1" x14ac:dyDescent="0.2">
      <c r="A100" s="62">
        <v>4818600</v>
      </c>
      <c r="B100" s="15">
        <v>8600</v>
      </c>
      <c r="C100" s="16" t="s">
        <v>43</v>
      </c>
      <c r="D100" s="93" t="s">
        <v>44</v>
      </c>
      <c r="E100" s="40" t="s">
        <v>45</v>
      </c>
      <c r="F100" s="19"/>
      <c r="G100" s="19"/>
      <c r="H100" s="19"/>
      <c r="I100" s="23"/>
      <c r="J100" s="23">
        <v>173250</v>
      </c>
    </row>
    <row r="101" spans="1:11" s="33" customFormat="1" ht="33" hidden="1" customHeight="1" x14ac:dyDescent="0.2">
      <c r="A101" s="2"/>
      <c r="B101" s="15"/>
      <c r="C101" s="16"/>
      <c r="D101" s="93"/>
      <c r="E101" s="40"/>
      <c r="F101" s="19"/>
      <c r="G101" s="19"/>
      <c r="H101" s="19"/>
      <c r="I101" s="24"/>
      <c r="J101" s="24"/>
    </row>
    <row r="102" spans="1:11" s="33" customFormat="1" ht="33" hidden="1" customHeight="1" x14ac:dyDescent="0.2">
      <c r="A102" s="2"/>
      <c r="B102" s="15"/>
      <c r="C102" s="16"/>
      <c r="D102" s="93"/>
      <c r="E102" s="40"/>
      <c r="F102" s="19"/>
      <c r="G102" s="19"/>
      <c r="H102" s="19"/>
      <c r="I102" s="24"/>
      <c r="J102" s="24"/>
    </row>
    <row r="103" spans="1:11" s="107" customFormat="1" ht="39.75" hidden="1" customHeight="1" x14ac:dyDescent="0.3">
      <c r="A103" s="103" t="s">
        <v>87</v>
      </c>
      <c r="B103" s="27"/>
      <c r="C103" s="28"/>
      <c r="D103" s="102" t="s">
        <v>59</v>
      </c>
      <c r="E103" s="104"/>
      <c r="F103" s="108"/>
      <c r="G103" s="108"/>
      <c r="H103" s="108"/>
      <c r="I103" s="106">
        <f>I104</f>
        <v>0</v>
      </c>
      <c r="J103" s="109"/>
    </row>
    <row r="104" spans="1:11" s="33" customFormat="1" ht="33" hidden="1" customHeight="1" x14ac:dyDescent="0.2">
      <c r="A104" s="64" t="s">
        <v>88</v>
      </c>
      <c r="B104" s="50"/>
      <c r="C104" s="64"/>
      <c r="D104" s="92" t="s">
        <v>59</v>
      </c>
      <c r="E104" s="39"/>
      <c r="F104" s="17"/>
      <c r="G104" s="17"/>
      <c r="H104" s="17"/>
      <c r="I104" s="23">
        <f>I105</f>
        <v>0</v>
      </c>
      <c r="J104" s="24"/>
    </row>
    <row r="105" spans="1:11" s="33" customFormat="1" ht="33" hidden="1" customHeight="1" x14ac:dyDescent="0.2">
      <c r="A105" s="68" t="s">
        <v>89</v>
      </c>
      <c r="B105" s="64" t="s">
        <v>60</v>
      </c>
      <c r="C105" s="64" t="s">
        <v>85</v>
      </c>
      <c r="D105" s="92" t="s">
        <v>90</v>
      </c>
      <c r="E105" s="40" t="s">
        <v>20</v>
      </c>
      <c r="F105" s="86"/>
      <c r="G105" s="86"/>
      <c r="H105" s="86"/>
      <c r="I105" s="25"/>
      <c r="J105" s="24"/>
    </row>
    <row r="106" spans="1:11" s="107" customFormat="1" ht="43.5" hidden="1" customHeight="1" x14ac:dyDescent="0.3">
      <c r="A106" s="103" t="s">
        <v>54</v>
      </c>
      <c r="B106" s="27"/>
      <c r="C106" s="28"/>
      <c r="D106" s="102" t="s">
        <v>59</v>
      </c>
      <c r="E106" s="104"/>
      <c r="F106" s="108"/>
      <c r="G106" s="108"/>
      <c r="H106" s="108"/>
      <c r="I106" s="106">
        <f>I107</f>
        <v>0</v>
      </c>
      <c r="J106" s="106">
        <f>J107</f>
        <v>350000</v>
      </c>
    </row>
    <row r="107" spans="1:11" s="14" customFormat="1" ht="33.75" hidden="1" customHeight="1" x14ac:dyDescent="0.25">
      <c r="A107" s="64" t="s">
        <v>55</v>
      </c>
      <c r="B107" s="50"/>
      <c r="C107" s="64"/>
      <c r="D107" s="92" t="s">
        <v>59</v>
      </c>
      <c r="E107" s="39"/>
      <c r="F107" s="17"/>
      <c r="G107" s="17"/>
      <c r="H107" s="17"/>
      <c r="I107" s="23">
        <f>I108+I109+I110</f>
        <v>0</v>
      </c>
      <c r="J107" s="23">
        <f>J109+J110</f>
        <v>350000</v>
      </c>
    </row>
    <row r="108" spans="1:11" s="14" customFormat="1" ht="71.25" hidden="1" x14ac:dyDescent="0.25">
      <c r="A108" s="68" t="s">
        <v>81</v>
      </c>
      <c r="B108" s="50">
        <v>8290</v>
      </c>
      <c r="C108" s="64" t="s">
        <v>60</v>
      </c>
      <c r="D108" s="92" t="s">
        <v>82</v>
      </c>
      <c r="E108" s="52"/>
      <c r="F108" s="86"/>
      <c r="G108" s="86"/>
      <c r="H108" s="86"/>
      <c r="I108" s="25"/>
      <c r="J108" s="23"/>
    </row>
    <row r="109" spans="1:11" s="33" customFormat="1" ht="60.75" hidden="1" customHeight="1" x14ac:dyDescent="0.2">
      <c r="A109" s="68" t="s">
        <v>56</v>
      </c>
      <c r="B109" s="15">
        <v>8370</v>
      </c>
      <c r="C109" s="16"/>
      <c r="D109" s="93" t="s">
        <v>57</v>
      </c>
      <c r="E109" s="40" t="s">
        <v>58</v>
      </c>
      <c r="F109" s="18"/>
      <c r="G109" s="18"/>
      <c r="H109" s="18"/>
      <c r="I109" s="25"/>
      <c r="J109" s="24">
        <v>350000</v>
      </c>
    </row>
    <row r="110" spans="1:11" s="33" customFormat="1" hidden="1" x14ac:dyDescent="0.2">
      <c r="A110" s="2">
        <v>7618800</v>
      </c>
      <c r="B110" s="15">
        <v>8800</v>
      </c>
      <c r="C110" s="16" t="s">
        <v>60</v>
      </c>
      <c r="D110" s="93" t="s">
        <v>91</v>
      </c>
      <c r="E110" s="40"/>
      <c r="F110" s="19"/>
      <c r="G110" s="19"/>
      <c r="H110" s="19"/>
      <c r="I110" s="25"/>
      <c r="J110" s="24"/>
    </row>
    <row r="111" spans="1:11" s="112" customFormat="1" ht="20.25" x14ac:dyDescent="0.3">
      <c r="A111" s="144"/>
      <c r="B111" s="50"/>
      <c r="C111" s="64"/>
      <c r="D111" s="144" t="s">
        <v>0</v>
      </c>
      <c r="E111" s="145"/>
      <c r="F111" s="146"/>
      <c r="G111" s="146"/>
      <c r="H111" s="146"/>
      <c r="I111" s="147">
        <f>I48+I81+I37+I33+I41+I14+I8+I106+I28+I103</f>
        <v>56433255</v>
      </c>
      <c r="J111" s="110" t="e">
        <f>J48+J81+J37+J33+J41+J14+J8+J106+J28</f>
        <v>#REF!</v>
      </c>
      <c r="K111" s="111"/>
    </row>
    <row r="112" spans="1:11" ht="13.9" customHeight="1" x14ac:dyDescent="0.25"/>
    <row r="113" spans="1:16" s="33" customFormat="1" ht="26.45" customHeight="1" x14ac:dyDescent="0.2">
      <c r="A113" s="161" t="s">
        <v>11</v>
      </c>
      <c r="B113" s="161"/>
      <c r="C113" s="161"/>
      <c r="D113" s="161"/>
      <c r="E113" s="161"/>
      <c r="F113" s="161"/>
      <c r="G113" s="161"/>
      <c r="H113" s="161"/>
      <c r="I113" s="161"/>
      <c r="J113" s="77"/>
      <c r="K113" s="85"/>
      <c r="L113" s="7"/>
      <c r="M113" s="7"/>
      <c r="N113" s="7"/>
      <c r="O113" s="7"/>
      <c r="P113" s="7"/>
    </row>
    <row r="114" spans="1:16" s="33" customFormat="1" ht="16.899999999999999" customHeight="1" x14ac:dyDescent="0.2">
      <c r="A114" s="163" t="s">
        <v>12</v>
      </c>
      <c r="B114" s="163"/>
      <c r="C114" s="163"/>
      <c r="D114" s="163"/>
      <c r="E114" s="163"/>
      <c r="F114" s="163"/>
      <c r="G114" s="163"/>
      <c r="H114" s="163"/>
      <c r="I114" s="163"/>
      <c r="J114" s="30"/>
      <c r="K114" s="31"/>
      <c r="L114" s="31"/>
      <c r="M114" s="31"/>
      <c r="N114" s="31"/>
      <c r="O114" s="31"/>
      <c r="P114" s="31"/>
    </row>
    <row r="115" spans="1:16" s="33" customFormat="1" ht="16.899999999999999" customHeight="1" x14ac:dyDescent="0.2">
      <c r="A115" s="164" t="s">
        <v>13</v>
      </c>
      <c r="B115" s="164"/>
      <c r="C115" s="164"/>
      <c r="D115" s="164"/>
      <c r="E115" s="164"/>
      <c r="F115" s="164"/>
      <c r="G115" s="164"/>
      <c r="H115" s="164"/>
      <c r="I115" s="164"/>
      <c r="J115" s="78"/>
      <c r="K115" s="32"/>
      <c r="L115" s="32"/>
      <c r="M115" s="32"/>
      <c r="N115" s="32"/>
      <c r="O115" s="32"/>
      <c r="P115" s="32"/>
    </row>
    <row r="116" spans="1:16" s="33" customFormat="1" ht="27.6" customHeight="1" x14ac:dyDescent="0.2">
      <c r="A116" s="163" t="s">
        <v>14</v>
      </c>
      <c r="B116" s="163"/>
      <c r="C116" s="163"/>
      <c r="D116" s="163"/>
      <c r="E116" s="163"/>
      <c r="F116" s="163"/>
      <c r="G116" s="163"/>
      <c r="H116" s="163"/>
      <c r="I116" s="163"/>
      <c r="J116" s="30"/>
      <c r="K116" s="30"/>
      <c r="L116" s="30"/>
      <c r="M116" s="30"/>
      <c r="N116" s="30"/>
      <c r="O116" s="30"/>
      <c r="P116" s="30"/>
    </row>
    <row r="117" spans="1:16" s="33" customFormat="1" ht="18" customHeight="1" x14ac:dyDescent="0.2">
      <c r="A117" s="164" t="s">
        <v>15</v>
      </c>
      <c r="B117" s="164"/>
      <c r="C117" s="164"/>
      <c r="D117" s="164"/>
      <c r="E117" s="164"/>
      <c r="F117" s="164"/>
      <c r="G117" s="164"/>
      <c r="H117" s="164"/>
      <c r="I117" s="164"/>
      <c r="J117" s="78"/>
      <c r="K117" s="32"/>
      <c r="L117" s="32"/>
      <c r="M117" s="32"/>
      <c r="N117" s="32"/>
      <c r="O117" s="32"/>
      <c r="P117" s="32"/>
    </row>
    <row r="118" spans="1:16" ht="9.6" customHeight="1" x14ac:dyDescent="0.25"/>
    <row r="119" spans="1:16" s="22" customFormat="1" ht="32.25" customHeight="1" x14ac:dyDescent="0.3">
      <c r="A119" s="162" t="s">
        <v>118</v>
      </c>
      <c r="B119" s="162"/>
      <c r="C119" s="162"/>
      <c r="D119" s="162"/>
      <c r="E119" s="41"/>
      <c r="F119" s="20"/>
      <c r="G119" s="160" t="s">
        <v>8</v>
      </c>
      <c r="H119" s="160"/>
      <c r="I119" s="20"/>
      <c r="J119" s="20"/>
    </row>
    <row r="120" spans="1:16" s="22" customFormat="1" ht="32.25" customHeight="1" x14ac:dyDescent="0.3">
      <c r="A120" s="21"/>
      <c r="B120" s="135"/>
      <c r="C120" s="135"/>
      <c r="D120" s="101"/>
      <c r="E120" s="41"/>
      <c r="F120" s="20"/>
      <c r="G120" s="20"/>
      <c r="H120" s="20"/>
      <c r="I120" s="20"/>
      <c r="J120" s="20"/>
    </row>
    <row r="121" spans="1:16" s="22" customFormat="1" ht="32.25" customHeight="1" x14ac:dyDescent="0.3">
      <c r="A121" s="21"/>
      <c r="B121" s="135"/>
      <c r="C121" s="135"/>
      <c r="D121" s="101"/>
      <c r="E121" s="41"/>
      <c r="F121" s="20"/>
      <c r="G121" s="20"/>
      <c r="H121" s="20"/>
      <c r="I121" s="42"/>
      <c r="J121" s="42"/>
    </row>
    <row r="122" spans="1:16" s="22" customFormat="1" ht="32.25" customHeight="1" x14ac:dyDescent="0.3">
      <c r="A122" s="21"/>
      <c r="B122" s="135"/>
      <c r="C122" s="135"/>
      <c r="D122" s="101"/>
      <c r="E122" s="41"/>
      <c r="F122" s="20"/>
      <c r="G122" s="20"/>
      <c r="H122" s="20"/>
      <c r="I122" s="20"/>
      <c r="J122" s="20"/>
    </row>
    <row r="123" spans="1:16" s="22" customFormat="1" ht="32.25" customHeight="1" x14ac:dyDescent="0.3">
      <c r="A123" s="21"/>
      <c r="B123" s="135"/>
      <c r="C123" s="135"/>
      <c r="D123" s="101"/>
      <c r="E123" s="41"/>
      <c r="F123" s="20"/>
      <c r="G123" s="20"/>
      <c r="H123" s="20"/>
      <c r="I123" s="20"/>
      <c r="J123" s="20"/>
    </row>
    <row r="124" spans="1:16" s="22" customFormat="1" ht="32.25" customHeight="1" x14ac:dyDescent="0.3">
      <c r="A124" s="21"/>
      <c r="B124" s="135"/>
      <c r="C124" s="135"/>
      <c r="D124" s="101"/>
      <c r="E124" s="41"/>
      <c r="F124" s="20"/>
      <c r="G124" s="20"/>
      <c r="H124" s="20"/>
      <c r="I124" s="20"/>
      <c r="J124" s="20"/>
    </row>
  </sheetData>
  <mergeCells count="11">
    <mergeCell ref="A117:I117"/>
    <mergeCell ref="A5:I5"/>
    <mergeCell ref="G1:I1"/>
    <mergeCell ref="G2:I2"/>
    <mergeCell ref="G3:I3"/>
    <mergeCell ref="G119:H119"/>
    <mergeCell ref="A113:I113"/>
    <mergeCell ref="A119:D119"/>
    <mergeCell ref="A114:I114"/>
    <mergeCell ref="A115:I115"/>
    <mergeCell ref="A116:I116"/>
  </mergeCells>
  <phoneticPr fontId="22" type="noConversion"/>
  <printOptions horizontalCentered="1"/>
  <pageMargins left="0.19685039370078741" right="0" top="1.1023622047244095" bottom="0.31496062992125984" header="0" footer="0"/>
  <pageSetup paperSize="9" scale="74" fitToHeight="6" orientation="landscape" r:id="rId1"/>
  <headerFooter alignWithMargins="0">
    <oddFooter>&amp;R&amp;P</oddFooter>
  </headerFooter>
  <rowBreaks count="2" manualBreakCount="2">
    <brk id="27" max="8" man="1"/>
    <brk id="6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46FE0FA-C59A-44F3-B898-6D475B08829F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2017-08-17T14:34:12Z</cp:lastPrinted>
  <dcterms:created xsi:type="dcterms:W3CDTF">2014-01-17T10:52:16Z</dcterms:created>
  <dcterms:modified xsi:type="dcterms:W3CDTF">2017-08-18T06:23:15Z</dcterms:modified>
</cp:coreProperties>
</file>