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10800" windowHeight="10815" tabRatio="728"/>
  </bookViews>
  <sheets>
    <sheet name="Z2M_ZVED_287" sheetId="15" r:id="rId1"/>
  </sheets>
  <definedNames>
    <definedName name="Data">Z2M_ZVED_287!$A$13:$U$313</definedName>
    <definedName name="Date">Z2M_ZVED_287!$A$7</definedName>
    <definedName name="Date1">Z2M_ZVED_287!$A$8</definedName>
    <definedName name="EXCEL_VER">10</definedName>
    <definedName name="PRINT_DATE">"06.01.2015 14:12:11"</definedName>
    <definedName name="PRINTER">"Eксель_Імпорт (XlRpt)  ДержКазначейство ЦА, Копичко Олександр"</definedName>
    <definedName name="REP_CREATOR">"2451-AndriichukS"</definedName>
    <definedName name="_xlnm.Print_Titles" localSheetId="0">Z2M_ZVED_287!$10:$12</definedName>
    <definedName name="_xlnm.Print_Area" localSheetId="0">Z2M_ZVED_287!$A$1:$K$315</definedName>
  </definedNames>
  <calcPr calcId="162913" fullCalcOnLoad="1"/>
</workbook>
</file>

<file path=xl/calcChain.xml><?xml version="1.0" encoding="utf-8"?>
<calcChain xmlns="http://schemas.openxmlformats.org/spreadsheetml/2006/main">
  <c r="I92" i="15" l="1"/>
  <c r="J92" i="15"/>
  <c r="K92" i="15"/>
  <c r="I91" i="15"/>
  <c r="J91" i="15"/>
  <c r="K91" i="15" s="1"/>
  <c r="I90" i="15"/>
  <c r="J90" i="15"/>
  <c r="K90" i="15"/>
  <c r="I89" i="15"/>
  <c r="J89" i="15"/>
  <c r="K89" i="15" s="1"/>
  <c r="I88" i="15"/>
  <c r="I233" i="15"/>
  <c r="J233" i="15"/>
  <c r="K233" i="15" s="1"/>
  <c r="H233" i="15"/>
  <c r="E233" i="15"/>
  <c r="I33" i="15"/>
  <c r="K33" i="15" s="1"/>
  <c r="J33" i="15"/>
  <c r="I32" i="15"/>
  <c r="K32" i="15"/>
  <c r="D32" i="15"/>
  <c r="J32" i="15"/>
  <c r="I24" i="15"/>
  <c r="K24" i="15"/>
  <c r="J24" i="15"/>
  <c r="I23" i="15"/>
  <c r="K23" i="15" s="1"/>
  <c r="G23" i="15"/>
  <c r="J23" i="15" s="1"/>
  <c r="E23" i="15"/>
  <c r="E24" i="15"/>
  <c r="G15" i="15"/>
  <c r="G21" i="15"/>
  <c r="G14" i="15"/>
  <c r="G26" i="15"/>
  <c r="G28" i="15"/>
  <c r="G25" i="15" s="1"/>
  <c r="G35" i="15"/>
  <c r="G46" i="15"/>
  <c r="G49" i="15"/>
  <c r="G52" i="15"/>
  <c r="G64" i="15"/>
  <c r="G70" i="15"/>
  <c r="G74" i="15"/>
  <c r="G69" i="15"/>
  <c r="G30" i="15"/>
  <c r="G109" i="15"/>
  <c r="F109" i="15"/>
  <c r="C308" i="15"/>
  <c r="D308" i="15"/>
  <c r="D15" i="15"/>
  <c r="D21" i="15"/>
  <c r="D14" i="15" s="1"/>
  <c r="D13" i="15" s="1"/>
  <c r="D26" i="15"/>
  <c r="E26" i="15" s="1"/>
  <c r="D28" i="15"/>
  <c r="D25" i="15"/>
  <c r="D35" i="15"/>
  <c r="D46" i="15"/>
  <c r="E46" i="15" s="1"/>
  <c r="D49" i="15"/>
  <c r="D52" i="15"/>
  <c r="D64" i="15"/>
  <c r="D34" i="15"/>
  <c r="D70" i="15"/>
  <c r="D69" i="15"/>
  <c r="D30" i="15"/>
  <c r="E32" i="15"/>
  <c r="E33" i="15"/>
  <c r="C278" i="15"/>
  <c r="C281" i="15"/>
  <c r="D278" i="15"/>
  <c r="D281" i="15"/>
  <c r="E280" i="15"/>
  <c r="E279" i="15"/>
  <c r="E278" i="15"/>
  <c r="C262" i="15"/>
  <c r="C256" i="15"/>
  <c r="E256" i="15" s="1"/>
  <c r="C253" i="15"/>
  <c r="C249" i="15"/>
  <c r="C240" i="15"/>
  <c r="C238" i="15"/>
  <c r="E238" i="15" s="1"/>
  <c r="C229" i="15"/>
  <c r="C223" i="15"/>
  <c r="E223" i="15" s="1"/>
  <c r="C220" i="15"/>
  <c r="C215" i="15"/>
  <c r="E215" i="15" s="1"/>
  <c r="C200" i="15"/>
  <c r="C166" i="15"/>
  <c r="E166" i="15" s="1"/>
  <c r="C145" i="15"/>
  <c r="C158" i="15"/>
  <c r="E158" i="15" s="1"/>
  <c r="C143" i="15"/>
  <c r="C267" i="15"/>
  <c r="D262" i="15"/>
  <c r="D256" i="15"/>
  <c r="D253" i="15"/>
  <c r="D249" i="15"/>
  <c r="D240" i="15"/>
  <c r="D238" i="15"/>
  <c r="D229" i="15"/>
  <c r="D223" i="15"/>
  <c r="D220" i="15"/>
  <c r="D215" i="15"/>
  <c r="D200" i="15"/>
  <c r="D166" i="15"/>
  <c r="D145" i="15"/>
  <c r="D158" i="15"/>
  <c r="D143" i="15"/>
  <c r="D267" i="15"/>
  <c r="D269" i="15" s="1"/>
  <c r="D277" i="15"/>
  <c r="E276" i="15"/>
  <c r="E275" i="15"/>
  <c r="E274" i="15"/>
  <c r="E273" i="15"/>
  <c r="E272" i="15"/>
  <c r="E271" i="15"/>
  <c r="E270" i="15"/>
  <c r="E268" i="15"/>
  <c r="E266" i="15"/>
  <c r="E265" i="15"/>
  <c r="E264" i="15"/>
  <c r="E263" i="15"/>
  <c r="E262" i="15"/>
  <c r="E261" i="15"/>
  <c r="E259" i="15"/>
  <c r="E258" i="15"/>
  <c r="E257" i="15"/>
  <c r="E255" i="15"/>
  <c r="E254" i="15"/>
  <c r="E25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7" i="15"/>
  <c r="E236" i="15"/>
  <c r="E235" i="15"/>
  <c r="E234" i="15"/>
  <c r="E232" i="15"/>
  <c r="E231" i="15"/>
  <c r="E230" i="15"/>
  <c r="E229" i="15"/>
  <c r="E228" i="15"/>
  <c r="E227" i="15"/>
  <c r="E226" i="15"/>
  <c r="E225" i="15"/>
  <c r="E224" i="15"/>
  <c r="E222" i="15"/>
  <c r="E221" i="15"/>
  <c r="E220" i="15"/>
  <c r="E219" i="15"/>
  <c r="E218" i="15"/>
  <c r="E217" i="15"/>
  <c r="E216" i="15"/>
  <c r="E214" i="15"/>
  <c r="E213" i="15"/>
  <c r="E212" i="15"/>
  <c r="E211" i="15"/>
  <c r="E210" i="15"/>
  <c r="E209" i="15"/>
  <c r="E208" i="15"/>
  <c r="E207" i="15"/>
  <c r="E206" i="15"/>
  <c r="E205" i="15"/>
  <c r="E204" i="15"/>
  <c r="E203" i="15"/>
  <c r="E202" i="15"/>
  <c r="E201" i="15"/>
  <c r="E200" i="15"/>
  <c r="E199" i="15"/>
  <c r="E198" i="15"/>
  <c r="E197" i="15"/>
  <c r="E196" i="15"/>
  <c r="E195" i="15"/>
  <c r="E194" i="15"/>
  <c r="E193" i="15"/>
  <c r="E192" i="15"/>
  <c r="E191" i="15"/>
  <c r="E190" i="15"/>
  <c r="E189" i="15"/>
  <c r="E188" i="15"/>
  <c r="E187" i="15"/>
  <c r="E186" i="15"/>
  <c r="E185" i="15"/>
  <c r="E184" i="15"/>
  <c r="E183" i="15"/>
  <c r="E182" i="15"/>
  <c r="E181" i="15"/>
  <c r="E180" i="15"/>
  <c r="E179" i="15"/>
  <c r="E178" i="15"/>
  <c r="E177" i="15"/>
  <c r="E176" i="15"/>
  <c r="E175" i="15"/>
  <c r="E174" i="15"/>
  <c r="E173" i="15"/>
  <c r="E172" i="15"/>
  <c r="E171" i="15"/>
  <c r="E170" i="15"/>
  <c r="E169" i="15"/>
  <c r="E168" i="15"/>
  <c r="E167" i="15"/>
  <c r="E165" i="15"/>
  <c r="E164" i="15"/>
  <c r="E163" i="15"/>
  <c r="E162" i="15"/>
  <c r="E161" i="15"/>
  <c r="E160" i="15"/>
  <c r="E159" i="15"/>
  <c r="E157" i="15"/>
  <c r="E156" i="15"/>
  <c r="E155" i="15"/>
  <c r="E154" i="15"/>
  <c r="E153" i="15"/>
  <c r="E152" i="15"/>
  <c r="E151" i="15"/>
  <c r="E150" i="15"/>
  <c r="E149" i="15"/>
  <c r="E148" i="15"/>
  <c r="E147" i="15"/>
  <c r="E146" i="15"/>
  <c r="E145" i="15"/>
  <c r="E144" i="15"/>
  <c r="E143" i="15"/>
  <c r="C15" i="15"/>
  <c r="C21" i="15"/>
  <c r="C14" i="15"/>
  <c r="C26" i="15"/>
  <c r="C28" i="15"/>
  <c r="C35" i="15"/>
  <c r="C46" i="15"/>
  <c r="C49" i="15"/>
  <c r="E49" i="15" s="1"/>
  <c r="C52" i="15"/>
  <c r="C64" i="15"/>
  <c r="E64" i="15" s="1"/>
  <c r="C70" i="15"/>
  <c r="C30" i="15"/>
  <c r="E30" i="15" s="1"/>
  <c r="C78" i="15"/>
  <c r="C81" i="15"/>
  <c r="C77" i="15"/>
  <c r="C93" i="15"/>
  <c r="C95" i="15"/>
  <c r="C88" i="15"/>
  <c r="C87" i="15"/>
  <c r="C101" i="15"/>
  <c r="C106" i="15"/>
  <c r="C109" i="15"/>
  <c r="E109" i="15" s="1"/>
  <c r="C114" i="15"/>
  <c r="C119" i="15"/>
  <c r="C118" i="15" s="1"/>
  <c r="E118" i="15" s="1"/>
  <c r="C122" i="15"/>
  <c r="C127" i="15"/>
  <c r="C126" i="15"/>
  <c r="D78" i="15"/>
  <c r="D81" i="15"/>
  <c r="D77" i="15"/>
  <c r="D93" i="15"/>
  <c r="D95" i="15"/>
  <c r="D88" i="15"/>
  <c r="D87" i="15"/>
  <c r="D101" i="15"/>
  <c r="D106" i="15"/>
  <c r="D100" i="15" s="1"/>
  <c r="D109" i="15"/>
  <c r="D114" i="15"/>
  <c r="D113" i="15" s="1"/>
  <c r="D119" i="15"/>
  <c r="D118" i="15" s="1"/>
  <c r="D112" i="15" s="1"/>
  <c r="D122" i="15"/>
  <c r="D127" i="15"/>
  <c r="D126" i="15"/>
  <c r="D125" i="15" s="1"/>
  <c r="E141" i="15"/>
  <c r="E140" i="15"/>
  <c r="E138" i="15"/>
  <c r="E137" i="15"/>
  <c r="E136" i="15"/>
  <c r="E135" i="15"/>
  <c r="E134" i="15"/>
  <c r="E133" i="15"/>
  <c r="E131" i="15"/>
  <c r="E130" i="15"/>
  <c r="E129" i="15"/>
  <c r="E128" i="15"/>
  <c r="E127" i="15"/>
  <c r="E123" i="15"/>
  <c r="E122" i="15"/>
  <c r="E121" i="15"/>
  <c r="E120" i="15"/>
  <c r="E119" i="15"/>
  <c r="E117" i="15"/>
  <c r="E116" i="15"/>
  <c r="E115" i="15"/>
  <c r="E111" i="15"/>
  <c r="E110" i="15"/>
  <c r="E108" i="15"/>
  <c r="E107" i="15"/>
  <c r="E105" i="15"/>
  <c r="E104" i="15"/>
  <c r="E103" i="15"/>
  <c r="E102" i="15"/>
  <c r="E101" i="15"/>
  <c r="E99" i="15"/>
  <c r="E98" i="15"/>
  <c r="E97" i="15"/>
  <c r="E96" i="15"/>
  <c r="E95" i="15"/>
  <c r="E94" i="15"/>
  <c r="E93" i="15"/>
  <c r="E92" i="15"/>
  <c r="E91" i="15"/>
  <c r="E90" i="15"/>
  <c r="E89" i="15"/>
  <c r="E88" i="15"/>
  <c r="E87" i="15"/>
  <c r="E86" i="15"/>
  <c r="E85" i="15"/>
  <c r="E84" i="15"/>
  <c r="E83" i="15"/>
  <c r="E82" i="15"/>
  <c r="E81" i="15"/>
  <c r="E80" i="15"/>
  <c r="E79" i="15"/>
  <c r="E77" i="15"/>
  <c r="E73" i="15"/>
  <c r="E72" i="15"/>
  <c r="E71" i="15"/>
  <c r="E68" i="15"/>
  <c r="E67" i="15"/>
  <c r="E66" i="15"/>
  <c r="E65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8" i="15"/>
  <c r="E47" i="15"/>
  <c r="E45" i="15"/>
  <c r="E44" i="15"/>
  <c r="E43" i="15"/>
  <c r="E42" i="15"/>
  <c r="E41" i="15"/>
  <c r="E40" i="15"/>
  <c r="E39" i="15"/>
  <c r="E38" i="15"/>
  <c r="E37" i="15"/>
  <c r="E36" i="15"/>
  <c r="E35" i="15"/>
  <c r="E31" i="15"/>
  <c r="E29" i="15"/>
  <c r="E27" i="15"/>
  <c r="E22" i="15"/>
  <c r="E21" i="15"/>
  <c r="E20" i="15"/>
  <c r="E19" i="15"/>
  <c r="E18" i="15"/>
  <c r="E17" i="15"/>
  <c r="E16" i="15"/>
  <c r="E15" i="15"/>
  <c r="I141" i="15"/>
  <c r="J141" i="15"/>
  <c r="K141" i="15" s="1"/>
  <c r="I86" i="15"/>
  <c r="J86" i="15"/>
  <c r="K86" i="15"/>
  <c r="H86" i="15"/>
  <c r="F78" i="15"/>
  <c r="F81" i="15"/>
  <c r="F77" i="15"/>
  <c r="F76" i="15" s="1"/>
  <c r="F124" i="15" s="1"/>
  <c r="F93" i="15"/>
  <c r="F95" i="15"/>
  <c r="F88" i="15"/>
  <c r="F87" i="15"/>
  <c r="F101" i="15"/>
  <c r="F106" i="15"/>
  <c r="F100" i="15" s="1"/>
  <c r="I301" i="15"/>
  <c r="G300" i="15"/>
  <c r="F300" i="15"/>
  <c r="G78" i="15"/>
  <c r="G81" i="15"/>
  <c r="G77" i="15"/>
  <c r="H260" i="15"/>
  <c r="I260" i="15"/>
  <c r="J260" i="15"/>
  <c r="K260" i="15"/>
  <c r="I190" i="15"/>
  <c r="J190" i="15"/>
  <c r="K190" i="15" s="1"/>
  <c r="F74" i="15"/>
  <c r="I74" i="15" s="1"/>
  <c r="K74" i="15" s="1"/>
  <c r="J74" i="15"/>
  <c r="I75" i="15"/>
  <c r="J75" i="15"/>
  <c r="K75" i="15"/>
  <c r="H68" i="15"/>
  <c r="F64" i="15"/>
  <c r="F34" i="15" s="1"/>
  <c r="I68" i="15"/>
  <c r="J68" i="15"/>
  <c r="K68" i="15"/>
  <c r="I62" i="15"/>
  <c r="J62" i="15"/>
  <c r="K62" i="15"/>
  <c r="G291" i="15"/>
  <c r="F70" i="15"/>
  <c r="F69" i="15" s="1"/>
  <c r="H75" i="15"/>
  <c r="F46" i="15"/>
  <c r="F35" i="15"/>
  <c r="F49" i="15"/>
  <c r="F52" i="15"/>
  <c r="F15" i="15"/>
  <c r="F21" i="15"/>
  <c r="F14" i="15" s="1"/>
  <c r="F26" i="15"/>
  <c r="F28" i="15"/>
  <c r="F25" i="15"/>
  <c r="F30" i="15"/>
  <c r="I85" i="15"/>
  <c r="J85" i="15"/>
  <c r="K85" i="15"/>
  <c r="I135" i="15"/>
  <c r="J135" i="15"/>
  <c r="K135" i="15" s="1"/>
  <c r="I294" i="15"/>
  <c r="J294" i="15"/>
  <c r="I252" i="15"/>
  <c r="J252" i="15"/>
  <c r="K252" i="15"/>
  <c r="I231" i="15"/>
  <c r="J231" i="15"/>
  <c r="K231" i="15" s="1"/>
  <c r="I232" i="15"/>
  <c r="J232" i="15"/>
  <c r="K232" i="15"/>
  <c r="I234" i="15"/>
  <c r="J234" i="15"/>
  <c r="K234" i="15" s="1"/>
  <c r="I235" i="15"/>
  <c r="J235" i="15"/>
  <c r="K235" i="15"/>
  <c r="I236" i="15"/>
  <c r="J236" i="15"/>
  <c r="K236" i="15"/>
  <c r="I237" i="15"/>
  <c r="J237" i="15"/>
  <c r="K237" i="15"/>
  <c r="H251" i="15"/>
  <c r="H252" i="15"/>
  <c r="H242" i="15"/>
  <c r="H243" i="15"/>
  <c r="H244" i="15"/>
  <c r="H245" i="15"/>
  <c r="H246" i="15"/>
  <c r="H247" i="15"/>
  <c r="H248" i="15"/>
  <c r="H232" i="15"/>
  <c r="H234" i="15"/>
  <c r="H235" i="15"/>
  <c r="H236" i="15"/>
  <c r="H237" i="15"/>
  <c r="H133" i="15"/>
  <c r="H134" i="15"/>
  <c r="H135" i="15"/>
  <c r="H136" i="15"/>
  <c r="H137" i="15"/>
  <c r="H138" i="15"/>
  <c r="H85" i="15"/>
  <c r="H80" i="15"/>
  <c r="I306" i="15"/>
  <c r="J306" i="15"/>
  <c r="I303" i="15"/>
  <c r="J303" i="15"/>
  <c r="I298" i="15"/>
  <c r="J298" i="15"/>
  <c r="I290" i="15"/>
  <c r="J290" i="15"/>
  <c r="I265" i="15"/>
  <c r="J265" i="15"/>
  <c r="K265" i="15" s="1"/>
  <c r="H265" i="15"/>
  <c r="I255" i="15"/>
  <c r="J255" i="15"/>
  <c r="K255" i="15" s="1"/>
  <c r="H255" i="15"/>
  <c r="I250" i="15"/>
  <c r="J250" i="15"/>
  <c r="K250" i="15" s="1"/>
  <c r="H250" i="15"/>
  <c r="I222" i="15"/>
  <c r="J222" i="15"/>
  <c r="K222" i="15" s="1"/>
  <c r="H222" i="15"/>
  <c r="I204" i="15"/>
  <c r="J204" i="15"/>
  <c r="K204" i="15" s="1"/>
  <c r="I205" i="15"/>
  <c r="J205" i="15"/>
  <c r="K205" i="15"/>
  <c r="I206" i="15"/>
  <c r="J206" i="15"/>
  <c r="K206" i="15" s="1"/>
  <c r="I207" i="15"/>
  <c r="J207" i="15"/>
  <c r="K207" i="15"/>
  <c r="I208" i="15"/>
  <c r="J208" i="15"/>
  <c r="K208" i="15" s="1"/>
  <c r="I209" i="15"/>
  <c r="J209" i="15"/>
  <c r="K209" i="15"/>
  <c r="I210" i="15"/>
  <c r="J210" i="15"/>
  <c r="K210" i="15" s="1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I189" i="15"/>
  <c r="J189" i="15"/>
  <c r="K189" i="15" s="1"/>
  <c r="I191" i="15"/>
  <c r="J191" i="15"/>
  <c r="K191" i="15"/>
  <c r="I192" i="15"/>
  <c r="J192" i="15"/>
  <c r="K192" i="15" s="1"/>
  <c r="I193" i="15"/>
  <c r="J193" i="15"/>
  <c r="K193" i="15"/>
  <c r="I194" i="15"/>
  <c r="J194" i="15"/>
  <c r="K194" i="15" s="1"/>
  <c r="I195" i="15"/>
  <c r="J195" i="15"/>
  <c r="K195" i="15"/>
  <c r="I196" i="15"/>
  <c r="J196" i="15"/>
  <c r="K196" i="15" s="1"/>
  <c r="I197" i="15"/>
  <c r="J197" i="15"/>
  <c r="K197" i="15"/>
  <c r="I198" i="15"/>
  <c r="J198" i="15"/>
  <c r="K198" i="15" s="1"/>
  <c r="I199" i="15"/>
  <c r="J199" i="15"/>
  <c r="K199" i="15"/>
  <c r="I167" i="15"/>
  <c r="J167" i="15"/>
  <c r="K167" i="15" s="1"/>
  <c r="I168" i="15"/>
  <c r="J168" i="15"/>
  <c r="K168" i="15"/>
  <c r="I169" i="15"/>
  <c r="J169" i="15"/>
  <c r="K169" i="15" s="1"/>
  <c r="I170" i="15"/>
  <c r="J170" i="15"/>
  <c r="K170" i="15"/>
  <c r="I171" i="15"/>
  <c r="J171" i="15"/>
  <c r="K171" i="15" s="1"/>
  <c r="I172" i="15"/>
  <c r="J172" i="15"/>
  <c r="K172" i="15"/>
  <c r="I173" i="15"/>
  <c r="J173" i="15"/>
  <c r="K173" i="15"/>
  <c r="I174" i="15"/>
  <c r="J174" i="15"/>
  <c r="K174" i="15"/>
  <c r="I175" i="15"/>
  <c r="J175" i="15"/>
  <c r="K175" i="15" s="1"/>
  <c r="I176" i="15"/>
  <c r="J176" i="15"/>
  <c r="K176" i="15"/>
  <c r="I177" i="15"/>
  <c r="J177" i="15"/>
  <c r="K177" i="15" s="1"/>
  <c r="I178" i="15"/>
  <c r="J178" i="15"/>
  <c r="K178" i="15"/>
  <c r="I179" i="15"/>
  <c r="J179" i="15"/>
  <c r="K179" i="15" s="1"/>
  <c r="I180" i="15"/>
  <c r="J180" i="15"/>
  <c r="K180" i="15"/>
  <c r="I181" i="15"/>
  <c r="J181" i="15"/>
  <c r="K181" i="15" s="1"/>
  <c r="I182" i="15"/>
  <c r="J182" i="15"/>
  <c r="K182" i="15"/>
  <c r="I183" i="15"/>
  <c r="J183" i="15"/>
  <c r="K183" i="15" s="1"/>
  <c r="I184" i="15"/>
  <c r="J184" i="15"/>
  <c r="K184" i="15"/>
  <c r="I185" i="15"/>
  <c r="J185" i="15"/>
  <c r="K185" i="15" s="1"/>
  <c r="I186" i="15"/>
  <c r="J186" i="15"/>
  <c r="K186" i="15"/>
  <c r="I187" i="15"/>
  <c r="J187" i="15"/>
  <c r="K18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1" i="15"/>
  <c r="H192" i="15"/>
  <c r="H193" i="15"/>
  <c r="H194" i="15"/>
  <c r="H195" i="15"/>
  <c r="H196" i="15"/>
  <c r="H197" i="15"/>
  <c r="H198" i="15"/>
  <c r="H199" i="15"/>
  <c r="H167" i="15"/>
  <c r="I148" i="15"/>
  <c r="J148" i="15"/>
  <c r="K148" i="15"/>
  <c r="I149" i="15"/>
  <c r="J149" i="15"/>
  <c r="K149" i="15" s="1"/>
  <c r="I150" i="15"/>
  <c r="J150" i="15"/>
  <c r="K150" i="15"/>
  <c r="I151" i="15"/>
  <c r="J151" i="15"/>
  <c r="K151" i="15" s="1"/>
  <c r="I152" i="15"/>
  <c r="J152" i="15"/>
  <c r="K152" i="15"/>
  <c r="I153" i="15"/>
  <c r="J153" i="15"/>
  <c r="K153" i="15" s="1"/>
  <c r="H148" i="15"/>
  <c r="H149" i="15"/>
  <c r="H150" i="15"/>
  <c r="H151" i="15"/>
  <c r="H152" i="15"/>
  <c r="H153" i="15"/>
  <c r="I103" i="15"/>
  <c r="J103" i="15"/>
  <c r="K103" i="15"/>
  <c r="H103" i="15"/>
  <c r="I97" i="15"/>
  <c r="K97" i="15" s="1"/>
  <c r="I98" i="15"/>
  <c r="K98" i="15" s="1"/>
  <c r="H97" i="15"/>
  <c r="H98" i="15"/>
  <c r="H99" i="15"/>
  <c r="H88" i="15"/>
  <c r="H89" i="15"/>
  <c r="H90" i="15"/>
  <c r="H91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3" i="15"/>
  <c r="I38" i="15"/>
  <c r="J38" i="15"/>
  <c r="K38" i="15" s="1"/>
  <c r="I39" i="15"/>
  <c r="J39" i="15"/>
  <c r="K39" i="15"/>
  <c r="I40" i="15"/>
  <c r="J40" i="15"/>
  <c r="K40" i="15" s="1"/>
  <c r="I41" i="15"/>
  <c r="J41" i="15"/>
  <c r="K41" i="15"/>
  <c r="I42" i="15"/>
  <c r="J42" i="15"/>
  <c r="K42" i="15" s="1"/>
  <c r="I43" i="15"/>
  <c r="J43" i="15"/>
  <c r="K43" i="15"/>
  <c r="I44" i="15"/>
  <c r="J44" i="15"/>
  <c r="K44" i="15" s="1"/>
  <c r="I45" i="15"/>
  <c r="J45" i="15"/>
  <c r="K45" i="15"/>
  <c r="G305" i="15"/>
  <c r="F305" i="15"/>
  <c r="G296" i="15"/>
  <c r="F296" i="15"/>
  <c r="G288" i="15"/>
  <c r="F288" i="15"/>
  <c r="G249" i="15"/>
  <c r="F249" i="15"/>
  <c r="G220" i="15"/>
  <c r="F220" i="15"/>
  <c r="G166" i="15"/>
  <c r="G88" i="15"/>
  <c r="D305" i="15"/>
  <c r="C305" i="15"/>
  <c r="C304" i="15" s="1"/>
  <c r="D300" i="15"/>
  <c r="C300" i="15"/>
  <c r="D296" i="15"/>
  <c r="C296" i="15"/>
  <c r="D288" i="15"/>
  <c r="C288" i="15"/>
  <c r="I251" i="15"/>
  <c r="J251" i="15"/>
  <c r="K251" i="15" s="1"/>
  <c r="F166" i="15"/>
  <c r="I80" i="15"/>
  <c r="J80" i="15"/>
  <c r="K80" i="15" s="1"/>
  <c r="G284" i="15"/>
  <c r="G299" i="15" s="1"/>
  <c r="F308" i="15"/>
  <c r="F304" i="15" s="1"/>
  <c r="F313" i="15" s="1"/>
  <c r="F291" i="15"/>
  <c r="F284" i="15"/>
  <c r="F283" i="15" s="1"/>
  <c r="I283" i="15" s="1"/>
  <c r="F299" i="15"/>
  <c r="G308" i="15"/>
  <c r="G304" i="15"/>
  <c r="D304" i="15"/>
  <c r="J304" i="15"/>
  <c r="C291" i="15"/>
  <c r="C284" i="15"/>
  <c r="C283" i="15"/>
  <c r="D291" i="15"/>
  <c r="D284" i="15"/>
  <c r="D299" i="15" s="1"/>
  <c r="J299" i="15" s="1"/>
  <c r="D283" i="15"/>
  <c r="I305" i="15"/>
  <c r="J305" i="15"/>
  <c r="I307" i="15"/>
  <c r="J307" i="15"/>
  <c r="I300" i="15"/>
  <c r="J300" i="15"/>
  <c r="I302" i="15"/>
  <c r="J302" i="15"/>
  <c r="I296" i="15"/>
  <c r="J296" i="15"/>
  <c r="I297" i="15"/>
  <c r="J297" i="15"/>
  <c r="I288" i="15"/>
  <c r="J288" i="15"/>
  <c r="I289" i="15"/>
  <c r="J289" i="15"/>
  <c r="G262" i="15"/>
  <c r="G256" i="15"/>
  <c r="G267" i="15" s="1"/>
  <c r="G269" i="15" s="1"/>
  <c r="G277" i="15" s="1"/>
  <c r="G253" i="15"/>
  <c r="G240" i="15"/>
  <c r="G238" i="15"/>
  <c r="G229" i="15"/>
  <c r="G223" i="15"/>
  <c r="G215" i="15"/>
  <c r="G200" i="15"/>
  <c r="G145" i="15"/>
  <c r="G158" i="15"/>
  <c r="G143" i="15"/>
  <c r="F238" i="15"/>
  <c r="I227" i="15"/>
  <c r="J227" i="15"/>
  <c r="K227" i="15" s="1"/>
  <c r="H227" i="15"/>
  <c r="I202" i="15"/>
  <c r="J202" i="15"/>
  <c r="K202" i="15" s="1"/>
  <c r="I258" i="15"/>
  <c r="J258" i="15"/>
  <c r="K258" i="15"/>
  <c r="H258" i="15"/>
  <c r="F200" i="15"/>
  <c r="I201" i="15"/>
  <c r="J201" i="15"/>
  <c r="K201" i="15" s="1"/>
  <c r="H201" i="15"/>
  <c r="I61" i="15"/>
  <c r="K61" i="15"/>
  <c r="J61" i="15"/>
  <c r="J312" i="15"/>
  <c r="I312" i="15"/>
  <c r="J295" i="15"/>
  <c r="I293" i="15"/>
  <c r="I295" i="15"/>
  <c r="C299" i="15"/>
  <c r="I299" i="15"/>
  <c r="I242" i="15"/>
  <c r="J242" i="15"/>
  <c r="K242" i="15"/>
  <c r="J97" i="15"/>
  <c r="J98" i="15"/>
  <c r="I133" i="15"/>
  <c r="J133" i="15"/>
  <c r="K133" i="15" s="1"/>
  <c r="I134" i="15"/>
  <c r="J134" i="15"/>
  <c r="K134" i="15"/>
  <c r="G127" i="15"/>
  <c r="G126" i="15"/>
  <c r="F127" i="15"/>
  <c r="F126" i="15"/>
  <c r="F122" i="15"/>
  <c r="G93" i="15"/>
  <c r="G95" i="15"/>
  <c r="G87" i="15"/>
  <c r="J87" i="15" s="1"/>
  <c r="J81" i="15"/>
  <c r="I81" i="15"/>
  <c r="K81" i="15"/>
  <c r="H25" i="15"/>
  <c r="H30" i="15"/>
  <c r="I30" i="15"/>
  <c r="J30" i="15"/>
  <c r="K30" i="15" s="1"/>
  <c r="H31" i="15"/>
  <c r="I31" i="15"/>
  <c r="J31" i="15"/>
  <c r="K31" i="15" s="1"/>
  <c r="G313" i="15"/>
  <c r="D313" i="15"/>
  <c r="G101" i="15"/>
  <c r="J101" i="15" s="1"/>
  <c r="I101" i="15"/>
  <c r="G106" i="15"/>
  <c r="G114" i="15"/>
  <c r="G113" i="15" s="1"/>
  <c r="G119" i="15"/>
  <c r="G118" i="15" s="1"/>
  <c r="J118" i="15" s="1"/>
  <c r="K118" i="15" s="1"/>
  <c r="G122" i="15"/>
  <c r="J122" i="15"/>
  <c r="I122" i="15"/>
  <c r="K122" i="15"/>
  <c r="G278" i="15"/>
  <c r="G281" i="15"/>
  <c r="F114" i="15"/>
  <c r="F113" i="15"/>
  <c r="F112" i="15" s="1"/>
  <c r="F119" i="15"/>
  <c r="F118" i="15"/>
  <c r="F262" i="15"/>
  <c r="F256" i="15"/>
  <c r="F253" i="15"/>
  <c r="F240" i="15"/>
  <c r="F229" i="15"/>
  <c r="F223" i="15"/>
  <c r="F215" i="15"/>
  <c r="F145" i="15"/>
  <c r="I145" i="15" s="1"/>
  <c r="K145" i="15" s="1"/>
  <c r="F158" i="15"/>
  <c r="I158" i="15"/>
  <c r="J158" i="15"/>
  <c r="K158" i="15"/>
  <c r="F143" i="15"/>
  <c r="F267" i="15"/>
  <c r="F269" i="15" s="1"/>
  <c r="F278" i="15"/>
  <c r="F281" i="15" s="1"/>
  <c r="I281" i="15" s="1"/>
  <c r="K281" i="15" s="1"/>
  <c r="J281" i="15"/>
  <c r="I118" i="15"/>
  <c r="J145" i="15"/>
  <c r="I14" i="15"/>
  <c r="J14" i="15"/>
  <c r="K14" i="15"/>
  <c r="I15" i="15"/>
  <c r="J15" i="15"/>
  <c r="K15" i="15" s="1"/>
  <c r="I16" i="15"/>
  <c r="J16" i="15"/>
  <c r="K16" i="15"/>
  <c r="I17" i="15"/>
  <c r="J17" i="15"/>
  <c r="K17" i="15" s="1"/>
  <c r="I18" i="15"/>
  <c r="J18" i="15"/>
  <c r="K18" i="15"/>
  <c r="I19" i="15"/>
  <c r="J19" i="15"/>
  <c r="K19" i="15" s="1"/>
  <c r="I20" i="15"/>
  <c r="J20" i="15"/>
  <c r="K20" i="15"/>
  <c r="I21" i="15"/>
  <c r="J21" i="15"/>
  <c r="K21" i="15" s="1"/>
  <c r="I22" i="15"/>
  <c r="J22" i="15"/>
  <c r="K22" i="15"/>
  <c r="J25" i="15"/>
  <c r="I26" i="15"/>
  <c r="J26" i="15"/>
  <c r="K26" i="15"/>
  <c r="I27" i="15"/>
  <c r="J27" i="15"/>
  <c r="K27" i="15" s="1"/>
  <c r="I28" i="15"/>
  <c r="J28" i="15"/>
  <c r="K28" i="15"/>
  <c r="I29" i="15"/>
  <c r="J29" i="15"/>
  <c r="K29" i="15" s="1"/>
  <c r="I35" i="15"/>
  <c r="J35" i="15"/>
  <c r="K35" i="15" s="1"/>
  <c r="I36" i="15"/>
  <c r="J36" i="15"/>
  <c r="K36" i="15"/>
  <c r="I37" i="15"/>
  <c r="J37" i="15"/>
  <c r="K37" i="15" s="1"/>
  <c r="I46" i="15"/>
  <c r="J46" i="15"/>
  <c r="K46" i="15"/>
  <c r="I47" i="15"/>
  <c r="J47" i="15"/>
  <c r="K47" i="15" s="1"/>
  <c r="I48" i="15"/>
  <c r="J48" i="15"/>
  <c r="K48" i="15"/>
  <c r="I49" i="15"/>
  <c r="J49" i="15"/>
  <c r="K49" i="15" s="1"/>
  <c r="I50" i="15"/>
  <c r="J50" i="15"/>
  <c r="K50" i="15"/>
  <c r="I51" i="15"/>
  <c r="J51" i="15"/>
  <c r="K51" i="15" s="1"/>
  <c r="I52" i="15"/>
  <c r="J52" i="15"/>
  <c r="K52" i="15"/>
  <c r="I53" i="15"/>
  <c r="J53" i="15"/>
  <c r="K53" i="15"/>
  <c r="I54" i="15"/>
  <c r="J54" i="15"/>
  <c r="K54" i="15"/>
  <c r="I55" i="15"/>
  <c r="J55" i="15"/>
  <c r="K55" i="15"/>
  <c r="I56" i="15"/>
  <c r="J56" i="15"/>
  <c r="K56" i="15"/>
  <c r="I57" i="15"/>
  <c r="J57" i="15"/>
  <c r="K57" i="15"/>
  <c r="I58" i="15"/>
  <c r="J58" i="15"/>
  <c r="K58" i="15"/>
  <c r="I59" i="15"/>
  <c r="J59" i="15"/>
  <c r="K59" i="15"/>
  <c r="I60" i="15"/>
  <c r="J60" i="15"/>
  <c r="K60" i="15"/>
  <c r="I63" i="15"/>
  <c r="J63" i="15"/>
  <c r="K63" i="15"/>
  <c r="I64" i="15"/>
  <c r="J64" i="15"/>
  <c r="K64" i="15"/>
  <c r="I65" i="15"/>
  <c r="K65" i="15"/>
  <c r="I66" i="15"/>
  <c r="J66" i="15"/>
  <c r="K66" i="15" s="1"/>
  <c r="I67" i="15"/>
  <c r="J67" i="15"/>
  <c r="K67" i="15"/>
  <c r="J69" i="15"/>
  <c r="I70" i="15"/>
  <c r="J70" i="15"/>
  <c r="K70" i="15"/>
  <c r="I71" i="15"/>
  <c r="J71" i="15"/>
  <c r="K71" i="15" s="1"/>
  <c r="I72" i="15"/>
  <c r="J72" i="15"/>
  <c r="K72" i="15"/>
  <c r="I73" i="15"/>
  <c r="J73" i="15"/>
  <c r="K73" i="15" s="1"/>
  <c r="I78" i="15"/>
  <c r="I79" i="15"/>
  <c r="J79" i="15"/>
  <c r="K79" i="15" s="1"/>
  <c r="I82" i="15"/>
  <c r="J82" i="15"/>
  <c r="K82" i="15" s="1"/>
  <c r="I83" i="15"/>
  <c r="J83" i="15"/>
  <c r="K83" i="15"/>
  <c r="I84" i="15"/>
  <c r="J84" i="15"/>
  <c r="K84" i="15" s="1"/>
  <c r="I93" i="15"/>
  <c r="J93" i="15"/>
  <c r="K93" i="15"/>
  <c r="I94" i="15"/>
  <c r="J94" i="15"/>
  <c r="K94" i="15" s="1"/>
  <c r="I95" i="15"/>
  <c r="I96" i="15"/>
  <c r="J96" i="15"/>
  <c r="K96" i="15" s="1"/>
  <c r="I99" i="15"/>
  <c r="J99" i="15"/>
  <c r="K99" i="15"/>
  <c r="I102" i="15"/>
  <c r="J102" i="15"/>
  <c r="K102" i="15" s="1"/>
  <c r="I104" i="15"/>
  <c r="J104" i="15"/>
  <c r="K104" i="15"/>
  <c r="I105" i="15"/>
  <c r="K105" i="15"/>
  <c r="J106" i="15"/>
  <c r="I107" i="15"/>
  <c r="J107" i="15"/>
  <c r="K107" i="15"/>
  <c r="I108" i="15"/>
  <c r="J108" i="15"/>
  <c r="K108" i="15" s="1"/>
  <c r="I109" i="15"/>
  <c r="J109" i="15"/>
  <c r="K109" i="15"/>
  <c r="I110" i="15"/>
  <c r="J110" i="15"/>
  <c r="K110" i="15" s="1"/>
  <c r="I111" i="15"/>
  <c r="J111" i="15"/>
  <c r="K111" i="15"/>
  <c r="J114" i="15"/>
  <c r="I115" i="15"/>
  <c r="J115" i="15"/>
  <c r="K115" i="15"/>
  <c r="I116" i="15"/>
  <c r="J116" i="15"/>
  <c r="K116" i="15" s="1"/>
  <c r="I117" i="15"/>
  <c r="J117" i="15"/>
  <c r="K117" i="15"/>
  <c r="J119" i="15"/>
  <c r="I120" i="15"/>
  <c r="J120" i="15"/>
  <c r="K120" i="15"/>
  <c r="I121" i="15"/>
  <c r="J121" i="15"/>
  <c r="K121" i="15" s="1"/>
  <c r="I123" i="15"/>
  <c r="J123" i="15"/>
  <c r="K123" i="15"/>
  <c r="J127" i="15"/>
  <c r="I128" i="15"/>
  <c r="J128" i="15"/>
  <c r="K128" i="15"/>
  <c r="I129" i="15"/>
  <c r="J129" i="15"/>
  <c r="K129" i="15" s="1"/>
  <c r="I130" i="15"/>
  <c r="J130" i="15"/>
  <c r="K130" i="15"/>
  <c r="I131" i="15"/>
  <c r="J131" i="15"/>
  <c r="K131" i="15" s="1"/>
  <c r="I136" i="15"/>
  <c r="J136" i="15"/>
  <c r="K136" i="15"/>
  <c r="I137" i="15"/>
  <c r="J137" i="15"/>
  <c r="K137" i="15"/>
  <c r="I138" i="15"/>
  <c r="J138" i="15"/>
  <c r="K138" i="15"/>
  <c r="I140" i="15"/>
  <c r="J140" i="15"/>
  <c r="K140" i="15"/>
  <c r="I143" i="15"/>
  <c r="J143" i="15"/>
  <c r="K143" i="15"/>
  <c r="I144" i="15"/>
  <c r="J144" i="15"/>
  <c r="K144" i="15" s="1"/>
  <c r="I146" i="15"/>
  <c r="J146" i="15"/>
  <c r="K146" i="15"/>
  <c r="I147" i="15"/>
  <c r="J147" i="15"/>
  <c r="K147" i="15" s="1"/>
  <c r="I154" i="15"/>
  <c r="J154" i="15"/>
  <c r="K154" i="15"/>
  <c r="I155" i="15"/>
  <c r="J155" i="15"/>
  <c r="K155" i="15" s="1"/>
  <c r="I156" i="15"/>
  <c r="J156" i="15"/>
  <c r="K156" i="15"/>
  <c r="I157" i="15"/>
  <c r="J157" i="15"/>
  <c r="K157" i="15" s="1"/>
  <c r="I159" i="15"/>
  <c r="J159" i="15"/>
  <c r="K159" i="15"/>
  <c r="I160" i="15"/>
  <c r="J160" i="15"/>
  <c r="K160" i="15" s="1"/>
  <c r="I161" i="15"/>
  <c r="J161" i="15"/>
  <c r="K161" i="15"/>
  <c r="I162" i="15"/>
  <c r="J162" i="15"/>
  <c r="K162" i="15" s="1"/>
  <c r="I163" i="15"/>
  <c r="J163" i="15"/>
  <c r="K163" i="15"/>
  <c r="I164" i="15"/>
  <c r="J164" i="15"/>
  <c r="K164" i="15" s="1"/>
  <c r="I165" i="15"/>
  <c r="J165" i="15"/>
  <c r="K165" i="15"/>
  <c r="I166" i="15"/>
  <c r="J166" i="15"/>
  <c r="K166" i="15" s="1"/>
  <c r="I188" i="15"/>
  <c r="J188" i="15"/>
  <c r="K188" i="15"/>
  <c r="I200" i="15"/>
  <c r="J200" i="15"/>
  <c r="K200" i="15" s="1"/>
  <c r="I203" i="15"/>
  <c r="J203" i="15"/>
  <c r="K203" i="15"/>
  <c r="I211" i="15"/>
  <c r="J211" i="15"/>
  <c r="K211" i="15" s="1"/>
  <c r="I212" i="15"/>
  <c r="J212" i="15"/>
  <c r="K212" i="15"/>
  <c r="I213" i="15"/>
  <c r="J213" i="15"/>
  <c r="K213" i="15"/>
  <c r="I214" i="15"/>
  <c r="J214" i="15"/>
  <c r="K214" i="15"/>
  <c r="I215" i="15"/>
  <c r="J215" i="15"/>
  <c r="K215" i="15" s="1"/>
  <c r="I216" i="15"/>
  <c r="J216" i="15"/>
  <c r="K216" i="15"/>
  <c r="I217" i="15"/>
  <c r="J217" i="15"/>
  <c r="K217" i="15" s="1"/>
  <c r="I218" i="15"/>
  <c r="J218" i="15"/>
  <c r="K218" i="15"/>
  <c r="I219" i="15"/>
  <c r="J219" i="15"/>
  <c r="K219" i="15" s="1"/>
  <c r="I220" i="15"/>
  <c r="J220" i="15"/>
  <c r="K220" i="15"/>
  <c r="I221" i="15"/>
  <c r="J221" i="15"/>
  <c r="K221" i="15" s="1"/>
  <c r="I223" i="15"/>
  <c r="J223" i="15"/>
  <c r="K223" i="15"/>
  <c r="I224" i="15"/>
  <c r="J224" i="15"/>
  <c r="K224" i="15" s="1"/>
  <c r="I225" i="15"/>
  <c r="J225" i="15"/>
  <c r="K225" i="15"/>
  <c r="I226" i="15"/>
  <c r="J226" i="15"/>
  <c r="K226" i="15" s="1"/>
  <c r="I228" i="15"/>
  <c r="J228" i="15"/>
  <c r="K228" i="15"/>
  <c r="I229" i="15"/>
  <c r="J229" i="15"/>
  <c r="K229" i="15" s="1"/>
  <c r="I230" i="15"/>
  <c r="J230" i="15"/>
  <c r="K230" i="15"/>
  <c r="I238" i="15"/>
  <c r="J238" i="15"/>
  <c r="K238" i="15" s="1"/>
  <c r="I239" i="15"/>
  <c r="J239" i="15"/>
  <c r="K239" i="15"/>
  <c r="I240" i="15"/>
  <c r="J240" i="15"/>
  <c r="K240" i="15" s="1"/>
  <c r="I241" i="15"/>
  <c r="J241" i="15"/>
  <c r="K241" i="15"/>
  <c r="I243" i="15"/>
  <c r="J243" i="15"/>
  <c r="K243" i="15"/>
  <c r="I244" i="15"/>
  <c r="J244" i="15"/>
  <c r="K244" i="15"/>
  <c r="I245" i="15"/>
  <c r="J245" i="15"/>
  <c r="K245" i="15" s="1"/>
  <c r="I246" i="15"/>
  <c r="J246" i="15"/>
  <c r="K246" i="15"/>
  <c r="I247" i="15"/>
  <c r="J247" i="15"/>
  <c r="K247" i="15"/>
  <c r="I248" i="15"/>
  <c r="J248" i="15"/>
  <c r="K248" i="15"/>
  <c r="I249" i="15"/>
  <c r="J249" i="15"/>
  <c r="K249" i="15" s="1"/>
  <c r="I253" i="15"/>
  <c r="J253" i="15"/>
  <c r="K253" i="15"/>
  <c r="I254" i="15"/>
  <c r="J254" i="15"/>
  <c r="K254" i="15" s="1"/>
  <c r="I256" i="15"/>
  <c r="J256" i="15"/>
  <c r="K256" i="15"/>
  <c r="I257" i="15"/>
  <c r="J257" i="15"/>
  <c r="K257" i="15" s="1"/>
  <c r="I259" i="15"/>
  <c r="J259" i="15"/>
  <c r="K259" i="15"/>
  <c r="I261" i="15"/>
  <c r="J261" i="15"/>
  <c r="K261" i="15" s="1"/>
  <c r="I262" i="15"/>
  <c r="J262" i="15"/>
  <c r="K262" i="15"/>
  <c r="I263" i="15"/>
  <c r="J263" i="15"/>
  <c r="K263" i="15" s="1"/>
  <c r="I264" i="15"/>
  <c r="J264" i="15"/>
  <c r="K264" i="15"/>
  <c r="I266" i="15"/>
  <c r="J266" i="15"/>
  <c r="K266" i="15" s="1"/>
  <c r="I267" i="15"/>
  <c r="J267" i="15"/>
  <c r="K267" i="15"/>
  <c r="I268" i="15"/>
  <c r="J268" i="15"/>
  <c r="K268" i="15" s="1"/>
  <c r="J269" i="15"/>
  <c r="I270" i="15"/>
  <c r="J270" i="15"/>
  <c r="K270" i="15" s="1"/>
  <c r="I271" i="15"/>
  <c r="J271" i="15"/>
  <c r="K271" i="15"/>
  <c r="I272" i="15"/>
  <c r="J272" i="15"/>
  <c r="K272" i="15"/>
  <c r="I273" i="15"/>
  <c r="J273" i="15"/>
  <c r="K273" i="15"/>
  <c r="I274" i="15"/>
  <c r="J274" i="15"/>
  <c r="K274" i="15"/>
  <c r="I275" i="15"/>
  <c r="J275" i="15"/>
  <c r="K275" i="15"/>
  <c r="I276" i="15"/>
  <c r="J276" i="15"/>
  <c r="K276" i="15" s="1"/>
  <c r="J277" i="15"/>
  <c r="I278" i="15"/>
  <c r="J278" i="15"/>
  <c r="K278" i="15" s="1"/>
  <c r="I279" i="15"/>
  <c r="J279" i="15"/>
  <c r="K279" i="15"/>
  <c r="I280" i="15"/>
  <c r="J280" i="15"/>
  <c r="K280" i="15" s="1"/>
  <c r="J65" i="15"/>
  <c r="J105" i="15"/>
  <c r="J284" i="15"/>
  <c r="J285" i="15"/>
  <c r="J286" i="15"/>
  <c r="J287" i="15"/>
  <c r="J291" i="15"/>
  <c r="J292" i="15"/>
  <c r="J293" i="15"/>
  <c r="J308" i="15"/>
  <c r="J309" i="15"/>
  <c r="J310" i="15"/>
  <c r="J311" i="15"/>
  <c r="J313" i="15"/>
  <c r="I284" i="15"/>
  <c r="I285" i="15"/>
  <c r="I286" i="15"/>
  <c r="I287" i="15"/>
  <c r="I291" i="15"/>
  <c r="I292" i="15"/>
  <c r="I308" i="15"/>
  <c r="I309" i="15"/>
  <c r="I310" i="15"/>
  <c r="I311" i="15"/>
  <c r="H14" i="15"/>
  <c r="H15" i="15"/>
  <c r="H16" i="15"/>
  <c r="H17" i="15"/>
  <c r="H18" i="15"/>
  <c r="H19" i="15"/>
  <c r="H20" i="15"/>
  <c r="H21" i="15"/>
  <c r="H22" i="15"/>
  <c r="H26" i="15"/>
  <c r="H27" i="15"/>
  <c r="H28" i="15"/>
  <c r="H29" i="15"/>
  <c r="H34" i="15"/>
  <c r="H35" i="15"/>
  <c r="H36" i="15"/>
  <c r="H64" i="15"/>
  <c r="H65" i="15"/>
  <c r="H66" i="15"/>
  <c r="H67" i="15"/>
  <c r="H69" i="15"/>
  <c r="H70" i="15"/>
  <c r="H71" i="15"/>
  <c r="H72" i="15"/>
  <c r="H73" i="15"/>
  <c r="H78" i="15"/>
  <c r="H79" i="15"/>
  <c r="H81" i="15"/>
  <c r="H82" i="15"/>
  <c r="H83" i="15"/>
  <c r="H84" i="15"/>
  <c r="H87" i="15"/>
  <c r="H93" i="15"/>
  <c r="H94" i="15"/>
  <c r="H95" i="15"/>
  <c r="H96" i="15"/>
  <c r="H101" i="15"/>
  <c r="H102" i="15"/>
  <c r="H104" i="15"/>
  <c r="H105" i="15"/>
  <c r="H106" i="15"/>
  <c r="H107" i="15"/>
  <c r="H108" i="15"/>
  <c r="H109" i="15"/>
  <c r="H110" i="15"/>
  <c r="H111" i="15"/>
  <c r="H113" i="15"/>
  <c r="H114" i="15"/>
  <c r="H115" i="15"/>
  <c r="H116" i="15"/>
  <c r="H117" i="15"/>
  <c r="H118" i="15"/>
  <c r="H119" i="15"/>
  <c r="H120" i="15"/>
  <c r="H121" i="15"/>
  <c r="H122" i="15"/>
  <c r="H123" i="15"/>
  <c r="H127" i="15"/>
  <c r="H128" i="15"/>
  <c r="H129" i="15"/>
  <c r="H130" i="15"/>
  <c r="H131" i="15"/>
  <c r="H140" i="15"/>
  <c r="H143" i="15"/>
  <c r="H144" i="15"/>
  <c r="H145" i="15"/>
  <c r="H146" i="15"/>
  <c r="H147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200" i="15"/>
  <c r="H215" i="15"/>
  <c r="H216" i="15"/>
  <c r="H217" i="15"/>
  <c r="H218" i="15"/>
  <c r="H219" i="15"/>
  <c r="H220" i="15"/>
  <c r="H221" i="15"/>
  <c r="H223" i="15"/>
  <c r="H224" i="15"/>
  <c r="H225" i="15"/>
  <c r="H226" i="15"/>
  <c r="H228" i="15"/>
  <c r="H229" i="15"/>
  <c r="H230" i="15"/>
  <c r="H231" i="15"/>
  <c r="H238" i="15"/>
  <c r="H239" i="15"/>
  <c r="H240" i="15"/>
  <c r="H241" i="15"/>
  <c r="H249" i="15"/>
  <c r="H253" i="15"/>
  <c r="H254" i="15"/>
  <c r="H256" i="15"/>
  <c r="H257" i="15"/>
  <c r="H259" i="15"/>
  <c r="H261" i="15"/>
  <c r="H262" i="15"/>
  <c r="H263" i="15"/>
  <c r="H264" i="15"/>
  <c r="H266" i="15"/>
  <c r="H267" i="15"/>
  <c r="H268" i="15"/>
  <c r="H270" i="15"/>
  <c r="H271" i="15"/>
  <c r="H272" i="15"/>
  <c r="H273" i="15"/>
  <c r="H274" i="15"/>
  <c r="H275" i="15"/>
  <c r="H276" i="15"/>
  <c r="H278" i="15"/>
  <c r="H279" i="15"/>
  <c r="H280" i="15"/>
  <c r="H281" i="15"/>
  <c r="H77" i="15"/>
  <c r="I77" i="15"/>
  <c r="J77" i="15"/>
  <c r="F125" i="15"/>
  <c r="H125" i="15" s="1"/>
  <c r="H126" i="15"/>
  <c r="F277" i="15"/>
  <c r="H277" i="15" s="1"/>
  <c r="H269" i="15"/>
  <c r="I87" i="15"/>
  <c r="K87" i="15" s="1"/>
  <c r="I126" i="15"/>
  <c r="J126" i="15"/>
  <c r="K126" i="15"/>
  <c r="G125" i="15"/>
  <c r="J125" i="15" s="1"/>
  <c r="I127" i="15"/>
  <c r="K127" i="15" s="1"/>
  <c r="I119" i="15"/>
  <c r="K119" i="15" s="1"/>
  <c r="I114" i="15"/>
  <c r="K114" i="15" s="1"/>
  <c r="J113" i="15"/>
  <c r="I106" i="15"/>
  <c r="K106" i="15"/>
  <c r="J95" i="15"/>
  <c r="K95" i="15"/>
  <c r="J78" i="15"/>
  <c r="K78" i="15"/>
  <c r="C313" i="15"/>
  <c r="I313" i="15"/>
  <c r="F13" i="15"/>
  <c r="K77" i="15"/>
  <c r="F139" i="15" l="1"/>
  <c r="D124" i="15"/>
  <c r="G112" i="15"/>
  <c r="H112" i="15" s="1"/>
  <c r="K101" i="15"/>
  <c r="I304" i="15"/>
  <c r="J88" i="15"/>
  <c r="K88" i="15" s="1"/>
  <c r="C34" i="15"/>
  <c r="C269" i="15"/>
  <c r="E267" i="15"/>
  <c r="G100" i="15"/>
  <c r="G283" i="15"/>
  <c r="J283" i="15" s="1"/>
  <c r="H74" i="15"/>
  <c r="D76" i="15"/>
  <c r="C125" i="15"/>
  <c r="E126" i="15"/>
  <c r="C113" i="15"/>
  <c r="E114" i="15"/>
  <c r="C100" i="15"/>
  <c r="E106" i="15"/>
  <c r="C76" i="15"/>
  <c r="E78" i="15"/>
  <c r="C69" i="15"/>
  <c r="E70" i="15"/>
  <c r="C25" i="15"/>
  <c r="E28" i="15"/>
  <c r="C13" i="15"/>
  <c r="E14" i="15"/>
  <c r="E281" i="15"/>
  <c r="G34" i="15"/>
  <c r="E13" i="15" l="1"/>
  <c r="I13" i="15"/>
  <c r="I25" i="15"/>
  <c r="K25" i="15" s="1"/>
  <c r="E25" i="15"/>
  <c r="I69" i="15"/>
  <c r="K69" i="15" s="1"/>
  <c r="E69" i="15"/>
  <c r="E76" i="15"/>
  <c r="I76" i="15"/>
  <c r="E100" i="15"/>
  <c r="I100" i="15"/>
  <c r="C112" i="15"/>
  <c r="E113" i="15"/>
  <c r="I113" i="15"/>
  <c r="K113" i="15" s="1"/>
  <c r="E125" i="15"/>
  <c r="I125" i="15"/>
  <c r="K125" i="15" s="1"/>
  <c r="J100" i="15"/>
  <c r="G76" i="15"/>
  <c r="H76" i="15" s="1"/>
  <c r="H100" i="15"/>
  <c r="E269" i="15"/>
  <c r="C277" i="15"/>
  <c r="I269" i="15"/>
  <c r="K269" i="15" s="1"/>
  <c r="D139" i="15"/>
  <c r="F142" i="15"/>
  <c r="J34" i="15"/>
  <c r="G13" i="15"/>
  <c r="E34" i="15"/>
  <c r="I34" i="15"/>
  <c r="K34" i="15" s="1"/>
  <c r="J112" i="15"/>
  <c r="G124" i="15" l="1"/>
  <c r="H13" i="15"/>
  <c r="J13" i="15"/>
  <c r="F282" i="15"/>
  <c r="E112" i="15"/>
  <c r="I112" i="15"/>
  <c r="K112" i="15" s="1"/>
  <c r="J76" i="15"/>
  <c r="D142" i="15"/>
  <c r="E277" i="15"/>
  <c r="I277" i="15"/>
  <c r="K277" i="15" s="1"/>
  <c r="K100" i="15"/>
  <c r="K76" i="15"/>
  <c r="K13" i="15"/>
  <c r="C124" i="15"/>
  <c r="E124" i="15" l="1"/>
  <c r="C139" i="15"/>
  <c r="I124" i="15"/>
  <c r="D282" i="15"/>
  <c r="G139" i="15"/>
  <c r="H124" i="15"/>
  <c r="J124" i="15"/>
  <c r="G142" i="15" l="1"/>
  <c r="H139" i="15"/>
  <c r="J139" i="15"/>
  <c r="C142" i="15"/>
  <c r="E139" i="15"/>
  <c r="I139" i="15"/>
  <c r="K139" i="15" s="1"/>
  <c r="K124" i="15"/>
  <c r="E142" i="15" l="1"/>
  <c r="I142" i="15"/>
  <c r="C282" i="15"/>
  <c r="I282" i="15" s="1"/>
  <c r="G282" i="15"/>
  <c r="J282" i="15" s="1"/>
  <c r="H142" i="15"/>
  <c r="J142" i="15"/>
  <c r="K142" i="15" l="1"/>
</calcChain>
</file>

<file path=xl/sharedStrings.xml><?xml version="1.0" encoding="utf-8"?>
<sst xmlns="http://schemas.openxmlformats.org/spreadsheetml/2006/main" count="333" uniqueCount="314">
  <si>
    <t>Державне мито, що сплачуються за місцем розгляду та оформлення документів, у тому числі за оформлення документів на спадщину і дарування  </t>
  </si>
  <si>
    <t>Податок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</si>
  <si>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</si>
  <si>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</si>
  <si>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Усього доходів</t>
  </si>
  <si>
    <t>Усього видатків</t>
  </si>
  <si>
    <t>Усього кредитування</t>
  </si>
  <si>
    <t>Фінансування за рахунок зміни залишків коштів бюджетів</t>
  </si>
  <si>
    <t>Фінансування за рахунок залишків коштів на рахунках бюджетних установ</t>
  </si>
  <si>
    <t xml:space="preserve">Найменування </t>
  </si>
  <si>
    <t>Загальний фонд</t>
  </si>
  <si>
    <t>Спеціальний фонд</t>
  </si>
  <si>
    <t>Разом</t>
  </si>
  <si>
    <t>Податкові надходження:</t>
  </si>
  <si>
    <t>Податок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</si>
  <si>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</si>
  <si>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</si>
  <si>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</si>
  <si>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</t>
  </si>
  <si>
    <t>Місцеві податки і збори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</si>
  <si>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</si>
  <si>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</si>
  <si>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</si>
  <si>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</si>
  <si>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</si>
  <si>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</si>
  <si>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</si>
  <si>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</si>
  <si>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</t>
  </si>
  <si>
    <t>інші надходження</t>
  </si>
  <si>
    <t>інші надходження </t>
  </si>
  <si>
    <t>Державне мито</t>
  </si>
  <si>
    <t>інші надходження  </t>
  </si>
  <si>
    <t>Доходи від операцій з кредитування та надання гарантій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</si>
  <si>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</si>
  <si>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</si>
  <si>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Доходи від операцій з капіталом  </t>
  </si>
  <si>
    <t>Надходження від продажу основного капіталу  </t>
  </si>
  <si>
    <t>Надходження коштів від Державного фонду дорогоцінних металів і дорогоцінного каміння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</si>
  <si>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</si>
  <si>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</si>
  <si>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</t>
  </si>
  <si>
    <t>Цільові фонди  </t>
  </si>
  <si>
    <t>Разом доходів</t>
  </si>
  <si>
    <t>Офіційні трансферти  </t>
  </si>
  <si>
    <t>Від органів державного управління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</si>
  <si>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</si>
  <si>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Усього доходів з трансфертами, що передаються з державного бюджету</t>
  </si>
  <si>
    <t>Державне управлiння</t>
  </si>
  <si>
    <t>Органи мiсцевого самоврядування</t>
  </si>
  <si>
    <t>Освiта</t>
  </si>
  <si>
    <t>Дошкiльнi заклади освiти</t>
  </si>
  <si>
    <t>Iншi заклади освiти</t>
  </si>
  <si>
    <t>Охорона здоров"я</t>
  </si>
  <si>
    <t>Лікарні</t>
  </si>
  <si>
    <t>Перинатальні центри, пологові будинки</t>
  </si>
  <si>
    <t>Загальнi i спецiалiзованi стоматологiчнi полiклiнiки</t>
  </si>
  <si>
    <t>Iншi заходи по охоронi здоров'я</t>
  </si>
  <si>
    <t>Соцiальний захист та соцiальне забезпечення</t>
  </si>
  <si>
    <t>Iншi видатки на соціальний захист населення</t>
  </si>
  <si>
    <t>Соціальні програми i заходи державних органiв у справах молоді</t>
  </si>
  <si>
    <t>Територіальні центри соціального обслуговування (надання соціальних послуг) </t>
  </si>
  <si>
    <t>Фінансова підтримка громадських організацій інвалідів і ветеранів</t>
  </si>
  <si>
    <t>Житлово-комунальне господарство</t>
  </si>
  <si>
    <t>Дотацiя житлово-комунальному господарству</t>
  </si>
  <si>
    <t>Тепловi мережi</t>
  </si>
  <si>
    <t>Водопровiдно - каналiзацiйне господарство</t>
  </si>
  <si>
    <t>Благоустрiй мiст, сіл, селищ</t>
  </si>
  <si>
    <t>Берегоукрiплювальнi роботи</t>
  </si>
  <si>
    <t>Культура i мистецтво</t>
  </si>
  <si>
    <t>Бiблiотеки</t>
  </si>
  <si>
    <t>Палаци i будинки культури, клуби та iншi заклади клубного типу</t>
  </si>
  <si>
    <t>Школи естетичного виховання дiтей</t>
  </si>
  <si>
    <t>Iншi культурно-освiтнi заклади та заходи</t>
  </si>
  <si>
    <t>Перiодичнi видання (газети та журнали)</t>
  </si>
  <si>
    <t>Фiзична культура i спорт</t>
  </si>
  <si>
    <t>Проведення навчально-тренувальних зборiв i змагань</t>
  </si>
  <si>
    <t>Проведення навчально-тренувальних зборів і змагань з неолімпійських видів спорту </t>
  </si>
  <si>
    <t>Утримання та навчально-тренувальна робота дитячо-юнацьких спортивних шкiл</t>
  </si>
  <si>
    <t>Будiвництво</t>
  </si>
  <si>
    <t>Капiтальнi вкладення</t>
  </si>
  <si>
    <t>Проведення невідкладних відновлювальних робіт, будівництво та реконструкція загальноосвітніх навчальних закладів</t>
  </si>
  <si>
    <t>Проведення невідкладних відновлювальних робіт, будівництво та реконструкція позашкільних навчальних закладів</t>
  </si>
  <si>
    <t>Розробка схем та проектних рішень масового застосування</t>
  </si>
  <si>
    <t>Сiльське і лiсове господарство, рибне господарство та мисливство</t>
  </si>
  <si>
    <t>Землеустрiй</t>
  </si>
  <si>
    <t>інші заходи у сфері електротранспорту</t>
  </si>
  <si>
    <t>Зв'язок</t>
  </si>
  <si>
    <t>Дiяльнiсть i послуги, не вiднесенi до iнших категорiй</t>
  </si>
  <si>
    <t>Iншi послуги, пов'язанi з економiчною дiяльнiстю</t>
  </si>
  <si>
    <t>Запобігання та лiквiдацiя надзвичайних ситуацiй та наслiдкiв стихiйного лиха</t>
  </si>
  <si>
    <t>Цiльовi фонди</t>
  </si>
  <si>
    <t>Видатки, не вiднесенi до основних груп</t>
  </si>
  <si>
    <t>Резервний фонд</t>
  </si>
  <si>
    <t>іншi видатки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</si>
  <si>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</si>
  <si>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Усього видатків з трансфертами, що передаються до державного бюджету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</si>
  <si>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</si>
  <si>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Надання пільгового довгострокового кредиту громадянам на будівництво (реконструкцію)  та придбання житла</t>
  </si>
  <si>
    <t>Повернення кредитів, наданих для кредитування громадян на будівництво (реконструкцію) та придбання житла</t>
  </si>
  <si>
    <t>На початок періоду</t>
  </si>
  <si>
    <t>На кінець періоду</t>
  </si>
  <si>
    <t>Податки на доходи, податки на прибуток, податки на збільшення ринкової вартості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</si>
  <si>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</si>
  <si>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Надходження коштів пайової участі у розвитку інфраструктури населеного пункту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</si>
  <si>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</si>
  <si>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</si>
  <si>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</si>
  <si>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мито, пов'язане з видачею та оформленням закордонних паспортів (посвідок) та паспортів громадян України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</si>
  <si>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</si>
  <si>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</si>
  <si>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</si>
  <si>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</si>
  <si>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</si>
  <si>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</si>
  <si>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</si>
  <si>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Субвенції</t>
  </si>
  <si>
    <t>інші субвенції </t>
  </si>
  <si>
    <t>Загальноосвiтнi школи (в т.ч. школа-дитячий садок, iнтернат при школi), спецiалiзованi школи, лiцеї, гiмназiї, колегiуми</t>
  </si>
  <si>
    <t>Загальноосвітні спеціалізовані школи-інтернати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ліцеї з посиленою військово-фізичною підготовкою</t>
  </si>
  <si>
    <t>Позашкiльнi заклади освiти, заходи iз позашкiльної роботи з дiтьми</t>
  </si>
  <si>
    <t>Методична робота, iншi заходи у сфері народної освiти</t>
  </si>
  <si>
    <t>Централiзованi бухгалтерiї обласних, міських, районних відділів освіти</t>
  </si>
  <si>
    <t>Полiклiнiки i амбулаторiї (крiм спецiалiзованих полiклiнiк та загальних i спецiалiзованих стоматологiчних полiклiнiк)</t>
  </si>
  <si>
    <t>Центри первинної медичної (медико-санітарної) допомоги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</si>
  <si>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</si>
  <si>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Утримання центрів соціальних служб для сім"ї, дітей та молоді</t>
  </si>
  <si>
    <t>Програми i заходи центрів соціальних служб для сім"ї, дітей та молоді</t>
  </si>
  <si>
    <t>Ремонтно-будiвельнi органiзацiї житлово-комунального господарства</t>
  </si>
  <si>
    <t>Засоби масової iнформацiї</t>
  </si>
  <si>
    <t>Операцiйнi видатки і паспортизацiя, iнвентаризацiя пам'яток архiтектури, премiї в галузі архiтектури</t>
  </si>
  <si>
    <t>Компенсаційні виплати на пільговий проїзд автомобільним транспортом окремим категоріям громадян</t>
  </si>
  <si>
    <t>Компенсацiйнi виплати за пiльговий проїзд окремих категорiй громадян на залізничному транспорті</t>
  </si>
  <si>
    <t>Компенсаційні виплати на пільговий проїзд електротранспортом окремим категоріям громадян</t>
  </si>
  <si>
    <t>Заходи з організації рятування на водах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</si>
  <si>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</si>
  <si>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Разом  коштів,  отриманих  з усіх джерел фінансування бюджету за типом кредитора</t>
  </si>
  <si>
    <t>Внутрішнє фінансування</t>
  </si>
  <si>
    <t>Зміни обсягів бюджетних коштів</t>
  </si>
  <si>
    <t>Разом коштів, отриманих з усіх джерел фінан-сування бюджету за типом боргового зобов'язання</t>
  </si>
  <si>
    <t>Фінансування за активними операціями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</si>
  <si>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</si>
  <si>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</si>
  <si>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</si>
  <si>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</si>
  <si>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</si>
  <si>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</si>
  <si>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 </t>
  </si>
  <si>
    <t>Допомога дітям-сиротам та дітям, позбавленим батьківського піклування, яким виповнюється 18 років</t>
  </si>
  <si>
    <t>Пiдприємства i органiзацiї побутового обслуговування, що входять до комунальної власностi</t>
  </si>
  <si>
    <t>Комбiнати комунальних пiдприємств, районнi виробничi об'єднання та iншi пiдприємства, установи та організації житлово-комунального господарства</t>
  </si>
  <si>
    <t>Транспорт, дорожнє господарство, зв'язок, телекомунiкацiї та iнформатика</t>
  </si>
  <si>
    <t>Видатки на проведення робіт, пов'язаних із будiвництвом, реконструкцiєю, ремонтом та утриманням автомобiльних дорiг</t>
  </si>
  <si>
    <t>Підтримка малого і середнього підприємництва</t>
  </si>
  <si>
    <t>Субвенція на утримання об'єктів спільного користування чи ліквідацію негативних наслідків діяльності об'єктів спільного користування</t>
  </si>
  <si>
    <t>Інші субвенції</t>
  </si>
  <si>
    <t xml:space="preserve">Додаток  1  </t>
  </si>
  <si>
    <t>до рішення міської ради</t>
  </si>
  <si>
    <t xml:space="preserve">про виконання міського бюджету </t>
  </si>
  <si>
    <t>Звіт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</si>
  <si>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 тепло-, водопостачання і водовідведення, квартирної плати (утримання будинків і споруд та прибудинкових територій)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</si>
  <si>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  електроенергії, природного і скрапленого газу на  побутові потреби)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</si>
  <si>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</si>
  <si>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</si>
  <si>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Субвенція з  державного  бюджету місцевим бюджетам на надання пільг з послуг зв'язку,  інших передбачених законодавством пільг (крім  пільг  на одержання ліків,   зубопротезування,   оплату   електроенергії, природного і скрапленого газу)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</si>
  <si>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</si>
  <si>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Погашення заборгованості з різниці в тарифах 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зв'язку з невідповідністю фактичної вартості тарифам, що затверджувалися органами державної влади чи органами місцевого самоврядування</t>
  </si>
  <si>
    <t>Інші податки та збори </t>
  </si>
  <si>
    <t>Інші неподаткові надходження  </t>
  </si>
  <si>
    <t>Інші надходження  </t>
  </si>
  <si>
    <t>Рентна плата та плата за використання інших природних ресурсів</t>
  </si>
  <si>
    <t>Рентна плата за спеціальне використання лісових ресурсів 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</si>
  <si>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</si>
  <si>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</si>
  <si>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</si>
  <si>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</si>
  <si>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</si>
  <si>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</si>
  <si>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Земельний податок з юридичних осіб</t>
  </si>
  <si>
    <t>Орендна плата з юридичних осіб 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</si>
  <si>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</si>
  <si>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</si>
  <si>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</si>
  <si>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</si>
  <si>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</si>
  <si>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</si>
  <si>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надання адміністративних послуг</t>
  </si>
  <si>
    <t>Плата за надання інших адміністративних послуг</t>
  </si>
  <si>
    <t>Державне мито, не віднесене до інших категорій</t>
  </si>
  <si>
    <t>Державне мито за дії, пов'язані з одержанням патентів на об'єкти права інтелектуальної власності, підтриманням їх чинності та передаванням прав їхніми власниками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</si>
  <si>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</si>
  <si>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</si>
  <si>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</t>
  </si>
  <si>
    <t>Інші заходи у сфері автомобiльного транспорту</t>
  </si>
  <si>
    <t>Субвенція з державного бюджету місцевим бюджетам на виплату допомоги сім'ям з дітьми, малозабез-печеним сім'ям, інвалідам з дитинства, дітям-інвалідам та тимчасової державної допомоги дітям та допомоги по догляду за інвалідами I чи II групи внаслідок психічного розладу</t>
  </si>
  <si>
    <t>Кошти, що передаються із загального фонду бюджету до бюджету розвитку (спеціального фонду) </t>
  </si>
  <si>
    <t>Код бюджетної класифі-кації</t>
  </si>
  <si>
    <t>Процент виконан-ня</t>
  </si>
  <si>
    <t>Капітальний ремонт житлового фонду місцевих органів влади</t>
  </si>
  <si>
    <t>Рентна плата за спеціальне використання лісових ресурсів (крім рентної плати за спеціальне викори-стання лісових ресурсів в частині деревини, заготовленої в порядку рубок головного користування)</t>
  </si>
  <si>
    <t>Акцизний податок з реалізації суб'єктами господа-рювання роздрібної торгівлі підакцизних товарів</t>
  </si>
  <si>
    <t>Доходи від  власності та підприємницької                                         діяльності</t>
  </si>
  <si>
    <t>Інші джерела власних надходжень бюджетних                              установ</t>
  </si>
  <si>
    <t>Групи  централiзованого господарського               обслуговування</t>
  </si>
  <si>
    <t>Утилізація відходів</t>
  </si>
  <si>
    <t>Охорона та раціональне використання природних            ресурсів</t>
  </si>
  <si>
    <t>Витрати, пов'язані з наданням та обслуговуванням пільгових довгострокових кредитів, наданих громадянам на будівництво (реконструкцію) та                           придбання житла</t>
  </si>
  <si>
    <t>Інші розрахунки</t>
  </si>
  <si>
    <t>Зміни обсягів депозитів і цінних паперів, що використовуються для управління ліквідністю</t>
  </si>
  <si>
    <t>Розміщення бюджетних коштів на депозитах</t>
  </si>
  <si>
    <t>Зовнішнє фінансування</t>
  </si>
  <si>
    <t>Одержано позик</t>
  </si>
  <si>
    <t>Фінансування за борговими операціями</t>
  </si>
  <si>
    <t>Плата за розміщення тимчасово вільних коштів місцевих бюджетів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</si>
  <si>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</si>
  <si>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Житлово-експлуатаційне господарство</t>
  </si>
  <si>
    <t>Інвестиційні проекти</t>
  </si>
  <si>
    <t>Збереження, розвиток, реконструкція та реставрація пам`яток історії та культури</t>
  </si>
  <si>
    <t>Фінансова підтримка спортивних споруд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</si>
  <si>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</si>
  <si>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Інші видатки</t>
  </si>
  <si>
    <t>Уточнений план на 2016 рік</t>
  </si>
  <si>
    <t>Збір за провадження деяких видів підприємницької діяльності, що справлявся до 1 січня 2016 року</t>
  </si>
  <si>
    <t>Збір за провадження торговельної діяльності (роздрібна торгівля), сплачений фізичними особами, що справлявся до 1 січня 2016 року</t>
  </si>
  <si>
    <t>Збір за провадження торговельної діяльності (роздрібна торгівля), сплачений юридичними особами, що справлявся до 1 січня 2016 року</t>
  </si>
  <si>
    <t>Збір за провадження торговельної діяльності (оптова торгівля), сплачений фізичними особами, що справлявся до 1 січня 2016 року</t>
  </si>
  <si>
    <t>Збір за провадження торговельної діяльності (ресторанне господарство), сплачений фізичними особами, що справлявся до 1 січня 2016 року</t>
  </si>
  <si>
    <t>Збір за провадження торговельної діяльності (оптова торгівля), сплачений юридичними особами, що справлявся до 1 січня 2016 року</t>
  </si>
  <si>
    <t>Збір за провадження торговельної діяльності (ресторанне господарство), сплачений юридичними особами, що справлявся до 1 січня 2016 року</t>
  </si>
  <si>
    <t>Збір за провадження діяльності з надання платних послуг, сплачений фізичними особами, що справлявся до 1 січня 2016 року</t>
  </si>
  <si>
    <t>Збір за провадження діяльності з надання платних послуг, сплачений юридичними особами, що справлявся до 1 січня 2016 року</t>
  </si>
  <si>
    <t>Збір за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2016 року</t>
  </si>
  <si>
    <t>Збір за здійснення діяльності у сфері розваг, сплачений фізичними особами, що справлявся до 1 січня 2016 року</t>
  </si>
  <si>
    <t>90201</t>
  </si>
  <si>
    <t>90202</t>
  </si>
  <si>
    <t>90204</t>
  </si>
  <si>
    <t>90205</t>
  </si>
  <si>
    <t>90207</t>
  </si>
  <si>
    <t>90208</t>
  </si>
  <si>
    <t>90209</t>
  </si>
  <si>
    <t>90214</t>
  </si>
  <si>
    <t>90215</t>
  </si>
  <si>
    <t>Земельний податок з фізичних осіб  </t>
  </si>
  <si>
    <t xml:space="preserve">Адміністративний збір за проведення державної реєстрації юридичних осіб та фізичних осіб - підприємців </t>
  </si>
  <si>
    <t xml:space="preserve">Адміністративний збір за державну реєстрацію речових прав на нерухоме майно та їх обтяжень </t>
  </si>
  <si>
    <t>Надходження коштів з рахунків виборчих фондів  </t>
  </si>
  <si>
    <t>Дитячі будинки (в т. ч. сімейного типу, прийомні сім`ї)</t>
  </si>
  <si>
    <t xml:space="preserve">Професійно-технічні заклади освіти </t>
  </si>
  <si>
    <t xml:space="preserve">Придбання підручників </t>
  </si>
  <si>
    <t>Пільги ветеранам війни та іншим категоріям на житлово-комунальні послуги</t>
  </si>
  <si>
    <t xml:space="preserve">Пільги ветеранам війни та іншим категоріям на придбання твердого палива та скрапленого газу </t>
  </si>
  <si>
    <t>Пільги ветеранам військової служби та органів ВВС на житлово-комунальні послуги</t>
  </si>
  <si>
    <t>Пільги громадянам, які постраждали внаслідок Чорнобильської ЧАЕС на житлово-комунальні послуги</t>
  </si>
  <si>
    <t>Пільги громадянам, які постраждали внаслідок Чорнобильської ЧАЕС на придбання твердого палива</t>
  </si>
  <si>
    <t>Інші пільги громадянам, які постраждали внаслідок Чорнобильської ЧАЕС</t>
  </si>
  <si>
    <t>Пільги окремим категоріям громадян з послуг зв`язку</t>
  </si>
  <si>
    <t>Пільги багатодітним сім`ям, дитячим будинкам сімейного типу та прийомним сім`ям на житлово-комунальні послуги</t>
  </si>
  <si>
    <t>Пільги багатодітним сім'ям, дитячим будинкам сімейного типу та прийомним сім'ям на прид-бання твердого палива та скрапленого газу</t>
  </si>
  <si>
    <t>Допомога у зв`язку з вагітністю і пологами</t>
  </si>
  <si>
    <t>Допомога до досягнення дитиною трирічного віку</t>
  </si>
  <si>
    <t>Допомога при народженні дитини</t>
  </si>
  <si>
    <t>Допомога на дітей, над якими встановлено опіку чи піклування</t>
  </si>
  <si>
    <t>Допомога на дітей одиноким матерям</t>
  </si>
  <si>
    <t>Тимчасова державна допомога дітям</t>
  </si>
  <si>
    <t>Допомога при усиновленні дитини</t>
  </si>
  <si>
    <t>Субсидії населенню для відшкодування витрат на оплату житлово-комунальних послуг</t>
  </si>
  <si>
    <t>Субсидії населенню для відшкодування витрат на придбання твердого та рідкого побутового палива і скрапленого газу</t>
  </si>
  <si>
    <t>Компенсація населенню додаткових витрат на оплату послуг газопостачання, центрального опалення та централізованого постачання гарячої води</t>
  </si>
  <si>
    <t>Допомога на догляд за інвалідом I чи II групи внаслідок психічного розладу</t>
  </si>
  <si>
    <t xml:space="preserve">Виплати грошової компенсації фізичним особам, які надають соціальні послуги </t>
  </si>
  <si>
    <t>Пільги, що надаються населенню (крім ветеранів війни і праці) по оплаті  житлово - комунальних послуг і природного газу</t>
  </si>
  <si>
    <t>Державна соціальна допомога інвалідам з дитинства та дітям-інвалідам</t>
  </si>
  <si>
    <t>Капітальний ремонт житлового фонду об`єднань співвласників багатоквартирних будинків</t>
  </si>
  <si>
    <t>Заходи, пов`язані з поліпшенням питної води</t>
  </si>
  <si>
    <t>Збір та вивезення сміття і відходів, експлуатація каналізаційних систем</t>
  </si>
  <si>
    <t>Книговидання</t>
  </si>
  <si>
    <t>Фінансування енергозберігаючих заходів</t>
  </si>
  <si>
    <t xml:space="preserve">Обслуговування боргу 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</si>
  <si>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</si>
  <si>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Повернення бюджетних коштів з депозитів</t>
  </si>
  <si>
    <t>Погашено позик</t>
  </si>
  <si>
    <t>Середньострокові зобов'язання (запозичення)</t>
  </si>
  <si>
    <t>Середньострокові зобов'язання (погашення)</t>
  </si>
  <si>
    <t>Дефіцит (-) /профіцит (+)</t>
  </si>
  <si>
    <t xml:space="preserve">Чернівецький міський голова                                                               </t>
  </si>
  <si>
    <t xml:space="preserve">  О.Каспрук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</si>
  <si>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</si>
  <si>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Пільги ветеранам військової служби та органів ВВС на придбання твердого палива </t>
  </si>
  <si>
    <t>Державна соціальна допомога малозабезпеченим                                     сім'ям</t>
  </si>
  <si>
    <t>VІІ скликання</t>
  </si>
  <si>
    <t>Збір за здійснення діяльності у сфері розваг, сплачений юридичними особами, що справлявся до 1 січня 2015 року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</si>
  <si>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</si>
  <si>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</si>
  <si>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форму-вань, а також плата за надання інших платних послуг</t>
  </si>
  <si>
    <t>Організація та проведення громадських робіт</t>
  </si>
  <si>
    <t>Збереження природно-заповідного фонду</t>
  </si>
  <si>
    <t>Інша діяльність у сфері охорони навколишнього природного середовища</t>
  </si>
  <si>
    <t xml:space="preserve">Єдиний податок, в т.ч.: </t>
  </si>
  <si>
    <t>Усього видатків без урахування міжбюджетних трансфертів</t>
  </si>
  <si>
    <t>Надходження коштів від відшкодування втрат сільськогосподарського і лісогосподарського виробництва  </t>
  </si>
  <si>
    <t>Субвенція за рахунок залишку коштів освітньої субвенції з державного бюджету місцевим бюджетам, що утворився на початок бюджетного періоду</t>
  </si>
  <si>
    <t>Довгострокові зобов`язання (запозичення)</t>
  </si>
  <si>
    <t>Виконано за 2016 рік</t>
  </si>
  <si>
    <t>за 2016 рік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</si>
  <si>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</si>
  <si>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</si>
  <si>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 державної форми власності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</si>
  <si>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I - II групи з числа військовослужбовців</t>
  </si>
  <si>
    <t>Житлове будівництво та придбання житла для окремих категорій населення</t>
  </si>
  <si>
    <t>Податки на власність  </t>
  </si>
  <si>
    <t>Податок з власників транспортних засобів та інших самохідних машин і механізмів  </t>
  </si>
  <si>
    <t>Податок на доходи фізичних осіб із суми пенсійних виплат або щомісячного довічного грошового утримання, що оподатковуються відповідно до                   підпункту 164.2.19 пункту 164.2 статті 164 Податкового кодексу</t>
  </si>
  <si>
    <t>Єдиний податок з сільськогосподарських товаровиробників, у яких частка сільсько-                          господарського товаровиробництва за попередній податковий (звітний) рік дорівнює або                           перевищує 75 відсотків</t>
  </si>
  <si>
    <t xml:space="preserve">27.04.2017 № 690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</si>
</sst>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9" formatCode="0.0"/>
    <numFmt numFmtId="196" formatCode="#,##0.0"/>
  </numFmts>
  <fonts count="30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sz val="12"/>
      <name val="Times New Roman Cyr"/>
      <family val="1"/>
      <charset val="204"/>
    </font>
    <font>
      <b/>
      <sz val="18"/>
      <name val="Arial Cyr"/>
      <charset val="204"/>
    </font>
    <font>
      <sz val="16"/>
      <name val="Times New Roman Cyr"/>
      <family val="1"/>
      <charset val="204"/>
    </font>
    <font>
      <sz val="20"/>
      <name val="Times New Roman"/>
      <family val="1"/>
      <charset val="204"/>
    </font>
    <font>
      <b/>
      <sz val="2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"/>
    </font>
    <font>
      <sz val="2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99">
    <xf numFmtId="0" fontId="0" fillId="0" borderId="0" xfId="0"/>
    <xf numFmtId="0" fontId="4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8" fillId="0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Border="1" applyAlignment="1"/>
    <xf numFmtId="189" fontId="4" fillId="0" borderId="0" xfId="0" applyNumberFormat="1" applyFont="1" applyFill="1" applyBorder="1"/>
    <xf numFmtId="189" fontId="5" fillId="0" borderId="0" xfId="0" applyNumberFormat="1" applyFont="1" applyFill="1" applyBorder="1"/>
    <xf numFmtId="189" fontId="11" fillId="0" borderId="0" xfId="0" applyNumberFormat="1" applyFont="1" applyFill="1" applyBorder="1" applyAlignment="1"/>
    <xf numFmtId="189" fontId="0" fillId="0" borderId="0" xfId="0" applyNumberFormat="1"/>
    <xf numFmtId="1" fontId="8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right"/>
    </xf>
    <xf numFmtId="189" fontId="10" fillId="0" borderId="1" xfId="0" applyNumberFormat="1" applyFont="1" applyFill="1" applyBorder="1" applyAlignment="1" applyProtection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8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/>
    </xf>
    <xf numFmtId="189" fontId="11" fillId="0" borderId="1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0" xfId="0" applyFont="1"/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196" fontId="11" fillId="0" borderId="1" xfId="0" applyNumberFormat="1" applyFont="1" applyFill="1" applyBorder="1" applyAlignment="1" applyProtection="1">
      <alignment horizontal="right"/>
    </xf>
    <xf numFmtId="196" fontId="10" fillId="0" borderId="1" xfId="0" applyNumberFormat="1" applyFont="1" applyFill="1" applyBorder="1" applyAlignment="1" applyProtection="1">
      <alignment horizontal="right"/>
    </xf>
    <xf numFmtId="0" fontId="18" fillId="0" borderId="0" xfId="1" applyFont="1" applyAlignment="1" applyProtection="1">
      <alignment vertical="top"/>
    </xf>
    <xf numFmtId="0" fontId="19" fillId="0" borderId="0" xfId="1" applyFont="1" applyBorder="1" applyAlignment="1" applyProtection="1">
      <alignment vertical="top"/>
    </xf>
    <xf numFmtId="0" fontId="20" fillId="0" borderId="0" xfId="1" applyFont="1" applyAlignment="1" applyProtection="1">
      <alignment vertical="top"/>
    </xf>
    <xf numFmtId="0" fontId="19" fillId="0" borderId="0" xfId="1" applyFont="1" applyAlignment="1" applyProtection="1">
      <alignment vertical="top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 applyProtection="1">
      <alignment horizontal="right" vertical="center"/>
    </xf>
    <xf numFmtId="189" fontId="11" fillId="0" borderId="0" xfId="0" applyNumberFormat="1" applyFont="1" applyFill="1" applyBorder="1" applyAlignment="1" applyProtection="1">
      <alignment horizontal="right" vertical="center"/>
    </xf>
    <xf numFmtId="196" fontId="11" fillId="0" borderId="0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/>
    </xf>
    <xf numFmtId="4" fontId="16" fillId="0" borderId="1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4" fontId="23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49" fontId="16" fillId="0" borderId="1" xfId="1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 applyProtection="1">
      <alignment horizontal="center" wrapText="1"/>
    </xf>
    <xf numFmtId="1" fontId="16" fillId="0" borderId="1" xfId="1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top" wrapText="1"/>
    </xf>
    <xf numFmtId="0" fontId="16" fillId="0" borderId="1" xfId="0" applyFont="1" applyFill="1" applyBorder="1" applyAlignment="1" applyProtection="1">
      <alignment horizontal="left" vertical="top" wrapText="1"/>
    </xf>
    <xf numFmtId="0" fontId="21" fillId="0" borderId="1" xfId="1" applyFont="1" applyFill="1" applyBorder="1" applyAlignment="1" applyProtection="1">
      <alignment horizontal="left" vertical="top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24" fillId="0" borderId="0" xfId="0" applyFont="1" applyFill="1"/>
    <xf numFmtId="0" fontId="25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Border="1" applyAlignment="1"/>
    <xf numFmtId="4" fontId="11" fillId="0" borderId="1" xfId="0" applyNumberFormat="1" applyFont="1" applyBorder="1" applyAlignment="1"/>
    <xf numFmtId="4" fontId="11" fillId="0" borderId="1" xfId="1" applyNumberFormat="1" applyFont="1" applyBorder="1" applyAlignment="1" applyProtection="1">
      <alignment horizontal="right"/>
      <protection locked="0"/>
    </xf>
    <xf numFmtId="4" fontId="15" fillId="0" borderId="1" xfId="0" applyNumberFormat="1" applyFont="1" applyFill="1" applyBorder="1" applyAlignment="1" applyProtection="1">
      <alignment horizontal="right"/>
    </xf>
    <xf numFmtId="189" fontId="15" fillId="0" borderId="1" xfId="0" applyNumberFormat="1" applyFont="1" applyFill="1" applyBorder="1" applyAlignment="1" applyProtection="1">
      <alignment horizontal="right"/>
    </xf>
    <xf numFmtId="196" fontId="15" fillId="0" borderId="1" xfId="0" applyNumberFormat="1" applyFont="1" applyFill="1" applyBorder="1" applyAlignment="1" applyProtection="1">
      <alignment horizontal="right"/>
    </xf>
    <xf numFmtId="4" fontId="10" fillId="0" borderId="3" xfId="0" applyNumberFormat="1" applyFont="1" applyFill="1" applyBorder="1" applyAlignment="1" applyProtection="1">
      <alignment horizontal="right"/>
    </xf>
    <xf numFmtId="4" fontId="11" fillId="0" borderId="1" xfId="0" applyNumberFormat="1" applyFont="1" applyFill="1" applyBorder="1" applyAlignment="1"/>
    <xf numFmtId="4" fontId="10" fillId="0" borderId="1" xfId="0" applyNumberFormat="1" applyFont="1" applyFill="1" applyBorder="1" applyAlignment="1"/>
    <xf numFmtId="189" fontId="25" fillId="0" borderId="1" xfId="0" applyNumberFormat="1" applyFont="1" applyFill="1" applyBorder="1" applyAlignment="1" applyProtection="1">
      <alignment horizontal="right"/>
    </xf>
    <xf numFmtId="189" fontId="26" fillId="0" borderId="1" xfId="0" applyNumberFormat="1" applyFont="1" applyFill="1" applyBorder="1" applyAlignment="1" applyProtection="1">
      <alignment horizontal="right"/>
    </xf>
    <xf numFmtId="0" fontId="27" fillId="0" borderId="0" xfId="0" applyFont="1" applyFill="1" applyBorder="1" applyAlignment="1">
      <alignment horizontal="left" vertical="top"/>
    </xf>
    <xf numFmtId="0" fontId="28" fillId="0" borderId="0" xfId="0" applyFont="1" applyFill="1" applyBorder="1" applyAlignment="1">
      <alignment horizontal="left" vertical="top"/>
    </xf>
    <xf numFmtId="0" fontId="29" fillId="0" borderId="0" xfId="0" applyFont="1" applyFill="1" applyAlignment="1">
      <alignment horizontal="left" vertical="top"/>
    </xf>
    <xf numFmtId="0" fontId="17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3076575</xdr:colOff>
      <xdr:row>314</xdr:row>
      <xdr:rowOff>0</xdr:rowOff>
    </xdr:from>
    <xdr:to>
      <xdr:col>0</xdr:col>
      <xdr:colOff>3476625</xdr:colOff>
      <xdr:row>314</xdr:row>
      <xdr:rowOff>28575</xdr:rowOff>
    </xdr:to>
    <xdr:sp macro="" textlink="">
      <xdr:nvSpPr>
        <xdr:cNvPr id="2101" name="Text Box 1"/>
        <xdr:cNvSpPr txBox="1">
          <a:spLocks noChangeArrowheads="1"/>
        </xdr:cNvSpPr>
      </xdr:nvSpPr>
      <xdr:spPr bwMode="auto">
        <a:xfrm>
          <a:off x="3076575" y="935164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314</xdr:row>
      <xdr:rowOff>0</xdr:rowOff>
    </xdr:from>
    <xdr:to>
      <xdr:col>0</xdr:col>
      <xdr:colOff>3476625</xdr:colOff>
      <xdr:row>314</xdr:row>
      <xdr:rowOff>28575</xdr:rowOff>
    </xdr:to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3076575" y="935164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314</xdr:row>
      <xdr:rowOff>0</xdr:rowOff>
    </xdr:from>
    <xdr:to>
      <xdr:col>0</xdr:col>
      <xdr:colOff>3476625</xdr:colOff>
      <xdr:row>314</xdr:row>
      <xdr:rowOff>28575</xdr:rowOff>
    </xdr:to>
    <xdr:sp macro="" textlink="">
      <xdr:nvSpPr>
        <xdr:cNvPr id="2103" name="Text Box 3"/>
        <xdr:cNvSpPr txBox="1">
          <a:spLocks noChangeArrowheads="1"/>
        </xdr:cNvSpPr>
      </xdr:nvSpPr>
      <xdr:spPr bwMode="auto">
        <a:xfrm>
          <a:off x="3076575" y="935164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3076575</xdr:colOff>
      <xdr:row>314</xdr:row>
      <xdr:rowOff>0</xdr:rowOff>
    </xdr:from>
    <xdr:to>
      <xdr:col>0</xdr:col>
      <xdr:colOff>3476625</xdr:colOff>
      <xdr:row>314</xdr:row>
      <xdr:rowOff>28575</xdr:rowOff>
    </xdr:to>
    <xdr:sp macro="" textlink="">
      <xdr:nvSpPr>
        <xdr:cNvPr id="2104" name="Text Box 4"/>
        <xdr:cNvSpPr txBox="1">
          <a:spLocks noChangeArrowheads="1"/>
        </xdr:cNvSpPr>
      </xdr:nvSpPr>
      <xdr:spPr bwMode="auto">
        <a:xfrm>
          <a:off x="3076575" y="935164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6"/>
  <sheetViews>
    <sheetView showZeros="0" tabSelected="1" zoomScale="75" zoomScaleNormal="100" zoomScaleSheetLayoutView="75" workbookViewId="0">
      <selection activeCell="I5" sqref="I5"/>
    </sheetView>
  </sheetViews>
  <sheetFormatPr defaultRowHeight="12.75" x14ac:dyDescent="0.2"/>
  <cols>
    <col min="1" max="1" width="54" customWidth="1"/>
    <col min="2" max="2" width="12.140625" customWidth="1"/>
    <col min="3" max="3" width="20.5703125" customWidth="1"/>
    <col min="4" max="4" width="20.7109375" customWidth="1"/>
    <col min="5" max="5" width="10.85546875" style="18" customWidth="1"/>
    <col min="6" max="6" width="19.140625" customWidth="1"/>
    <col min="7" max="7" width="19.42578125" customWidth="1"/>
    <col min="8" max="8" width="11" customWidth="1"/>
    <col min="9" max="9" width="19.85546875" customWidth="1"/>
    <col min="10" max="10" width="19.7109375" customWidth="1"/>
    <col min="11" max="11" width="13.85546875" customWidth="1"/>
  </cols>
  <sheetData>
    <row r="1" spans="1:13" ht="20.25" x14ac:dyDescent="0.2">
      <c r="A1" s="1"/>
      <c r="B1" s="1"/>
      <c r="C1" s="1"/>
      <c r="D1" s="1"/>
      <c r="E1" s="15"/>
      <c r="F1" s="1"/>
      <c r="G1" s="10"/>
      <c r="H1" s="10"/>
      <c r="I1" s="44" t="s">
        <v>156</v>
      </c>
      <c r="J1" s="44"/>
      <c r="K1" s="44"/>
      <c r="L1" s="44"/>
    </row>
    <row r="2" spans="1:13" ht="20.25" x14ac:dyDescent="0.2">
      <c r="A2" s="4"/>
      <c r="B2" s="4"/>
      <c r="C2" s="4"/>
      <c r="D2" s="4"/>
      <c r="E2" s="16"/>
      <c r="F2" s="1"/>
      <c r="G2" s="11"/>
      <c r="H2" s="11"/>
      <c r="I2" s="44" t="s">
        <v>157</v>
      </c>
      <c r="J2" s="44"/>
      <c r="K2" s="44"/>
      <c r="L2" s="44"/>
    </row>
    <row r="3" spans="1:13" ht="20.25" x14ac:dyDescent="0.2">
      <c r="A3" s="4"/>
      <c r="B3" s="4"/>
      <c r="C3" s="4"/>
      <c r="D3" s="4"/>
      <c r="E3" s="16"/>
      <c r="F3" s="1"/>
      <c r="G3" s="12"/>
      <c r="H3" s="12"/>
      <c r="I3" s="44" t="s">
        <v>289</v>
      </c>
      <c r="J3" s="44"/>
      <c r="K3" s="44"/>
      <c r="L3" s="44"/>
    </row>
    <row r="4" spans="1:13" ht="20.25" x14ac:dyDescent="0.2">
      <c r="A4" s="4"/>
      <c r="B4" s="4"/>
      <c r="C4" s="4"/>
      <c r="D4" s="4"/>
      <c r="E4" s="16"/>
      <c r="F4" s="1"/>
      <c r="G4" s="13"/>
      <c r="H4" s="13"/>
      <c r="I4" s="44" t="s">
        <v>313</v>
      </c>
      <c r="J4" s="44"/>
      <c r="K4" s="44"/>
      <c r="L4" s="44"/>
      <c r="M4" s="13"/>
    </row>
    <row r="5" spans="1:13" ht="12" customHeight="1" x14ac:dyDescent="0.2">
      <c r="A5" s="4"/>
      <c r="B5" s="4"/>
      <c r="C5" s="4"/>
      <c r="D5" s="4"/>
      <c r="E5" s="16"/>
      <c r="F5" s="1"/>
      <c r="G5" s="13"/>
      <c r="H5" s="13"/>
      <c r="I5" s="13"/>
      <c r="J5" s="13"/>
      <c r="K5" s="13"/>
      <c r="L5" s="9"/>
      <c r="M5" s="9"/>
    </row>
    <row r="6" spans="1:13" ht="23.25" x14ac:dyDescent="0.2">
      <c r="A6" s="94" t="s">
        <v>159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3" ht="23.25" x14ac:dyDescent="0.2">
      <c r="A7" s="94" t="s">
        <v>158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3" ht="23.25" x14ac:dyDescent="0.2">
      <c r="A8" s="94" t="s">
        <v>303</v>
      </c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3" ht="15" x14ac:dyDescent="0.2">
      <c r="A9" s="3"/>
      <c r="B9" s="4"/>
      <c r="C9" s="4"/>
      <c r="D9" s="4"/>
      <c r="E9" s="16"/>
      <c r="F9" s="4"/>
      <c r="G9" s="2"/>
      <c r="H9" s="2"/>
      <c r="I9" s="2"/>
      <c r="J9" s="2"/>
      <c r="K9" s="2"/>
    </row>
    <row r="10" spans="1:13" s="35" customFormat="1" ht="21" customHeight="1" x14ac:dyDescent="0.25">
      <c r="A10" s="95" t="s">
        <v>9</v>
      </c>
      <c r="B10" s="96" t="s">
        <v>196</v>
      </c>
      <c r="C10" s="98" t="s">
        <v>10</v>
      </c>
      <c r="D10" s="98"/>
      <c r="E10" s="98"/>
      <c r="F10" s="97" t="s">
        <v>11</v>
      </c>
      <c r="G10" s="97"/>
      <c r="H10" s="97"/>
      <c r="I10" s="97" t="s">
        <v>12</v>
      </c>
      <c r="J10" s="97"/>
      <c r="K10" s="97"/>
    </row>
    <row r="11" spans="1:13" s="25" customFormat="1" ht="51.75" customHeight="1" x14ac:dyDescent="0.25">
      <c r="A11" s="95"/>
      <c r="B11" s="96"/>
      <c r="C11" s="26" t="s">
        <v>221</v>
      </c>
      <c r="D11" s="27" t="s">
        <v>302</v>
      </c>
      <c r="E11" s="28" t="s">
        <v>197</v>
      </c>
      <c r="F11" s="26" t="s">
        <v>221</v>
      </c>
      <c r="G11" s="27" t="s">
        <v>302</v>
      </c>
      <c r="H11" s="28" t="s">
        <v>197</v>
      </c>
      <c r="I11" s="26" t="s">
        <v>221</v>
      </c>
      <c r="J11" s="27" t="s">
        <v>302</v>
      </c>
      <c r="K11" s="28" t="s">
        <v>197</v>
      </c>
    </row>
    <row r="12" spans="1:13" ht="15" x14ac:dyDescent="0.2">
      <c r="A12" s="5">
        <v>1</v>
      </c>
      <c r="B12" s="5">
        <v>2</v>
      </c>
      <c r="C12" s="5">
        <v>3</v>
      </c>
      <c r="D12" s="5">
        <v>4</v>
      </c>
      <c r="E12" s="19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3" s="24" customFormat="1" ht="15.75" x14ac:dyDescent="0.25">
      <c r="A13" s="33" t="s">
        <v>13</v>
      </c>
      <c r="B13" s="30">
        <v>10000000</v>
      </c>
      <c r="C13" s="31">
        <f>C14+C25+C34+C69+C30</f>
        <v>784201260</v>
      </c>
      <c r="D13" s="31">
        <f>D14+D25+D34+D69+D30+D32</f>
        <v>826041074.16000009</v>
      </c>
      <c r="E13" s="32">
        <f t="shared" ref="E13:E44" si="0">IF(C13=0,"",IF(D13/C13&gt;1.5, "зв.100",D13/C13*100))</f>
        <v>105.33534135867113</v>
      </c>
      <c r="F13" s="31">
        <f>F14+F25+F34+F69+F30</f>
        <v>310000</v>
      </c>
      <c r="G13" s="31">
        <f>G14+G25+G34+G69+G30+G23</f>
        <v>343233.24999999994</v>
      </c>
      <c r="H13" s="42">
        <f>IF(F13=0,"",IF(G13/F13&gt;1.5, "зв.100",G13/F13*100))</f>
        <v>110.72040322580644</v>
      </c>
      <c r="I13" s="31">
        <f t="shared" ref="I13:J17" si="1">C13+F13</f>
        <v>784511260</v>
      </c>
      <c r="J13" s="31">
        <f t="shared" si="1"/>
        <v>826384307.41000009</v>
      </c>
      <c r="K13" s="42">
        <f>IF(I13=0,"",IF(J13/I13&gt;1.5, "зв.100",J13/I13*100))</f>
        <v>105.3374692684462</v>
      </c>
    </row>
    <row r="14" spans="1:13" s="24" customFormat="1" ht="31.5" x14ac:dyDescent="0.25">
      <c r="A14" s="33" t="s">
        <v>102</v>
      </c>
      <c r="B14" s="30">
        <v>11000000</v>
      </c>
      <c r="C14" s="31">
        <f>C15+C21</f>
        <v>415047860</v>
      </c>
      <c r="D14" s="31">
        <f>D15+D21</f>
        <v>433684431.26000005</v>
      </c>
      <c r="E14" s="32">
        <f t="shared" si="0"/>
        <v>104.49022222641989</v>
      </c>
      <c r="F14" s="31">
        <f>F15+F21</f>
        <v>0</v>
      </c>
      <c r="G14" s="31">
        <f>G15+G21</f>
        <v>0</v>
      </c>
      <c r="H14" s="42" t="str">
        <f>IF(F14=0,"",IF(G14/F14&gt;1.5, "зв.100",G14/F14*100))</f>
        <v/>
      </c>
      <c r="I14" s="31">
        <f t="shared" si="1"/>
        <v>415047860</v>
      </c>
      <c r="J14" s="31">
        <f t="shared" si="1"/>
        <v>433684431.26000005</v>
      </c>
      <c r="K14" s="42">
        <f t="shared" ref="K14:K72" si="2">IF(I14=0,"",IF(J14/I14&gt;1.5, "зв.100",J14/I14*100))</f>
        <v>104.49022222641989</v>
      </c>
    </row>
    <row r="15" spans="1:13" s="24" customFormat="1" ht="15.75" x14ac:dyDescent="0.25">
      <c r="A15" s="33" t="s">
        <v>14</v>
      </c>
      <c r="B15" s="30">
        <v>11010000</v>
      </c>
      <c r="C15" s="31">
        <f>SUM(C16:C20)</f>
        <v>409491860</v>
      </c>
      <c r="D15" s="31">
        <f>SUM(D16:D20)</f>
        <v>427582001.35000002</v>
      </c>
      <c r="E15" s="32">
        <f t="shared" si="0"/>
        <v>104.41770474997965</v>
      </c>
      <c r="F15" s="31">
        <f>SUM(F16:F20)</f>
        <v>0</v>
      </c>
      <c r="G15" s="31">
        <f>SUM(G16:G20)</f>
        <v>0</v>
      </c>
      <c r="H15" s="42" t="str">
        <f>IF(F15=0,"",IF(G15/F15&gt;1.5, "зв.100",G15/F15*100))</f>
        <v/>
      </c>
      <c r="I15" s="31">
        <f t="shared" si="1"/>
        <v>409491860</v>
      </c>
      <c r="J15" s="31">
        <f t="shared" si="1"/>
        <v>427582001.35000002</v>
      </c>
      <c r="K15" s="42">
        <f t="shared" si="2"/>
        <v>104.41770474997965</v>
      </c>
    </row>
    <row r="16" spans="1:13" ht="47.25" x14ac:dyDescent="0.25">
      <c r="A16" s="34" t="s">
        <v>103</v>
      </c>
      <c r="B16" s="20">
        <v>11010100</v>
      </c>
      <c r="C16" s="21">
        <v>351689660</v>
      </c>
      <c r="D16" s="21">
        <v>363182394.36000001</v>
      </c>
      <c r="E16" s="22">
        <f t="shared" si="0"/>
        <v>103.26786245577991</v>
      </c>
      <c r="F16" s="21">
        <v>0</v>
      </c>
      <c r="G16" s="21">
        <v>0</v>
      </c>
      <c r="H16" s="43" t="str">
        <f>IF(F16=0,"",IF(G16/F16&gt;1.5, "зв.100",G16/F16*100))</f>
        <v/>
      </c>
      <c r="I16" s="21">
        <f t="shared" si="1"/>
        <v>351689660</v>
      </c>
      <c r="J16" s="21">
        <f t="shared" si="1"/>
        <v>363182394.36000001</v>
      </c>
      <c r="K16" s="43">
        <f t="shared" si="2"/>
        <v>103.26786245577991</v>
      </c>
    </row>
    <row r="17" spans="1:11" ht="78.75" x14ac:dyDescent="0.25">
      <c r="A17" s="34" t="s">
        <v>15</v>
      </c>
      <c r="B17" s="20">
        <v>11010200</v>
      </c>
      <c r="C17" s="21">
        <v>38864300</v>
      </c>
      <c r="D17" s="21">
        <v>45327459.549999997</v>
      </c>
      <c r="E17" s="22">
        <f t="shared" si="0"/>
        <v>116.63006808304792</v>
      </c>
      <c r="F17" s="21">
        <v>0</v>
      </c>
      <c r="G17" s="21">
        <v>0</v>
      </c>
      <c r="H17" s="43" t="str">
        <f>IF(F17=0,"",IF(G17/F17&gt;1.5, "зв.100",G17/F17*100))</f>
        <v/>
      </c>
      <c r="I17" s="21">
        <f t="shared" si="1"/>
        <v>38864300</v>
      </c>
      <c r="J17" s="21">
        <f t="shared" si="1"/>
        <v>45327459.549999997</v>
      </c>
      <c r="K17" s="43">
        <f t="shared" si="2"/>
        <v>116.63006808304792</v>
      </c>
    </row>
    <row r="18" spans="1:11" ht="47.25" x14ac:dyDescent="0.25">
      <c r="A18" s="34" t="s">
        <v>16</v>
      </c>
      <c r="B18" s="20">
        <v>11010400</v>
      </c>
      <c r="C18" s="21">
        <v>9108000</v>
      </c>
      <c r="D18" s="21">
        <v>9426080.8100000005</v>
      </c>
      <c r="E18" s="22">
        <f t="shared" si="0"/>
        <v>103.49232334211682</v>
      </c>
      <c r="F18" s="21">
        <v>0</v>
      </c>
      <c r="G18" s="21">
        <v>0</v>
      </c>
      <c r="H18" s="43" t="str">
        <f t="shared" ref="H18:H82" si="3">IF(F18=0,"",IF(G18/F18&gt;1.5, "зв.100",G18/F18*100))</f>
        <v/>
      </c>
      <c r="I18" s="21">
        <f t="shared" ref="I18:I49" si="4">C18+F18</f>
        <v>9108000</v>
      </c>
      <c r="J18" s="21">
        <f t="shared" ref="J18:J82" si="5">D18+G18</f>
        <v>9426080.8100000005</v>
      </c>
      <c r="K18" s="43">
        <f t="shared" si="2"/>
        <v>103.49232334211682</v>
      </c>
    </row>
    <row r="19" spans="1:11" ht="47.25" x14ac:dyDescent="0.25">
      <c r="A19" s="34" t="s">
        <v>17</v>
      </c>
      <c r="B19" s="20">
        <v>11010500</v>
      </c>
      <c r="C19" s="21">
        <v>8117300</v>
      </c>
      <c r="D19" s="21">
        <v>7849607.3700000001</v>
      </c>
      <c r="E19" s="22">
        <f t="shared" si="0"/>
        <v>96.70219617360452</v>
      </c>
      <c r="F19" s="21">
        <v>0</v>
      </c>
      <c r="G19" s="21">
        <v>0</v>
      </c>
      <c r="H19" s="43" t="str">
        <f t="shared" si="3"/>
        <v/>
      </c>
      <c r="I19" s="21">
        <f t="shared" si="4"/>
        <v>8117300</v>
      </c>
      <c r="J19" s="21">
        <f t="shared" si="5"/>
        <v>7849607.3700000001</v>
      </c>
      <c r="K19" s="43">
        <f t="shared" si="2"/>
        <v>96.70219617360452</v>
      </c>
    </row>
    <row r="20" spans="1:11" ht="78.75" x14ac:dyDescent="0.25">
      <c r="A20" s="34" t="s">
        <v>311</v>
      </c>
      <c r="B20" s="20">
        <v>11010900</v>
      </c>
      <c r="C20" s="21">
        <v>1712600</v>
      </c>
      <c r="D20" s="21">
        <v>1796459.26</v>
      </c>
      <c r="E20" s="22">
        <f t="shared" si="0"/>
        <v>104.89660516174237</v>
      </c>
      <c r="F20" s="21">
        <v>0</v>
      </c>
      <c r="G20" s="21">
        <v>0</v>
      </c>
      <c r="H20" s="43" t="str">
        <f t="shared" si="3"/>
        <v/>
      </c>
      <c r="I20" s="21">
        <f t="shared" si="4"/>
        <v>1712600</v>
      </c>
      <c r="J20" s="21">
        <f t="shared" si="5"/>
        <v>1796459.26</v>
      </c>
      <c r="K20" s="43">
        <f t="shared" si="2"/>
        <v>104.89660516174237</v>
      </c>
    </row>
    <row r="21" spans="1:11" s="24" customFormat="1" ht="15.75" x14ac:dyDescent="0.25">
      <c r="A21" s="33" t="s">
        <v>18</v>
      </c>
      <c r="B21" s="30">
        <v>11020000</v>
      </c>
      <c r="C21" s="31">
        <f>SUM(C22:C22)</f>
        <v>5556000</v>
      </c>
      <c r="D21" s="31">
        <f>SUM(D22:D22)</f>
        <v>6102429.9100000001</v>
      </c>
      <c r="E21" s="32">
        <f t="shared" si="0"/>
        <v>109.83495158387329</v>
      </c>
      <c r="F21" s="31">
        <f>SUM(F22:F22)</f>
        <v>0</v>
      </c>
      <c r="G21" s="31">
        <f>SUM(G22:G22)</f>
        <v>0</v>
      </c>
      <c r="H21" s="42" t="str">
        <f t="shared" si="3"/>
        <v/>
      </c>
      <c r="I21" s="31">
        <f t="shared" si="4"/>
        <v>5556000</v>
      </c>
      <c r="J21" s="31">
        <f t="shared" si="5"/>
        <v>6102429.9100000001</v>
      </c>
      <c r="K21" s="42">
        <f t="shared" si="2"/>
        <v>109.83495158387329</v>
      </c>
    </row>
    <row r="22" spans="1:11" ht="31.5" x14ac:dyDescent="0.25">
      <c r="A22" s="34" t="s">
        <v>1</v>
      </c>
      <c r="B22" s="20">
        <v>11020200</v>
      </c>
      <c r="C22" s="21">
        <v>5556000</v>
      </c>
      <c r="D22" s="21">
        <v>6102429.9100000001</v>
      </c>
      <c r="E22" s="22">
        <f t="shared" si="0"/>
        <v>109.83495158387329</v>
      </c>
      <c r="F22" s="21">
        <v>0</v>
      </c>
      <c r="G22" s="21">
        <v>0</v>
      </c>
      <c r="H22" s="43" t="str">
        <f t="shared" si="3"/>
        <v/>
      </c>
      <c r="I22" s="21">
        <f t="shared" si="4"/>
        <v>5556000</v>
      </c>
      <c r="J22" s="21">
        <f t="shared" si="5"/>
        <v>6102429.9100000001</v>
      </c>
      <c r="K22" s="43">
        <f t="shared" si="2"/>
        <v>109.83495158387329</v>
      </c>
    </row>
    <row r="23" spans="1:11" s="71" customFormat="1" ht="15.75" x14ac:dyDescent="0.25">
      <c r="A23" s="78" t="s">
        <v>309</v>
      </c>
      <c r="B23" s="79">
        <v>12000000</v>
      </c>
      <c r="C23" s="21"/>
      <c r="D23" s="21"/>
      <c r="E23" s="22" t="str">
        <f t="shared" si="0"/>
        <v/>
      </c>
      <c r="F23" s="21"/>
      <c r="G23" s="31">
        <f>G24</f>
        <v>64.41</v>
      </c>
      <c r="H23" s="43"/>
      <c r="I23" s="31">
        <f t="shared" si="4"/>
        <v>0</v>
      </c>
      <c r="J23" s="31">
        <f>D23+G23</f>
        <v>64.41</v>
      </c>
      <c r="K23" s="42" t="str">
        <f>IF(I23=0,"",IF(J23/I23&gt;1.5, "зв.100",J23/I23*100))</f>
        <v/>
      </c>
    </row>
    <row r="24" spans="1:11" s="71" customFormat="1" ht="31.5" hidden="1" x14ac:dyDescent="0.25">
      <c r="A24" s="78" t="s">
        <v>310</v>
      </c>
      <c r="B24" s="79">
        <v>12020000</v>
      </c>
      <c r="C24" s="21"/>
      <c r="D24" s="21"/>
      <c r="E24" s="22" t="str">
        <f t="shared" si="0"/>
        <v/>
      </c>
      <c r="F24" s="21"/>
      <c r="G24" s="31">
        <v>64.41</v>
      </c>
      <c r="H24" s="43"/>
      <c r="I24" s="31">
        <f t="shared" si="4"/>
        <v>0</v>
      </c>
      <c r="J24" s="31">
        <f>D24+G24</f>
        <v>64.41</v>
      </c>
      <c r="K24" s="42" t="str">
        <f>IF(I24=0,"",IF(J24/I24&gt;1.5, "зв.100",J24/I24*100))</f>
        <v/>
      </c>
    </row>
    <row r="25" spans="1:11" s="24" customFormat="1" ht="31.5" x14ac:dyDescent="0.25">
      <c r="A25" s="33" t="s">
        <v>170</v>
      </c>
      <c r="B25" s="30">
        <v>13000000</v>
      </c>
      <c r="C25" s="31">
        <f>C26+C28</f>
        <v>98800</v>
      </c>
      <c r="D25" s="31">
        <f>D26+D28</f>
        <v>120825.09</v>
      </c>
      <c r="E25" s="32">
        <f t="shared" si="0"/>
        <v>122.2926012145749</v>
      </c>
      <c r="F25" s="31">
        <f>F26+F28</f>
        <v>0</v>
      </c>
      <c r="G25" s="31">
        <f>G26+G28</f>
        <v>0</v>
      </c>
      <c r="H25" s="42" t="str">
        <f t="shared" si="3"/>
        <v/>
      </c>
      <c r="I25" s="31">
        <f t="shared" si="4"/>
        <v>98800</v>
      </c>
      <c r="J25" s="31">
        <f t="shared" si="5"/>
        <v>120825.09</v>
      </c>
      <c r="K25" s="42">
        <f t="shared" si="2"/>
        <v>122.2926012145749</v>
      </c>
    </row>
    <row r="26" spans="1:11" s="24" customFormat="1" ht="31.5" x14ac:dyDescent="0.25">
      <c r="A26" s="33" t="s">
        <v>171</v>
      </c>
      <c r="B26" s="30">
        <v>13010000</v>
      </c>
      <c r="C26" s="31">
        <f>C27</f>
        <v>89000</v>
      </c>
      <c r="D26" s="31">
        <f>D27</f>
        <v>107115</v>
      </c>
      <c r="E26" s="32">
        <f t="shared" si="0"/>
        <v>120.35393258426967</v>
      </c>
      <c r="F26" s="31">
        <f>F27</f>
        <v>0</v>
      </c>
      <c r="G26" s="31">
        <f>G27</f>
        <v>0</v>
      </c>
      <c r="H26" s="42" t="str">
        <f t="shared" si="3"/>
        <v/>
      </c>
      <c r="I26" s="31">
        <f t="shared" si="4"/>
        <v>89000</v>
      </c>
      <c r="J26" s="31">
        <f t="shared" si="5"/>
        <v>107115</v>
      </c>
      <c r="K26" s="42">
        <f t="shared" si="2"/>
        <v>120.35393258426967</v>
      </c>
    </row>
    <row r="27" spans="1:11" ht="65.25" hidden="1" customHeight="1" x14ac:dyDescent="0.25">
      <c r="A27" s="34" t="s">
        <v>199</v>
      </c>
      <c r="B27" s="20">
        <v>13010200</v>
      </c>
      <c r="C27" s="21">
        <v>89000</v>
      </c>
      <c r="D27" s="21">
        <v>107115</v>
      </c>
      <c r="E27" s="22">
        <f t="shared" si="0"/>
        <v>120.35393258426967</v>
      </c>
      <c r="F27" s="21">
        <v>0</v>
      </c>
      <c r="G27" s="21">
        <v>0</v>
      </c>
      <c r="H27" s="43" t="str">
        <f t="shared" si="3"/>
        <v/>
      </c>
      <c r="I27" s="21">
        <f t="shared" si="4"/>
        <v>89000</v>
      </c>
      <c r="J27" s="21">
        <f t="shared" si="5"/>
        <v>107115</v>
      </c>
      <c r="K27" s="43">
        <f t="shared" si="2"/>
        <v>120.35393258426967</v>
      </c>
    </row>
    <row r="28" spans="1:11" s="24" customFormat="1" ht="15.75" x14ac:dyDescent="0.25">
      <c r="A28" s="33" t="s">
        <v>172</v>
      </c>
      <c r="B28" s="30">
        <v>13030000</v>
      </c>
      <c r="C28" s="31">
        <f>C29</f>
        <v>9800</v>
      </c>
      <c r="D28" s="31">
        <f>D29</f>
        <v>13710.09</v>
      </c>
      <c r="E28" s="32">
        <f t="shared" si="0"/>
        <v>139.89887755102041</v>
      </c>
      <c r="F28" s="31">
        <f>F29</f>
        <v>0</v>
      </c>
      <c r="G28" s="31">
        <f>G29</f>
        <v>0</v>
      </c>
      <c r="H28" s="42" t="str">
        <f t="shared" si="3"/>
        <v/>
      </c>
      <c r="I28" s="31">
        <f t="shared" si="4"/>
        <v>9800</v>
      </c>
      <c r="J28" s="31">
        <f t="shared" si="5"/>
        <v>13710.09</v>
      </c>
      <c r="K28" s="42">
        <f t="shared" si="2"/>
        <v>139.89887755102041</v>
      </c>
    </row>
    <row r="29" spans="1:11" ht="31.5" hidden="1" x14ac:dyDescent="0.25">
      <c r="A29" s="34" t="s">
        <v>173</v>
      </c>
      <c r="B29" s="20">
        <v>13030200</v>
      </c>
      <c r="C29" s="21">
        <v>9800</v>
      </c>
      <c r="D29" s="21">
        <v>13710.09</v>
      </c>
      <c r="E29" s="22">
        <f t="shared" si="0"/>
        <v>139.89887755102041</v>
      </c>
      <c r="F29" s="21">
        <v>0</v>
      </c>
      <c r="G29" s="21">
        <v>0</v>
      </c>
      <c r="H29" s="43" t="str">
        <f t="shared" si="3"/>
        <v/>
      </c>
      <c r="I29" s="21">
        <f t="shared" si="4"/>
        <v>9800</v>
      </c>
      <c r="J29" s="21">
        <f t="shared" si="5"/>
        <v>13710.09</v>
      </c>
      <c r="K29" s="43">
        <f t="shared" si="2"/>
        <v>139.89887755102041</v>
      </c>
    </row>
    <row r="30" spans="1:11" s="24" customFormat="1" ht="15.75" x14ac:dyDescent="0.25">
      <c r="A30" s="29" t="s">
        <v>174</v>
      </c>
      <c r="B30" s="30">
        <v>14000000</v>
      </c>
      <c r="C30" s="31">
        <f>SUM(C31:C31)</f>
        <v>132322900</v>
      </c>
      <c r="D30" s="31">
        <f>SUM(D31:D31)</f>
        <v>136368079.96000001</v>
      </c>
      <c r="E30" s="32">
        <f t="shared" si="0"/>
        <v>103.05705207488651</v>
      </c>
      <c r="F30" s="31">
        <f>SUM(F31:F31)</f>
        <v>0</v>
      </c>
      <c r="G30" s="31">
        <f>SUM(G31:G31)</f>
        <v>0</v>
      </c>
      <c r="H30" s="42" t="str">
        <f t="shared" si="3"/>
        <v/>
      </c>
      <c r="I30" s="31">
        <f t="shared" si="4"/>
        <v>132322900</v>
      </c>
      <c r="J30" s="31">
        <f t="shared" si="5"/>
        <v>136368079.96000001</v>
      </c>
      <c r="K30" s="42">
        <f t="shared" si="2"/>
        <v>103.05705207488651</v>
      </c>
    </row>
    <row r="31" spans="1:11" ht="31.5" x14ac:dyDescent="0.25">
      <c r="A31" s="53" t="s">
        <v>200</v>
      </c>
      <c r="B31" s="20">
        <v>14040000</v>
      </c>
      <c r="C31" s="21">
        <v>132322900</v>
      </c>
      <c r="D31" s="21">
        <v>136368079.96000001</v>
      </c>
      <c r="E31" s="22">
        <f t="shared" si="0"/>
        <v>103.05705207488651</v>
      </c>
      <c r="F31" s="21">
        <v>0</v>
      </c>
      <c r="G31" s="21">
        <v>0</v>
      </c>
      <c r="H31" s="43" t="str">
        <f t="shared" si="3"/>
        <v/>
      </c>
      <c r="I31" s="21">
        <f t="shared" si="4"/>
        <v>132322900</v>
      </c>
      <c r="J31" s="21">
        <f t="shared" si="5"/>
        <v>136368079.96000001</v>
      </c>
      <c r="K31" s="43">
        <f t="shared" si="2"/>
        <v>103.05705207488651</v>
      </c>
    </row>
    <row r="32" spans="1:11" s="71" customFormat="1" ht="31.5" x14ac:dyDescent="0.25">
      <c r="A32" s="33" t="s">
        <v>304</v>
      </c>
      <c r="B32" s="30">
        <v>16000000</v>
      </c>
      <c r="C32" s="21"/>
      <c r="D32" s="31">
        <f>D33</f>
        <v>2146.86</v>
      </c>
      <c r="E32" s="32" t="str">
        <f t="shared" si="0"/>
        <v/>
      </c>
      <c r="F32" s="21"/>
      <c r="G32" s="21"/>
      <c r="H32" s="43"/>
      <c r="I32" s="31">
        <f t="shared" si="4"/>
        <v>0</v>
      </c>
      <c r="J32" s="31">
        <f>D32+G32</f>
        <v>2146.86</v>
      </c>
      <c r="K32" s="42" t="str">
        <f>IF(I32=0,"",IF(J32/I32&gt;1.5, "зв.100",J32/I32*100))</f>
        <v/>
      </c>
    </row>
    <row r="33" spans="1:11" s="71" customFormat="1" ht="31.5" hidden="1" x14ac:dyDescent="0.25">
      <c r="A33" s="33" t="s">
        <v>305</v>
      </c>
      <c r="B33" s="30">
        <v>16010000</v>
      </c>
      <c r="C33" s="21"/>
      <c r="D33" s="31">
        <v>2146.86</v>
      </c>
      <c r="E33" s="32" t="str">
        <f t="shared" si="0"/>
        <v/>
      </c>
      <c r="F33" s="21"/>
      <c r="G33" s="21"/>
      <c r="H33" s="43"/>
      <c r="I33" s="31">
        <f t="shared" si="4"/>
        <v>0</v>
      </c>
      <c r="J33" s="31">
        <f>D33+G33</f>
        <v>2146.86</v>
      </c>
      <c r="K33" s="42" t="str">
        <f>IF(I33=0,"",IF(J33/I33&gt;1.5, "зв.100",J33/I33*100))</f>
        <v/>
      </c>
    </row>
    <row r="34" spans="1:11" s="24" customFormat="1" ht="15.75" x14ac:dyDescent="0.25">
      <c r="A34" s="33" t="s">
        <v>19</v>
      </c>
      <c r="B34" s="30">
        <v>18000000</v>
      </c>
      <c r="C34" s="31">
        <f>C35+C46+C49+C52+C64</f>
        <v>236731700</v>
      </c>
      <c r="D34" s="31">
        <f>D35+D46+D49+D52+D64</f>
        <v>255865590.99000001</v>
      </c>
      <c r="E34" s="32">
        <f t="shared" si="0"/>
        <v>108.08252168594237</v>
      </c>
      <c r="F34" s="31">
        <f>F35+F46+F49+F52+F64</f>
        <v>0</v>
      </c>
      <c r="G34" s="31">
        <f>G35+G46+G49+G52+G64</f>
        <v>-41629.97</v>
      </c>
      <c r="H34" s="42" t="str">
        <f t="shared" si="3"/>
        <v/>
      </c>
      <c r="I34" s="31">
        <f t="shared" si="4"/>
        <v>236731700</v>
      </c>
      <c r="J34" s="31">
        <f t="shared" si="5"/>
        <v>255823961.02000001</v>
      </c>
      <c r="K34" s="42">
        <f t="shared" si="2"/>
        <v>108.06493639001454</v>
      </c>
    </row>
    <row r="35" spans="1:11" s="24" customFormat="1" ht="15.75" x14ac:dyDescent="0.25">
      <c r="A35" s="33" t="s">
        <v>175</v>
      </c>
      <c r="B35" s="30">
        <v>18010000</v>
      </c>
      <c r="C35" s="31">
        <f>SUM(C36:C45)</f>
        <v>135537400</v>
      </c>
      <c r="D35" s="31">
        <f>SUM(D36:D45)</f>
        <v>145085133.81</v>
      </c>
      <c r="E35" s="32">
        <f t="shared" si="0"/>
        <v>107.04435366917176</v>
      </c>
      <c r="F35" s="31">
        <f>SUM(F36:F45)</f>
        <v>0</v>
      </c>
      <c r="G35" s="31">
        <f>SUM(G36:G45)</f>
        <v>0</v>
      </c>
      <c r="H35" s="42" t="str">
        <f t="shared" si="3"/>
        <v/>
      </c>
      <c r="I35" s="31">
        <f t="shared" si="4"/>
        <v>135537400</v>
      </c>
      <c r="J35" s="31">
        <f t="shared" si="5"/>
        <v>145085133.81</v>
      </c>
      <c r="K35" s="42">
        <f t="shared" si="2"/>
        <v>107.04435366917176</v>
      </c>
    </row>
    <row r="36" spans="1:11" ht="47.25" x14ac:dyDescent="0.25">
      <c r="A36" s="34" t="s">
        <v>176</v>
      </c>
      <c r="B36" s="20">
        <v>18010100</v>
      </c>
      <c r="C36" s="21">
        <v>187100</v>
      </c>
      <c r="D36" s="21">
        <v>187518.74</v>
      </c>
      <c r="E36" s="22">
        <f t="shared" si="0"/>
        <v>100.22380545163014</v>
      </c>
      <c r="F36" s="21"/>
      <c r="G36" s="21"/>
      <c r="H36" s="43" t="str">
        <f t="shared" si="3"/>
        <v/>
      </c>
      <c r="I36" s="21">
        <f t="shared" si="4"/>
        <v>187100</v>
      </c>
      <c r="J36" s="21">
        <f t="shared" si="5"/>
        <v>187518.74</v>
      </c>
      <c r="K36" s="43">
        <f t="shared" si="2"/>
        <v>100.22380545163014</v>
      </c>
    </row>
    <row r="37" spans="1:11" ht="47.25" x14ac:dyDescent="0.25">
      <c r="A37" s="34" t="s">
        <v>177</v>
      </c>
      <c r="B37" s="20">
        <v>18010200</v>
      </c>
      <c r="C37" s="21">
        <v>590000</v>
      </c>
      <c r="D37" s="21">
        <v>643960.9</v>
      </c>
      <c r="E37" s="22">
        <f t="shared" si="0"/>
        <v>109.14591525423729</v>
      </c>
      <c r="F37" s="21">
        <v>0</v>
      </c>
      <c r="G37" s="21"/>
      <c r="H37" s="43" t="str">
        <f t="shared" si="3"/>
        <v/>
      </c>
      <c r="I37" s="21">
        <f t="shared" si="4"/>
        <v>590000</v>
      </c>
      <c r="J37" s="21">
        <f t="shared" si="5"/>
        <v>643960.9</v>
      </c>
      <c r="K37" s="43">
        <f t="shared" si="2"/>
        <v>109.14591525423729</v>
      </c>
    </row>
    <row r="38" spans="1:11" ht="47.25" x14ac:dyDescent="0.25">
      <c r="A38" s="53" t="s">
        <v>183</v>
      </c>
      <c r="B38" s="20">
        <v>18010300</v>
      </c>
      <c r="C38" s="21">
        <v>73500</v>
      </c>
      <c r="D38" s="21">
        <v>90312.35</v>
      </c>
      <c r="E38" s="22">
        <f t="shared" si="0"/>
        <v>122.8739455782313</v>
      </c>
      <c r="F38" s="21"/>
      <c r="G38" s="21"/>
      <c r="H38" s="43" t="str">
        <f t="shared" si="3"/>
        <v/>
      </c>
      <c r="I38" s="21">
        <f t="shared" si="4"/>
        <v>73500</v>
      </c>
      <c r="J38" s="21">
        <f t="shared" ref="J38:J45" si="6">D38+G38</f>
        <v>90312.35</v>
      </c>
      <c r="K38" s="43">
        <f t="shared" ref="K38:K45" si="7">IF(I38=0,"",IF(J38/I38&gt;1.5, "зв.100",J38/I38*100))</f>
        <v>122.8739455782313</v>
      </c>
    </row>
    <row r="39" spans="1:11" ht="47.25" x14ac:dyDescent="0.25">
      <c r="A39" s="53" t="s">
        <v>184</v>
      </c>
      <c r="B39" s="20">
        <v>18010400</v>
      </c>
      <c r="C39" s="21">
        <v>3500000</v>
      </c>
      <c r="D39" s="21">
        <v>3979585.62</v>
      </c>
      <c r="E39" s="22">
        <f t="shared" si="0"/>
        <v>113.70244628571429</v>
      </c>
      <c r="F39" s="21"/>
      <c r="G39" s="21"/>
      <c r="H39" s="43" t="str">
        <f t="shared" si="3"/>
        <v/>
      </c>
      <c r="I39" s="21">
        <f t="shared" si="4"/>
        <v>3500000</v>
      </c>
      <c r="J39" s="21">
        <f t="shared" si="6"/>
        <v>3979585.62</v>
      </c>
      <c r="K39" s="43">
        <f t="shared" si="7"/>
        <v>113.70244628571429</v>
      </c>
    </row>
    <row r="40" spans="1:11" ht="15.75" x14ac:dyDescent="0.25">
      <c r="A40" s="53" t="s">
        <v>178</v>
      </c>
      <c r="B40" s="20">
        <v>18010500</v>
      </c>
      <c r="C40" s="21">
        <v>46715300</v>
      </c>
      <c r="D40" s="21">
        <v>49574433.490000002</v>
      </c>
      <c r="E40" s="22">
        <f t="shared" si="0"/>
        <v>106.12033635661122</v>
      </c>
      <c r="F40" s="21"/>
      <c r="G40" s="21"/>
      <c r="H40" s="43" t="str">
        <f t="shared" si="3"/>
        <v/>
      </c>
      <c r="I40" s="21">
        <f t="shared" si="4"/>
        <v>46715300</v>
      </c>
      <c r="J40" s="21">
        <f t="shared" si="6"/>
        <v>49574433.490000002</v>
      </c>
      <c r="K40" s="43">
        <f t="shared" si="7"/>
        <v>106.12033635661122</v>
      </c>
    </row>
    <row r="41" spans="1:11" ht="15.75" x14ac:dyDescent="0.25">
      <c r="A41" s="53" t="s">
        <v>179</v>
      </c>
      <c r="B41" s="20">
        <v>18010600</v>
      </c>
      <c r="C41" s="21">
        <v>62711500</v>
      </c>
      <c r="D41" s="21">
        <v>66805266.170000002</v>
      </c>
      <c r="E41" s="22">
        <f t="shared" si="0"/>
        <v>106.52793533881346</v>
      </c>
      <c r="F41" s="21"/>
      <c r="G41" s="21"/>
      <c r="H41" s="43" t="str">
        <f t="shared" si="3"/>
        <v/>
      </c>
      <c r="I41" s="21">
        <f t="shared" si="4"/>
        <v>62711500</v>
      </c>
      <c r="J41" s="21">
        <f t="shared" si="6"/>
        <v>66805266.170000002</v>
      </c>
      <c r="K41" s="43">
        <f t="shared" si="7"/>
        <v>106.52793533881346</v>
      </c>
    </row>
    <row r="42" spans="1:11" s="71" customFormat="1" ht="15.75" x14ac:dyDescent="0.25">
      <c r="A42" s="53" t="s">
        <v>242</v>
      </c>
      <c r="B42" s="20">
        <v>18010700</v>
      </c>
      <c r="C42" s="21">
        <v>910000</v>
      </c>
      <c r="D42" s="21">
        <v>1178382.72</v>
      </c>
      <c r="E42" s="22">
        <f t="shared" si="0"/>
        <v>129.49260659340661</v>
      </c>
      <c r="F42" s="21"/>
      <c r="G42" s="21"/>
      <c r="H42" s="43" t="str">
        <f t="shared" si="3"/>
        <v/>
      </c>
      <c r="I42" s="21">
        <f t="shared" si="4"/>
        <v>910000</v>
      </c>
      <c r="J42" s="21">
        <f t="shared" si="6"/>
        <v>1178382.72</v>
      </c>
      <c r="K42" s="43">
        <f t="shared" si="7"/>
        <v>129.49260659340661</v>
      </c>
    </row>
    <row r="43" spans="1:11" ht="15.75" x14ac:dyDescent="0.25">
      <c r="A43" s="53" t="s">
        <v>180</v>
      </c>
      <c r="B43" s="20">
        <v>18010900</v>
      </c>
      <c r="C43" s="21">
        <v>20000000</v>
      </c>
      <c r="D43" s="21">
        <v>21831746.440000001</v>
      </c>
      <c r="E43" s="22">
        <f t="shared" si="0"/>
        <v>109.1587322</v>
      </c>
      <c r="F43" s="21"/>
      <c r="G43" s="21"/>
      <c r="H43" s="43" t="str">
        <f t="shared" si="3"/>
        <v/>
      </c>
      <c r="I43" s="21">
        <f t="shared" si="4"/>
        <v>20000000</v>
      </c>
      <c r="J43" s="21">
        <f t="shared" si="6"/>
        <v>21831746.440000001</v>
      </c>
      <c r="K43" s="43">
        <f t="shared" si="7"/>
        <v>109.1587322</v>
      </c>
    </row>
    <row r="44" spans="1:11" ht="15.75" x14ac:dyDescent="0.25">
      <c r="A44" s="53" t="s">
        <v>181</v>
      </c>
      <c r="B44" s="20">
        <v>18011000</v>
      </c>
      <c r="C44" s="21">
        <v>600000</v>
      </c>
      <c r="D44" s="21">
        <v>504166.65</v>
      </c>
      <c r="E44" s="22">
        <f t="shared" si="0"/>
        <v>84.027775000000005</v>
      </c>
      <c r="F44" s="21"/>
      <c r="G44" s="21"/>
      <c r="H44" s="43" t="str">
        <f t="shared" si="3"/>
        <v/>
      </c>
      <c r="I44" s="21">
        <f t="shared" si="4"/>
        <v>600000</v>
      </c>
      <c r="J44" s="21">
        <f t="shared" si="6"/>
        <v>504166.65</v>
      </c>
      <c r="K44" s="43">
        <f t="shared" si="7"/>
        <v>84.027775000000005</v>
      </c>
    </row>
    <row r="45" spans="1:11" ht="15.75" x14ac:dyDescent="0.25">
      <c r="A45" s="53" t="s">
        <v>182</v>
      </c>
      <c r="B45" s="20">
        <v>18011100</v>
      </c>
      <c r="C45" s="21">
        <v>250000</v>
      </c>
      <c r="D45" s="21">
        <v>289760.73</v>
      </c>
      <c r="E45" s="22">
        <f t="shared" ref="E45:E73" si="8">IF(C45=0,"",IF(D45/C45&gt;1.5, "зв.100",D45/C45*100))</f>
        <v>115.90429199999998</v>
      </c>
      <c r="F45" s="21"/>
      <c r="G45" s="21"/>
      <c r="H45" s="43" t="str">
        <f t="shared" si="3"/>
        <v/>
      </c>
      <c r="I45" s="21">
        <f t="shared" si="4"/>
        <v>250000</v>
      </c>
      <c r="J45" s="21">
        <f t="shared" si="6"/>
        <v>289760.73</v>
      </c>
      <c r="K45" s="43">
        <f t="shared" si="7"/>
        <v>115.90429199999998</v>
      </c>
    </row>
    <row r="46" spans="1:11" s="24" customFormat="1" ht="20.25" customHeight="1" x14ac:dyDescent="0.25">
      <c r="A46" s="33" t="s">
        <v>20</v>
      </c>
      <c r="B46" s="30">
        <v>18020000</v>
      </c>
      <c r="C46" s="31">
        <f>SUM(C47:C48)</f>
        <v>820000</v>
      </c>
      <c r="D46" s="31">
        <f>SUM(D47:D48)</f>
        <v>870461.55999999994</v>
      </c>
      <c r="E46" s="32">
        <f t="shared" si="8"/>
        <v>106.15384878048779</v>
      </c>
      <c r="F46" s="31">
        <f>SUM(F47:F48)</f>
        <v>0</v>
      </c>
      <c r="G46" s="31">
        <f>SUM(G47:G48)</f>
        <v>0</v>
      </c>
      <c r="H46" s="43" t="str">
        <f t="shared" si="3"/>
        <v/>
      </c>
      <c r="I46" s="31">
        <f t="shared" si="4"/>
        <v>820000</v>
      </c>
      <c r="J46" s="31">
        <f t="shared" si="5"/>
        <v>870461.55999999994</v>
      </c>
      <c r="K46" s="42">
        <f t="shared" si="2"/>
        <v>106.15384878048779</v>
      </c>
    </row>
    <row r="47" spans="1:11" ht="31.5" hidden="1" x14ac:dyDescent="0.25">
      <c r="A47" s="34" t="s">
        <v>21</v>
      </c>
      <c r="B47" s="20">
        <v>18020100</v>
      </c>
      <c r="C47" s="21">
        <v>500000</v>
      </c>
      <c r="D47" s="21">
        <v>539343.43999999994</v>
      </c>
      <c r="E47" s="22">
        <f t="shared" si="8"/>
        <v>107.86868799999998</v>
      </c>
      <c r="F47" s="21">
        <v>0</v>
      </c>
      <c r="G47" s="21">
        <v>0</v>
      </c>
      <c r="H47" s="43" t="str">
        <f t="shared" si="3"/>
        <v/>
      </c>
      <c r="I47" s="21">
        <f t="shared" si="4"/>
        <v>500000</v>
      </c>
      <c r="J47" s="21">
        <f t="shared" si="5"/>
        <v>539343.43999999994</v>
      </c>
      <c r="K47" s="43">
        <f t="shared" si="2"/>
        <v>107.86868799999998</v>
      </c>
    </row>
    <row r="48" spans="1:11" ht="31.5" hidden="1" x14ac:dyDescent="0.25">
      <c r="A48" s="34" t="s">
        <v>22</v>
      </c>
      <c r="B48" s="20">
        <v>18020200</v>
      </c>
      <c r="C48" s="21">
        <v>320000</v>
      </c>
      <c r="D48" s="21">
        <v>331118.12</v>
      </c>
      <c r="E48" s="22">
        <f t="shared" si="8"/>
        <v>103.4744125</v>
      </c>
      <c r="F48" s="21">
        <v>0</v>
      </c>
      <c r="G48" s="21">
        <v>0</v>
      </c>
      <c r="H48" s="43" t="str">
        <f t="shared" si="3"/>
        <v/>
      </c>
      <c r="I48" s="21">
        <f t="shared" si="4"/>
        <v>320000</v>
      </c>
      <c r="J48" s="21">
        <f t="shared" si="5"/>
        <v>331118.12</v>
      </c>
      <c r="K48" s="43">
        <f t="shared" si="2"/>
        <v>103.4744125</v>
      </c>
    </row>
    <row r="49" spans="1:11" s="24" customFormat="1" ht="15.75" x14ac:dyDescent="0.25">
      <c r="A49" s="33" t="s">
        <v>23</v>
      </c>
      <c r="B49" s="30">
        <v>18030000</v>
      </c>
      <c r="C49" s="31">
        <f>SUM(C50:C51)</f>
        <v>125000</v>
      </c>
      <c r="D49" s="31">
        <f>SUM(D50:D51)</f>
        <v>186847.73</v>
      </c>
      <c r="E49" s="32">
        <f t="shared" si="8"/>
        <v>149.47818400000003</v>
      </c>
      <c r="F49" s="31">
        <f>SUM(F50:F51)</f>
        <v>0</v>
      </c>
      <c r="G49" s="31">
        <f>SUM(G50:G51)</f>
        <v>0</v>
      </c>
      <c r="H49" s="43" t="str">
        <f t="shared" si="3"/>
        <v/>
      </c>
      <c r="I49" s="31">
        <f t="shared" si="4"/>
        <v>125000</v>
      </c>
      <c r="J49" s="31">
        <f t="shared" si="5"/>
        <v>186847.73</v>
      </c>
      <c r="K49" s="42">
        <f t="shared" si="2"/>
        <v>149.47818400000003</v>
      </c>
    </row>
    <row r="50" spans="1:11" ht="17.25" hidden="1" customHeight="1" x14ac:dyDescent="0.25">
      <c r="A50" s="34" t="s">
        <v>24</v>
      </c>
      <c r="B50" s="20">
        <v>18030100</v>
      </c>
      <c r="C50" s="21">
        <v>72100</v>
      </c>
      <c r="D50" s="21">
        <v>109269.91</v>
      </c>
      <c r="E50" s="22" t="str">
        <f t="shared" si="8"/>
        <v>зв.100</v>
      </c>
      <c r="F50" s="21">
        <v>0</v>
      </c>
      <c r="G50" s="21">
        <v>0</v>
      </c>
      <c r="H50" s="43" t="str">
        <f t="shared" si="3"/>
        <v/>
      </c>
      <c r="I50" s="21">
        <f t="shared" ref="I50:I81" si="9">C50+F50</f>
        <v>72100</v>
      </c>
      <c r="J50" s="21">
        <f t="shared" si="5"/>
        <v>109269.91</v>
      </c>
      <c r="K50" s="43" t="str">
        <f t="shared" si="2"/>
        <v>зв.100</v>
      </c>
    </row>
    <row r="51" spans="1:11" ht="15.75" hidden="1" x14ac:dyDescent="0.25">
      <c r="A51" s="34" t="s">
        <v>25</v>
      </c>
      <c r="B51" s="20">
        <v>18030200</v>
      </c>
      <c r="C51" s="21">
        <v>52900</v>
      </c>
      <c r="D51" s="21">
        <v>77577.820000000007</v>
      </c>
      <c r="E51" s="22">
        <f t="shared" si="8"/>
        <v>146.64994328922495</v>
      </c>
      <c r="F51" s="21">
        <v>0</v>
      </c>
      <c r="G51" s="21">
        <v>0</v>
      </c>
      <c r="H51" s="43" t="str">
        <f t="shared" si="3"/>
        <v/>
      </c>
      <c r="I51" s="21">
        <f t="shared" si="9"/>
        <v>52900</v>
      </c>
      <c r="J51" s="21">
        <f t="shared" si="5"/>
        <v>77577.820000000007</v>
      </c>
      <c r="K51" s="43">
        <f t="shared" si="2"/>
        <v>146.64994328922495</v>
      </c>
    </row>
    <row r="52" spans="1:11" s="24" customFormat="1" ht="35.25" customHeight="1" x14ac:dyDescent="0.25">
      <c r="A52" s="33" t="s">
        <v>222</v>
      </c>
      <c r="B52" s="30">
        <v>18040000</v>
      </c>
      <c r="C52" s="31">
        <f>SUM(C53:C63)</f>
        <v>0</v>
      </c>
      <c r="D52" s="31">
        <f>SUM(D53:D63)</f>
        <v>-506867.25000000006</v>
      </c>
      <c r="E52" s="32" t="str">
        <f t="shared" si="8"/>
        <v/>
      </c>
      <c r="F52" s="31">
        <f>SUM(F53:F63)</f>
        <v>0</v>
      </c>
      <c r="G52" s="31">
        <f>SUM(G53:G63)</f>
        <v>-41629.97</v>
      </c>
      <c r="H52" s="43" t="str">
        <f t="shared" si="3"/>
        <v/>
      </c>
      <c r="I52" s="31">
        <f t="shared" si="9"/>
        <v>0</v>
      </c>
      <c r="J52" s="31">
        <f t="shared" si="5"/>
        <v>-548497.22000000009</v>
      </c>
      <c r="K52" s="42" t="str">
        <f t="shared" si="2"/>
        <v/>
      </c>
    </row>
    <row r="53" spans="1:11" ht="47.25" hidden="1" x14ac:dyDescent="0.25">
      <c r="A53" s="34" t="s">
        <v>223</v>
      </c>
      <c r="B53" s="20">
        <v>18040100</v>
      </c>
      <c r="C53" s="21"/>
      <c r="D53" s="21">
        <v>-119662.84</v>
      </c>
      <c r="E53" s="22" t="str">
        <f t="shared" si="8"/>
        <v/>
      </c>
      <c r="F53" s="21">
        <v>0</v>
      </c>
      <c r="G53" s="21">
        <v>0</v>
      </c>
      <c r="H53" s="43" t="str">
        <f t="shared" si="3"/>
        <v/>
      </c>
      <c r="I53" s="21">
        <f t="shared" si="9"/>
        <v>0</v>
      </c>
      <c r="J53" s="21">
        <f t="shared" si="5"/>
        <v>-119662.84</v>
      </c>
      <c r="K53" s="43" t="str">
        <f t="shared" si="2"/>
        <v/>
      </c>
    </row>
    <row r="54" spans="1:11" ht="47.25" hidden="1" x14ac:dyDescent="0.25">
      <c r="A54" s="34" t="s">
        <v>224</v>
      </c>
      <c r="B54" s="20">
        <v>18040200</v>
      </c>
      <c r="C54" s="21"/>
      <c r="D54" s="21">
        <v>-260201.47</v>
      </c>
      <c r="E54" s="22" t="str">
        <f t="shared" si="8"/>
        <v/>
      </c>
      <c r="F54" s="21">
        <v>0</v>
      </c>
      <c r="G54" s="21">
        <v>0</v>
      </c>
      <c r="H54" s="43" t="str">
        <f t="shared" si="3"/>
        <v/>
      </c>
      <c r="I54" s="21">
        <f t="shared" si="9"/>
        <v>0</v>
      </c>
      <c r="J54" s="21">
        <f t="shared" si="5"/>
        <v>-260201.47</v>
      </c>
      <c r="K54" s="43" t="str">
        <f t="shared" si="2"/>
        <v/>
      </c>
    </row>
    <row r="55" spans="1:11" ht="47.25" hidden="1" x14ac:dyDescent="0.25">
      <c r="A55" s="34" t="s">
        <v>225</v>
      </c>
      <c r="B55" s="20">
        <v>18040500</v>
      </c>
      <c r="C55" s="21"/>
      <c r="D55" s="21">
        <v>-6371.19</v>
      </c>
      <c r="E55" s="22" t="str">
        <f t="shared" si="8"/>
        <v/>
      </c>
      <c r="F55" s="21">
        <v>0</v>
      </c>
      <c r="G55" s="21">
        <v>0</v>
      </c>
      <c r="H55" s="43" t="str">
        <f t="shared" si="3"/>
        <v/>
      </c>
      <c r="I55" s="21">
        <f t="shared" si="9"/>
        <v>0</v>
      </c>
      <c r="J55" s="21">
        <f t="shared" si="5"/>
        <v>-6371.19</v>
      </c>
      <c r="K55" s="43" t="str">
        <f t="shared" si="2"/>
        <v/>
      </c>
    </row>
    <row r="56" spans="1:11" ht="47.25" hidden="1" x14ac:dyDescent="0.25">
      <c r="A56" s="34" t="s">
        <v>226</v>
      </c>
      <c r="B56" s="20">
        <v>18040600</v>
      </c>
      <c r="C56" s="21"/>
      <c r="D56" s="21">
        <v>-41078.19</v>
      </c>
      <c r="E56" s="22" t="str">
        <f t="shared" si="8"/>
        <v/>
      </c>
      <c r="F56" s="21">
        <v>0</v>
      </c>
      <c r="G56" s="21">
        <v>0</v>
      </c>
      <c r="H56" s="43" t="str">
        <f t="shared" si="3"/>
        <v/>
      </c>
      <c r="I56" s="21">
        <f t="shared" si="9"/>
        <v>0</v>
      </c>
      <c r="J56" s="21">
        <f t="shared" si="5"/>
        <v>-41078.19</v>
      </c>
      <c r="K56" s="43" t="str">
        <f t="shared" si="2"/>
        <v/>
      </c>
    </row>
    <row r="57" spans="1:11" ht="47.25" hidden="1" x14ac:dyDescent="0.25">
      <c r="A57" s="34" t="s">
        <v>227</v>
      </c>
      <c r="B57" s="20">
        <v>18040700</v>
      </c>
      <c r="C57" s="21"/>
      <c r="D57" s="21">
        <v>-21380.55</v>
      </c>
      <c r="E57" s="22" t="str">
        <f t="shared" si="8"/>
        <v/>
      </c>
      <c r="F57" s="21">
        <v>0</v>
      </c>
      <c r="G57" s="21">
        <v>0</v>
      </c>
      <c r="H57" s="43" t="str">
        <f t="shared" si="3"/>
        <v/>
      </c>
      <c r="I57" s="21">
        <f t="shared" si="9"/>
        <v>0</v>
      </c>
      <c r="J57" s="21">
        <f t="shared" si="5"/>
        <v>-21380.55</v>
      </c>
      <c r="K57" s="43" t="str">
        <f t="shared" si="2"/>
        <v/>
      </c>
    </row>
    <row r="58" spans="1:11" ht="47.25" hidden="1" x14ac:dyDescent="0.25">
      <c r="A58" s="34" t="s">
        <v>228</v>
      </c>
      <c r="B58" s="20">
        <v>18040800</v>
      </c>
      <c r="C58" s="21"/>
      <c r="D58" s="21">
        <v>-30601.59</v>
      </c>
      <c r="E58" s="22" t="str">
        <f t="shared" si="8"/>
        <v/>
      </c>
      <c r="F58" s="21">
        <v>0</v>
      </c>
      <c r="G58" s="21">
        <v>0</v>
      </c>
      <c r="H58" s="43" t="str">
        <f t="shared" si="3"/>
        <v/>
      </c>
      <c r="I58" s="21">
        <f t="shared" si="9"/>
        <v>0</v>
      </c>
      <c r="J58" s="21">
        <f t="shared" si="5"/>
        <v>-30601.59</v>
      </c>
      <c r="K58" s="43" t="str">
        <f t="shared" si="2"/>
        <v/>
      </c>
    </row>
    <row r="59" spans="1:11" ht="47.25" hidden="1" x14ac:dyDescent="0.25">
      <c r="A59" s="34" t="s">
        <v>229</v>
      </c>
      <c r="B59" s="20">
        <v>18041300</v>
      </c>
      <c r="C59" s="21"/>
      <c r="D59" s="59"/>
      <c r="E59" s="22" t="str">
        <f t="shared" si="8"/>
        <v/>
      </c>
      <c r="F59" s="21">
        <v>0</v>
      </c>
      <c r="G59" s="21">
        <v>0</v>
      </c>
      <c r="H59" s="43" t="str">
        <f t="shared" si="3"/>
        <v/>
      </c>
      <c r="I59" s="21">
        <f t="shared" si="9"/>
        <v>0</v>
      </c>
      <c r="J59" s="21">
        <f t="shared" si="5"/>
        <v>0</v>
      </c>
      <c r="K59" s="43" t="str">
        <f t="shared" si="2"/>
        <v/>
      </c>
    </row>
    <row r="60" spans="1:11" ht="47.25" hidden="1" x14ac:dyDescent="0.25">
      <c r="A60" s="34" t="s">
        <v>230</v>
      </c>
      <c r="B60" s="20">
        <v>18041400</v>
      </c>
      <c r="C60" s="21"/>
      <c r="D60" s="21">
        <v>-3292.4</v>
      </c>
      <c r="E60" s="22" t="str">
        <f t="shared" si="8"/>
        <v/>
      </c>
      <c r="F60" s="21">
        <v>0</v>
      </c>
      <c r="G60" s="21">
        <v>0</v>
      </c>
      <c r="H60" s="43" t="str">
        <f t="shared" si="3"/>
        <v/>
      </c>
      <c r="I60" s="21">
        <f t="shared" si="9"/>
        <v>0</v>
      </c>
      <c r="J60" s="21">
        <f t="shared" si="5"/>
        <v>-3292.4</v>
      </c>
      <c r="K60" s="43" t="str">
        <f t="shared" si="2"/>
        <v/>
      </c>
    </row>
    <row r="61" spans="1:11" ht="78.75" hidden="1" x14ac:dyDescent="0.25">
      <c r="A61" s="34" t="s">
        <v>231</v>
      </c>
      <c r="B61" s="20">
        <v>18041500</v>
      </c>
      <c r="C61" s="21"/>
      <c r="D61" s="59">
        <v>0</v>
      </c>
      <c r="E61" s="22" t="str">
        <f t="shared" si="8"/>
        <v/>
      </c>
      <c r="F61" s="21"/>
      <c r="G61" s="21">
        <v>-41629.97</v>
      </c>
      <c r="H61" s="43" t="str">
        <f t="shared" si="3"/>
        <v/>
      </c>
      <c r="I61" s="21">
        <f t="shared" si="9"/>
        <v>0</v>
      </c>
      <c r="J61" s="21">
        <f>D61+G61</f>
        <v>-41629.97</v>
      </c>
      <c r="K61" s="43" t="str">
        <f>IF(I61=0,"",IF(J61/I61&gt;1.5, "зв.100",J61/I61*100))</f>
        <v/>
      </c>
    </row>
    <row r="62" spans="1:11" ht="47.25" hidden="1" x14ac:dyDescent="0.25">
      <c r="A62" s="34" t="s">
        <v>290</v>
      </c>
      <c r="B62" s="20">
        <v>18041700</v>
      </c>
      <c r="C62" s="21"/>
      <c r="D62" s="21">
        <v>-21495.77</v>
      </c>
      <c r="E62" s="22" t="str">
        <f t="shared" si="8"/>
        <v/>
      </c>
      <c r="F62" s="21"/>
      <c r="G62" s="80"/>
      <c r="H62" s="43"/>
      <c r="I62" s="21">
        <f t="shared" si="9"/>
        <v>0</v>
      </c>
      <c r="J62" s="21">
        <f>D62+G62</f>
        <v>-21495.77</v>
      </c>
      <c r="K62" s="43" t="str">
        <f>IF(I62=0,"",IF(J62/I62&gt;1.5, "зв.100",J62/I62*100))</f>
        <v/>
      </c>
    </row>
    <row r="63" spans="1:11" ht="47.25" hidden="1" x14ac:dyDescent="0.25">
      <c r="A63" s="34" t="s">
        <v>232</v>
      </c>
      <c r="B63" s="20">
        <v>18041800</v>
      </c>
      <c r="C63" s="21"/>
      <c r="D63" s="21">
        <v>-2783.25</v>
      </c>
      <c r="E63" s="22" t="str">
        <f t="shared" si="8"/>
        <v/>
      </c>
      <c r="F63" s="21"/>
      <c r="G63" s="21"/>
      <c r="H63" s="43" t="str">
        <f t="shared" si="3"/>
        <v/>
      </c>
      <c r="I63" s="21">
        <f t="shared" si="9"/>
        <v>0</v>
      </c>
      <c r="J63" s="21">
        <f t="shared" si="5"/>
        <v>-2783.25</v>
      </c>
      <c r="K63" s="43" t="str">
        <f t="shared" si="2"/>
        <v/>
      </c>
    </row>
    <row r="64" spans="1:11" s="24" customFormat="1" ht="15.75" x14ac:dyDescent="0.25">
      <c r="A64" s="33" t="s">
        <v>297</v>
      </c>
      <c r="B64" s="30">
        <v>18050000</v>
      </c>
      <c r="C64" s="31">
        <f>SUM(C65:C68)</f>
        <v>100249300</v>
      </c>
      <c r="D64" s="31">
        <f>SUM(D65:D68)</f>
        <v>110230015.14</v>
      </c>
      <c r="E64" s="32">
        <f t="shared" si="8"/>
        <v>109.95589509353184</v>
      </c>
      <c r="F64" s="31">
        <f>SUM(F65:F68)</f>
        <v>0</v>
      </c>
      <c r="G64" s="31">
        <f>SUM(G65:G68)</f>
        <v>0</v>
      </c>
      <c r="H64" s="42" t="str">
        <f t="shared" si="3"/>
        <v/>
      </c>
      <c r="I64" s="31">
        <f t="shared" si="9"/>
        <v>100249300</v>
      </c>
      <c r="J64" s="31">
        <f t="shared" si="5"/>
        <v>110230015.14</v>
      </c>
      <c r="K64" s="42">
        <f t="shared" si="2"/>
        <v>109.95589509353184</v>
      </c>
    </row>
    <row r="65" spans="1:11" ht="31.5" x14ac:dyDescent="0.25">
      <c r="A65" s="34" t="s">
        <v>141</v>
      </c>
      <c r="B65" s="20">
        <v>18050200</v>
      </c>
      <c r="C65" s="21">
        <v>0</v>
      </c>
      <c r="D65" s="21">
        <v>199.57</v>
      </c>
      <c r="E65" s="22" t="str">
        <f t="shared" si="8"/>
        <v/>
      </c>
      <c r="F65" s="21"/>
      <c r="G65" s="21"/>
      <c r="H65" s="43" t="str">
        <f t="shared" si="3"/>
        <v/>
      </c>
      <c r="I65" s="21">
        <f t="shared" si="9"/>
        <v>0</v>
      </c>
      <c r="J65" s="21">
        <f t="shared" si="5"/>
        <v>199.57</v>
      </c>
      <c r="K65" s="43" t="str">
        <f t="shared" si="2"/>
        <v/>
      </c>
    </row>
    <row r="66" spans="1:11" ht="15.75" x14ac:dyDescent="0.25">
      <c r="A66" s="34" t="s">
        <v>142</v>
      </c>
      <c r="B66" s="20">
        <v>18050300</v>
      </c>
      <c r="C66" s="21">
        <v>26944400</v>
      </c>
      <c r="D66" s="21">
        <v>32258068.57</v>
      </c>
      <c r="E66" s="22">
        <f t="shared" si="8"/>
        <v>119.72086433544634</v>
      </c>
      <c r="F66" s="21"/>
      <c r="G66" s="21"/>
      <c r="H66" s="43" t="str">
        <f t="shared" si="3"/>
        <v/>
      </c>
      <c r="I66" s="21">
        <f t="shared" si="9"/>
        <v>26944400</v>
      </c>
      <c r="J66" s="21">
        <f t="shared" si="5"/>
        <v>32258068.57</v>
      </c>
      <c r="K66" s="43">
        <f t="shared" si="2"/>
        <v>119.72086433544634</v>
      </c>
    </row>
    <row r="67" spans="1:11" ht="15.75" x14ac:dyDescent="0.25">
      <c r="A67" s="34" t="s">
        <v>143</v>
      </c>
      <c r="B67" s="20">
        <v>18050400</v>
      </c>
      <c r="C67" s="21">
        <v>73304900</v>
      </c>
      <c r="D67" s="21">
        <v>77971577</v>
      </c>
      <c r="E67" s="22">
        <f t="shared" si="8"/>
        <v>106.36611877241494</v>
      </c>
      <c r="F67" s="21"/>
      <c r="G67" s="21"/>
      <c r="H67" s="43" t="str">
        <f t="shared" si="3"/>
        <v/>
      </c>
      <c r="I67" s="21">
        <f t="shared" si="9"/>
        <v>73304900</v>
      </c>
      <c r="J67" s="21">
        <f t="shared" si="5"/>
        <v>77971577</v>
      </c>
      <c r="K67" s="43">
        <f t="shared" si="2"/>
        <v>106.36611877241494</v>
      </c>
    </row>
    <row r="68" spans="1:11" ht="78.75" x14ac:dyDescent="0.25">
      <c r="A68" s="34" t="s">
        <v>312</v>
      </c>
      <c r="B68" s="20">
        <v>18050500</v>
      </c>
      <c r="C68" s="21">
        <v>0</v>
      </c>
      <c r="D68" s="21">
        <v>170</v>
      </c>
      <c r="E68" s="22" t="str">
        <f t="shared" si="8"/>
        <v/>
      </c>
      <c r="F68" s="21"/>
      <c r="G68" s="21"/>
      <c r="H68" s="43" t="str">
        <f t="shared" si="3"/>
        <v/>
      </c>
      <c r="I68" s="21">
        <f t="shared" si="9"/>
        <v>0</v>
      </c>
      <c r="J68" s="21">
        <f>D68+G68</f>
        <v>170</v>
      </c>
      <c r="K68" s="43" t="str">
        <f>IF(I68=0,"",IF(J68/I68&gt;1.5, "зв.100",J68/I68*100))</f>
        <v/>
      </c>
    </row>
    <row r="69" spans="1:11" s="24" customFormat="1" ht="15.75" x14ac:dyDescent="0.25">
      <c r="A69" s="33" t="s">
        <v>167</v>
      </c>
      <c r="B69" s="30">
        <v>19000000</v>
      </c>
      <c r="C69" s="31">
        <f>C70</f>
        <v>0</v>
      </c>
      <c r="D69" s="31">
        <f>D70</f>
        <v>0</v>
      </c>
      <c r="E69" s="32" t="str">
        <f t="shared" si="8"/>
        <v/>
      </c>
      <c r="F69" s="31">
        <f>F70+F74</f>
        <v>310000</v>
      </c>
      <c r="G69" s="31">
        <f>G70+G74</f>
        <v>384798.80999999994</v>
      </c>
      <c r="H69" s="42">
        <f t="shared" si="3"/>
        <v>124.12864838709676</v>
      </c>
      <c r="I69" s="31">
        <f t="shared" si="9"/>
        <v>310000</v>
      </c>
      <c r="J69" s="31">
        <f t="shared" si="5"/>
        <v>384798.80999999994</v>
      </c>
      <c r="K69" s="42">
        <f t="shared" si="2"/>
        <v>124.12864838709676</v>
      </c>
    </row>
    <row r="70" spans="1:11" s="24" customFormat="1" ht="15.75" x14ac:dyDescent="0.25">
      <c r="A70" s="33" t="s">
        <v>26</v>
      </c>
      <c r="B70" s="30">
        <v>19010000</v>
      </c>
      <c r="C70" s="31">
        <f>SUM(C71:C73)</f>
        <v>0</v>
      </c>
      <c r="D70" s="31">
        <f>SUM(D71:D73)</f>
        <v>0</v>
      </c>
      <c r="E70" s="32" t="str">
        <f t="shared" si="8"/>
        <v/>
      </c>
      <c r="F70" s="31">
        <f>SUM(F71:F73)</f>
        <v>310000</v>
      </c>
      <c r="G70" s="31">
        <f>SUM(G71:G73)</f>
        <v>384781.19999999995</v>
      </c>
      <c r="H70" s="42">
        <f t="shared" si="3"/>
        <v>124.12296774193547</v>
      </c>
      <c r="I70" s="31">
        <f t="shared" si="9"/>
        <v>310000</v>
      </c>
      <c r="J70" s="31">
        <f t="shared" si="5"/>
        <v>384781.19999999995</v>
      </c>
      <c r="K70" s="42">
        <f t="shared" si="2"/>
        <v>124.12296774193547</v>
      </c>
    </row>
    <row r="71" spans="1:11" ht="47.25" hidden="1" x14ac:dyDescent="0.25">
      <c r="A71" s="34" t="s">
        <v>27</v>
      </c>
      <c r="B71" s="20">
        <v>19010100</v>
      </c>
      <c r="C71" s="21"/>
      <c r="D71" s="59"/>
      <c r="E71" s="22" t="str">
        <f t="shared" si="8"/>
        <v/>
      </c>
      <c r="F71" s="21">
        <v>279000</v>
      </c>
      <c r="G71" s="21">
        <v>349782.31</v>
      </c>
      <c r="H71" s="43">
        <f t="shared" si="3"/>
        <v>125.37000358422938</v>
      </c>
      <c r="I71" s="21">
        <f t="shared" si="9"/>
        <v>279000</v>
      </c>
      <c r="J71" s="21">
        <f t="shared" si="5"/>
        <v>349782.31</v>
      </c>
      <c r="K71" s="43">
        <f t="shared" si="2"/>
        <v>125.37000358422938</v>
      </c>
    </row>
    <row r="72" spans="1:11" ht="31.5" hidden="1" x14ac:dyDescent="0.25">
      <c r="A72" s="34" t="s">
        <v>144</v>
      </c>
      <c r="B72" s="20">
        <v>19010200</v>
      </c>
      <c r="C72" s="21"/>
      <c r="D72" s="59"/>
      <c r="E72" s="22" t="str">
        <f t="shared" si="8"/>
        <v/>
      </c>
      <c r="F72" s="21">
        <v>15000</v>
      </c>
      <c r="G72" s="21">
        <v>12112.22</v>
      </c>
      <c r="H72" s="43">
        <f t="shared" si="3"/>
        <v>80.748133333333328</v>
      </c>
      <c r="I72" s="21">
        <f t="shared" si="9"/>
        <v>15000</v>
      </c>
      <c r="J72" s="21">
        <f t="shared" si="5"/>
        <v>12112.22</v>
      </c>
      <c r="K72" s="43">
        <f t="shared" si="2"/>
        <v>80.748133333333328</v>
      </c>
    </row>
    <row r="73" spans="1:11" ht="63" hidden="1" x14ac:dyDescent="0.25">
      <c r="A73" s="34" t="s">
        <v>145</v>
      </c>
      <c r="B73" s="20">
        <v>19010300</v>
      </c>
      <c r="C73" s="21"/>
      <c r="D73" s="59"/>
      <c r="E73" s="22" t="str">
        <f t="shared" si="8"/>
        <v/>
      </c>
      <c r="F73" s="21">
        <v>16000</v>
      </c>
      <c r="G73" s="21">
        <v>22886.67</v>
      </c>
      <c r="H73" s="43">
        <f t="shared" si="3"/>
        <v>143.04168749999999</v>
      </c>
      <c r="I73" s="21">
        <f t="shared" si="9"/>
        <v>16000</v>
      </c>
      <c r="J73" s="21">
        <f t="shared" si="5"/>
        <v>22886.67</v>
      </c>
      <c r="K73" s="43">
        <f t="shared" ref="K73:K144" si="10">IF(I73=0,"",IF(J73/I73&gt;1.5, "зв.100",J73/I73*100))</f>
        <v>143.04168749999999</v>
      </c>
    </row>
    <row r="74" spans="1:11" ht="31.5" x14ac:dyDescent="0.25">
      <c r="A74" s="33" t="s">
        <v>291</v>
      </c>
      <c r="B74" s="30">
        <v>19050000</v>
      </c>
      <c r="C74" s="21"/>
      <c r="D74" s="59"/>
      <c r="E74" s="22"/>
      <c r="F74" s="81">
        <f>F75</f>
        <v>0</v>
      </c>
      <c r="G74" s="31">
        <f>G75</f>
        <v>17.61</v>
      </c>
      <c r="H74" s="42" t="str">
        <f t="shared" si="3"/>
        <v/>
      </c>
      <c r="I74" s="31">
        <f t="shared" si="9"/>
        <v>0</v>
      </c>
      <c r="J74" s="31">
        <f>D74+G74</f>
        <v>17.61</v>
      </c>
      <c r="K74" s="42" t="str">
        <f>IF(I74=0,"",IF(J74/I74&gt;1.5, "зв.100",J74/I74*100))</f>
        <v/>
      </c>
    </row>
    <row r="75" spans="1:11" ht="47.25" hidden="1" x14ac:dyDescent="0.25">
      <c r="A75" s="34" t="s">
        <v>292</v>
      </c>
      <c r="B75" s="20">
        <v>19050300</v>
      </c>
      <c r="C75" s="21"/>
      <c r="D75" s="59"/>
      <c r="E75" s="22"/>
      <c r="F75" s="62"/>
      <c r="G75" s="21">
        <v>17.61</v>
      </c>
      <c r="H75" s="43" t="str">
        <f t="shared" si="3"/>
        <v/>
      </c>
      <c r="I75" s="21">
        <f t="shared" si="9"/>
        <v>0</v>
      </c>
      <c r="J75" s="21">
        <f>D75+G75</f>
        <v>17.61</v>
      </c>
      <c r="K75" s="43" t="str">
        <f>IF(I75=0,"",IF(J75/I75&gt;1.5, "зв.100",J75/I75*100))</f>
        <v/>
      </c>
    </row>
    <row r="76" spans="1:11" s="24" customFormat="1" ht="15.75" x14ac:dyDescent="0.25">
      <c r="A76" s="33" t="s">
        <v>28</v>
      </c>
      <c r="B76" s="30">
        <v>20000000</v>
      </c>
      <c r="C76" s="31">
        <f>C77+C87+C100+C109</f>
        <v>77156193</v>
      </c>
      <c r="D76" s="31">
        <f>D77+D87+D100+D109</f>
        <v>90630367.739999995</v>
      </c>
      <c r="E76" s="32">
        <f t="shared" ref="E76:E107" si="11">IF(C76=0,"",IF(D76/C76&gt;1.5, "зв.100",D76/C76*100))</f>
        <v>117.46350385639165</v>
      </c>
      <c r="F76" s="31">
        <f>F77+F87+F100+F109</f>
        <v>41459420</v>
      </c>
      <c r="G76" s="31">
        <f>G77+G87+G100+G109</f>
        <v>78945551.879999995</v>
      </c>
      <c r="H76" s="42" t="str">
        <f t="shared" si="3"/>
        <v>зв.100</v>
      </c>
      <c r="I76" s="31">
        <f t="shared" si="9"/>
        <v>118615613</v>
      </c>
      <c r="J76" s="31">
        <f t="shared" si="5"/>
        <v>169575919.62</v>
      </c>
      <c r="K76" s="42">
        <f t="shared" si="10"/>
        <v>142.9625622893337</v>
      </c>
    </row>
    <row r="77" spans="1:11" s="24" customFormat="1" ht="31.5" x14ac:dyDescent="0.25">
      <c r="A77" s="33" t="s">
        <v>201</v>
      </c>
      <c r="B77" s="30">
        <v>21000000</v>
      </c>
      <c r="C77" s="31">
        <f>C78+C81+C80+C86</f>
        <v>36545193</v>
      </c>
      <c r="D77" s="31">
        <f>D78+D81+D80+D86</f>
        <v>45597965.140000001</v>
      </c>
      <c r="E77" s="32">
        <f t="shared" si="11"/>
        <v>124.7714443319536</v>
      </c>
      <c r="F77" s="31">
        <f>F78+F81+F86</f>
        <v>0</v>
      </c>
      <c r="G77" s="31">
        <f>G78+G81+G86</f>
        <v>159370.5</v>
      </c>
      <c r="H77" s="42" t="str">
        <f t="shared" si="3"/>
        <v/>
      </c>
      <c r="I77" s="31">
        <f t="shared" si="9"/>
        <v>36545193</v>
      </c>
      <c r="J77" s="31">
        <f t="shared" si="5"/>
        <v>45757335.640000001</v>
      </c>
      <c r="K77" s="42">
        <f t="shared" si="10"/>
        <v>125.207535885773</v>
      </c>
    </row>
    <row r="78" spans="1:11" s="24" customFormat="1" ht="110.25" x14ac:dyDescent="0.25">
      <c r="A78" s="33" t="s">
        <v>286</v>
      </c>
      <c r="B78" s="30">
        <v>21010000</v>
      </c>
      <c r="C78" s="31">
        <f>C79</f>
        <v>2928600</v>
      </c>
      <c r="D78" s="31">
        <f>D79</f>
        <v>3309032.14</v>
      </c>
      <c r="E78" s="32">
        <f t="shared" si="11"/>
        <v>112.99023902205833</v>
      </c>
      <c r="F78" s="31">
        <f>F79</f>
        <v>0</v>
      </c>
      <c r="G78" s="31">
        <f>G79</f>
        <v>0</v>
      </c>
      <c r="H78" s="42" t="str">
        <f t="shared" si="3"/>
        <v/>
      </c>
      <c r="I78" s="31">
        <f t="shared" si="9"/>
        <v>2928600</v>
      </c>
      <c r="J78" s="31">
        <f t="shared" si="5"/>
        <v>3309032.14</v>
      </c>
      <c r="K78" s="42">
        <f t="shared" si="10"/>
        <v>112.99023902205833</v>
      </c>
    </row>
    <row r="79" spans="1:11" ht="47.25" hidden="1" x14ac:dyDescent="0.25">
      <c r="A79" s="34" t="s">
        <v>2</v>
      </c>
      <c r="B79" s="20">
        <v>21010300</v>
      </c>
      <c r="C79" s="21">
        <v>2928600</v>
      </c>
      <c r="D79" s="21">
        <v>3309032.14</v>
      </c>
      <c r="E79" s="22">
        <f t="shared" si="11"/>
        <v>112.99023902205833</v>
      </c>
      <c r="F79" s="21">
        <v>0</v>
      </c>
      <c r="G79" s="21">
        <v>0</v>
      </c>
      <c r="H79" s="43" t="str">
        <f t="shared" si="3"/>
        <v/>
      </c>
      <c r="I79" s="21">
        <f t="shared" si="9"/>
        <v>2928600</v>
      </c>
      <c r="J79" s="21">
        <f t="shared" si="5"/>
        <v>3309032.14</v>
      </c>
      <c r="K79" s="43">
        <f t="shared" si="10"/>
        <v>112.99023902205833</v>
      </c>
    </row>
    <row r="80" spans="1:11" ht="31.5" x14ac:dyDescent="0.25">
      <c r="A80" s="33" t="s">
        <v>213</v>
      </c>
      <c r="B80" s="30">
        <v>21050000</v>
      </c>
      <c r="C80" s="31">
        <v>32527193</v>
      </c>
      <c r="D80" s="31">
        <v>40522495.799999997</v>
      </c>
      <c r="E80" s="32">
        <f t="shared" si="11"/>
        <v>124.58036511173896</v>
      </c>
      <c r="F80" s="21"/>
      <c r="G80" s="21"/>
      <c r="H80" s="42" t="str">
        <f t="shared" si="3"/>
        <v/>
      </c>
      <c r="I80" s="31">
        <f t="shared" si="9"/>
        <v>32527193</v>
      </c>
      <c r="J80" s="31">
        <f t="shared" si="5"/>
        <v>40522495.799999997</v>
      </c>
      <c r="K80" s="43">
        <f t="shared" si="10"/>
        <v>124.58036511173896</v>
      </c>
    </row>
    <row r="81" spans="1:11" s="24" customFormat="1" ht="15.75" x14ac:dyDescent="0.25">
      <c r="A81" s="33" t="s">
        <v>29</v>
      </c>
      <c r="B81" s="30">
        <v>21080000</v>
      </c>
      <c r="C81" s="31">
        <f>SUM(C82:C85)</f>
        <v>1089400</v>
      </c>
      <c r="D81" s="31">
        <f>SUM(D82:D85)</f>
        <v>1766437.2</v>
      </c>
      <c r="E81" s="32" t="str">
        <f t="shared" si="11"/>
        <v>зв.100</v>
      </c>
      <c r="F81" s="31">
        <f>SUM(F82:F85)</f>
        <v>0</v>
      </c>
      <c r="G81" s="31">
        <f>SUM(G82:G85)</f>
        <v>0</v>
      </c>
      <c r="H81" s="42" t="str">
        <f t="shared" si="3"/>
        <v/>
      </c>
      <c r="I81" s="31">
        <f t="shared" si="9"/>
        <v>1089400</v>
      </c>
      <c r="J81" s="31">
        <f t="shared" si="5"/>
        <v>1766437.2</v>
      </c>
      <c r="K81" s="42" t="str">
        <f t="shared" si="10"/>
        <v>зв.100</v>
      </c>
    </row>
    <row r="82" spans="1:11" ht="15.75" hidden="1" x14ac:dyDescent="0.25">
      <c r="A82" s="34" t="s">
        <v>30</v>
      </c>
      <c r="B82" s="20">
        <v>21080500</v>
      </c>
      <c r="C82" s="21">
        <v>46800</v>
      </c>
      <c r="D82" s="21">
        <v>154991.44</v>
      </c>
      <c r="E82" s="22" t="str">
        <f t="shared" si="11"/>
        <v>зв.100</v>
      </c>
      <c r="F82" s="21">
        <v>0</v>
      </c>
      <c r="G82" s="21">
        <v>0</v>
      </c>
      <c r="H82" s="43" t="str">
        <f t="shared" si="3"/>
        <v/>
      </c>
      <c r="I82" s="21">
        <f t="shared" ref="I82:I87" si="12">C82+F82</f>
        <v>46800</v>
      </c>
      <c r="J82" s="21">
        <f t="shared" si="5"/>
        <v>154991.44</v>
      </c>
      <c r="K82" s="43" t="str">
        <f t="shared" si="10"/>
        <v>зв.100</v>
      </c>
    </row>
    <row r="83" spans="1:11" ht="78.75" hidden="1" x14ac:dyDescent="0.25">
      <c r="A83" s="34" t="s">
        <v>3</v>
      </c>
      <c r="B83" s="20">
        <v>21080900</v>
      </c>
      <c r="C83" s="21">
        <v>7500</v>
      </c>
      <c r="D83" s="21">
        <v>17901.62</v>
      </c>
      <c r="E83" s="22" t="str">
        <f t="shared" si="11"/>
        <v>зв.100</v>
      </c>
      <c r="F83" s="21">
        <v>0</v>
      </c>
      <c r="G83" s="21">
        <v>0</v>
      </c>
      <c r="H83" s="43" t="str">
        <f t="shared" ref="H83:H159" si="13">IF(F83=0,"",IF(G83/F83&gt;1.5, "зв.100",G83/F83*100))</f>
        <v/>
      </c>
      <c r="I83" s="21">
        <f t="shared" si="12"/>
        <v>7500</v>
      </c>
      <c r="J83" s="21">
        <f t="shared" ref="J83:J116" si="14">D83+G83</f>
        <v>17901.62</v>
      </c>
      <c r="K83" s="43" t="str">
        <f t="shared" si="10"/>
        <v>зв.100</v>
      </c>
    </row>
    <row r="84" spans="1:11" ht="15.75" hidden="1" x14ac:dyDescent="0.25">
      <c r="A84" s="34" t="s">
        <v>105</v>
      </c>
      <c r="B84" s="20">
        <v>21081100</v>
      </c>
      <c r="C84" s="21">
        <v>565000</v>
      </c>
      <c r="D84" s="21">
        <v>834892.6</v>
      </c>
      <c r="E84" s="22">
        <f t="shared" si="11"/>
        <v>147.7686017699115</v>
      </c>
      <c r="F84" s="21">
        <v>0</v>
      </c>
      <c r="G84" s="21">
        <v>0</v>
      </c>
      <c r="H84" s="43" t="str">
        <f t="shared" si="13"/>
        <v/>
      </c>
      <c r="I84" s="21">
        <f t="shared" si="12"/>
        <v>565000</v>
      </c>
      <c r="J84" s="21">
        <f t="shared" si="14"/>
        <v>834892.6</v>
      </c>
      <c r="K84" s="43">
        <f t="shared" si="10"/>
        <v>147.7686017699115</v>
      </c>
    </row>
    <row r="85" spans="1:11" ht="47.25" hidden="1" x14ac:dyDescent="0.25">
      <c r="A85" s="34" t="s">
        <v>185</v>
      </c>
      <c r="B85" s="20">
        <v>21081500</v>
      </c>
      <c r="C85" s="21">
        <v>470100</v>
      </c>
      <c r="D85" s="21">
        <v>758651.54</v>
      </c>
      <c r="E85" s="22" t="str">
        <f t="shared" si="11"/>
        <v>зв.100</v>
      </c>
      <c r="F85" s="21"/>
      <c r="G85" s="21"/>
      <c r="H85" s="43" t="str">
        <f t="shared" si="13"/>
        <v/>
      </c>
      <c r="I85" s="21">
        <f t="shared" si="12"/>
        <v>470100</v>
      </c>
      <c r="J85" s="21">
        <f>D85+G85</f>
        <v>758651.54</v>
      </c>
      <c r="K85" s="43" t="str">
        <f>IF(I85=0,"",IF(J85/I85&gt;1.5, "зв.100",J85/I85*100))</f>
        <v>зв.100</v>
      </c>
    </row>
    <row r="86" spans="1:11" s="71" customFormat="1" ht="47.25" x14ac:dyDescent="0.25">
      <c r="A86" s="33" t="s">
        <v>299</v>
      </c>
      <c r="B86" s="30">
        <v>21110000</v>
      </c>
      <c r="C86" s="21"/>
      <c r="D86" s="21"/>
      <c r="E86" s="22" t="str">
        <f t="shared" si="11"/>
        <v/>
      </c>
      <c r="F86" s="21"/>
      <c r="G86" s="31">
        <v>159370.5</v>
      </c>
      <c r="H86" s="43" t="str">
        <f t="shared" si="13"/>
        <v/>
      </c>
      <c r="I86" s="31">
        <f t="shared" si="12"/>
        <v>0</v>
      </c>
      <c r="J86" s="31">
        <f>D86+G86</f>
        <v>159370.5</v>
      </c>
      <c r="K86" s="42" t="str">
        <f>IF(I86=0,"",IF(J86/I86&gt;1.5, "зв.100",J86/I86*100))</f>
        <v/>
      </c>
    </row>
    <row r="87" spans="1:11" s="24" customFormat="1" ht="31.5" x14ac:dyDescent="0.25">
      <c r="A87" s="33" t="s">
        <v>106</v>
      </c>
      <c r="B87" s="30">
        <v>22000000</v>
      </c>
      <c r="C87" s="31">
        <f>C93+C95+C88</f>
        <v>39812300</v>
      </c>
      <c r="D87" s="31">
        <f>D93+D95+D88</f>
        <v>43580409.569999993</v>
      </c>
      <c r="E87" s="32">
        <f t="shared" si="11"/>
        <v>109.46468696860015</v>
      </c>
      <c r="F87" s="31">
        <f>F93+F95+F88</f>
        <v>0</v>
      </c>
      <c r="G87" s="31">
        <f>G93+G95+G88</f>
        <v>0</v>
      </c>
      <c r="H87" s="42" t="str">
        <f t="shared" si="13"/>
        <v/>
      </c>
      <c r="I87" s="31">
        <f t="shared" si="12"/>
        <v>39812300</v>
      </c>
      <c r="J87" s="31">
        <f t="shared" si="14"/>
        <v>43580409.569999993</v>
      </c>
      <c r="K87" s="42">
        <f t="shared" si="10"/>
        <v>109.46468696860015</v>
      </c>
    </row>
    <row r="88" spans="1:11" s="24" customFormat="1" ht="15.75" x14ac:dyDescent="0.25">
      <c r="A88" s="29" t="s">
        <v>186</v>
      </c>
      <c r="B88" s="30">
        <v>22010000</v>
      </c>
      <c r="C88" s="31">
        <f>SUM(C89:C92)</f>
        <v>10895700</v>
      </c>
      <c r="D88" s="31">
        <f>SUM(D89:D92)</f>
        <v>12989481.41</v>
      </c>
      <c r="E88" s="32">
        <f t="shared" si="11"/>
        <v>119.21658461594942</v>
      </c>
      <c r="F88" s="31">
        <f>SUM(F89:F91)</f>
        <v>0</v>
      </c>
      <c r="G88" s="31">
        <f>SUM(G89:G91)</f>
        <v>0</v>
      </c>
      <c r="H88" s="43" t="str">
        <f t="shared" si="13"/>
        <v/>
      </c>
      <c r="I88" s="31">
        <f t="shared" ref="I88:J92" si="15">C88+F88</f>
        <v>10895700</v>
      </c>
      <c r="J88" s="31">
        <f t="shared" si="15"/>
        <v>12989481.41</v>
      </c>
      <c r="K88" s="42">
        <f>IF(I88=0,"",IF(J88/I88&gt;1.5, "зв.100",J88/I88*100))</f>
        <v>119.21658461594942</v>
      </c>
    </row>
    <row r="89" spans="1:11" s="72" customFormat="1" ht="47.25" x14ac:dyDescent="0.25">
      <c r="A89" s="34" t="s">
        <v>243</v>
      </c>
      <c r="B89" s="20">
        <v>22010300</v>
      </c>
      <c r="C89" s="21">
        <v>215900</v>
      </c>
      <c r="D89" s="21">
        <v>436666</v>
      </c>
      <c r="E89" s="22" t="str">
        <f t="shared" si="11"/>
        <v>зв.100</v>
      </c>
      <c r="F89" s="31"/>
      <c r="G89" s="31"/>
      <c r="H89" s="42" t="str">
        <f t="shared" si="13"/>
        <v/>
      </c>
      <c r="I89" s="21">
        <f t="shared" si="15"/>
        <v>215900</v>
      </c>
      <c r="J89" s="21">
        <f t="shared" si="15"/>
        <v>436666</v>
      </c>
      <c r="K89" s="43" t="str">
        <f>IF(I89=0,"",IF(J89/I89&gt;1.5, "зв.100",J89/I89*100))</f>
        <v>зв.100</v>
      </c>
    </row>
    <row r="90" spans="1:11" s="72" customFormat="1" ht="15.75" x14ac:dyDescent="0.25">
      <c r="A90" s="34" t="s">
        <v>187</v>
      </c>
      <c r="B90" s="20">
        <v>22012500</v>
      </c>
      <c r="C90" s="21">
        <v>9900000</v>
      </c>
      <c r="D90" s="21">
        <v>11279473.460000001</v>
      </c>
      <c r="E90" s="22">
        <f t="shared" si="11"/>
        <v>113.93407535353536</v>
      </c>
      <c r="F90" s="21"/>
      <c r="G90" s="21"/>
      <c r="H90" s="42" t="str">
        <f t="shared" si="13"/>
        <v/>
      </c>
      <c r="I90" s="21">
        <f t="shared" si="15"/>
        <v>9900000</v>
      </c>
      <c r="J90" s="21">
        <f t="shared" si="15"/>
        <v>11279473.460000001</v>
      </c>
      <c r="K90" s="43">
        <f>IF(I90=0,"",IF(J90/I90&gt;1.5, "зв.100",J90/I90*100))</f>
        <v>113.93407535353536</v>
      </c>
    </row>
    <row r="91" spans="1:11" s="72" customFormat="1" ht="31.5" x14ac:dyDescent="0.25">
      <c r="A91" s="34" t="s">
        <v>244</v>
      </c>
      <c r="B91" s="20">
        <v>22012600</v>
      </c>
      <c r="C91" s="21">
        <v>726700</v>
      </c>
      <c r="D91" s="21">
        <v>1178259.95</v>
      </c>
      <c r="E91" s="22" t="str">
        <f t="shared" si="11"/>
        <v>зв.100</v>
      </c>
      <c r="F91" s="21"/>
      <c r="G91" s="21"/>
      <c r="H91" s="42" t="str">
        <f t="shared" si="13"/>
        <v/>
      </c>
      <c r="I91" s="21">
        <f t="shared" si="15"/>
        <v>726700</v>
      </c>
      <c r="J91" s="21">
        <f t="shared" si="15"/>
        <v>1178259.95</v>
      </c>
      <c r="K91" s="43" t="str">
        <f>IF(I91=0,"",IF(J91/I91&gt;1.5, "зв.100",J91/I91*100))</f>
        <v>зв.100</v>
      </c>
    </row>
    <row r="92" spans="1:11" s="72" customFormat="1" ht="79.5" customHeight="1" x14ac:dyDescent="0.25">
      <c r="A92" s="34" t="s">
        <v>293</v>
      </c>
      <c r="B92" s="20">
        <v>22012900</v>
      </c>
      <c r="C92" s="21">
        <v>53100</v>
      </c>
      <c r="D92" s="21">
        <v>95082</v>
      </c>
      <c r="E92" s="22" t="str">
        <f t="shared" si="11"/>
        <v>зв.100</v>
      </c>
      <c r="F92" s="21"/>
      <c r="G92" s="21"/>
      <c r="H92" s="42"/>
      <c r="I92" s="21">
        <f t="shared" si="15"/>
        <v>53100</v>
      </c>
      <c r="J92" s="21">
        <f t="shared" si="15"/>
        <v>95082</v>
      </c>
      <c r="K92" s="43" t="str">
        <f>IF(I92=0,"",IF(J92/I92&gt;1.5, "зв.100",J92/I92*100))</f>
        <v>зв.100</v>
      </c>
    </row>
    <row r="93" spans="1:11" s="24" customFormat="1" ht="47.25" x14ac:dyDescent="0.25">
      <c r="A93" s="33" t="s">
        <v>107</v>
      </c>
      <c r="B93" s="30">
        <v>22080000</v>
      </c>
      <c r="C93" s="31">
        <f>C94</f>
        <v>23696600</v>
      </c>
      <c r="D93" s="31">
        <f>D94</f>
        <v>25195906.879999999</v>
      </c>
      <c r="E93" s="32">
        <f t="shared" si="11"/>
        <v>106.32709705189774</v>
      </c>
      <c r="F93" s="31">
        <f>F94</f>
        <v>0</v>
      </c>
      <c r="G93" s="31">
        <f>G94</f>
        <v>0</v>
      </c>
      <c r="H93" s="42" t="str">
        <f t="shared" si="13"/>
        <v/>
      </c>
      <c r="I93" s="31">
        <f t="shared" ref="I93:I131" si="16">C93+F93</f>
        <v>23696600</v>
      </c>
      <c r="J93" s="31">
        <f t="shared" si="14"/>
        <v>25195906.879999999</v>
      </c>
      <c r="K93" s="42">
        <f t="shared" si="10"/>
        <v>106.32709705189774</v>
      </c>
    </row>
    <row r="94" spans="1:11" ht="47.25" hidden="1" x14ac:dyDescent="0.25">
      <c r="A94" s="34" t="s">
        <v>146</v>
      </c>
      <c r="B94" s="20">
        <v>22080400</v>
      </c>
      <c r="C94" s="21">
        <v>23696600</v>
      </c>
      <c r="D94" s="21">
        <v>25195906.879999999</v>
      </c>
      <c r="E94" s="22">
        <f t="shared" si="11"/>
        <v>106.32709705189774</v>
      </c>
      <c r="F94" s="21">
        <v>0</v>
      </c>
      <c r="G94" s="21">
        <v>0</v>
      </c>
      <c r="H94" s="43" t="str">
        <f t="shared" si="13"/>
        <v/>
      </c>
      <c r="I94" s="21">
        <f t="shared" si="16"/>
        <v>23696600</v>
      </c>
      <c r="J94" s="21">
        <f t="shared" si="14"/>
        <v>25195906.879999999</v>
      </c>
      <c r="K94" s="43">
        <f t="shared" si="10"/>
        <v>106.32709705189774</v>
      </c>
    </row>
    <row r="95" spans="1:11" s="24" customFormat="1" ht="15.75" x14ac:dyDescent="0.25">
      <c r="A95" s="33" t="s">
        <v>31</v>
      </c>
      <c r="B95" s="30">
        <v>22090000</v>
      </c>
      <c r="C95" s="31">
        <f>SUM(C96:C99)</f>
        <v>5220000</v>
      </c>
      <c r="D95" s="31">
        <f>SUM(D96:D99)</f>
        <v>5395021.2799999993</v>
      </c>
      <c r="E95" s="32">
        <f t="shared" si="11"/>
        <v>103.35289808429118</v>
      </c>
      <c r="F95" s="31">
        <f>SUM(F96:F99)</f>
        <v>0</v>
      </c>
      <c r="G95" s="31">
        <f>SUM(G96:G99)</f>
        <v>0</v>
      </c>
      <c r="H95" s="42" t="str">
        <f t="shared" si="13"/>
        <v/>
      </c>
      <c r="I95" s="31">
        <f t="shared" si="16"/>
        <v>5220000</v>
      </c>
      <c r="J95" s="31">
        <f t="shared" si="14"/>
        <v>5395021.2799999993</v>
      </c>
      <c r="K95" s="42">
        <f t="shared" si="10"/>
        <v>103.35289808429118</v>
      </c>
    </row>
    <row r="96" spans="1:11" ht="47.25" hidden="1" x14ac:dyDescent="0.25">
      <c r="A96" s="34" t="s">
        <v>0</v>
      </c>
      <c r="B96" s="20">
        <v>22090100</v>
      </c>
      <c r="C96" s="21">
        <v>120000</v>
      </c>
      <c r="D96" s="21">
        <v>159755.4</v>
      </c>
      <c r="E96" s="22">
        <f t="shared" si="11"/>
        <v>133.12949999999998</v>
      </c>
      <c r="F96" s="21">
        <v>0</v>
      </c>
      <c r="G96" s="21">
        <v>0</v>
      </c>
      <c r="H96" s="43" t="str">
        <f t="shared" si="13"/>
        <v/>
      </c>
      <c r="I96" s="21">
        <f t="shared" si="16"/>
        <v>120000</v>
      </c>
      <c r="J96" s="21">
        <f t="shared" si="14"/>
        <v>159755.4</v>
      </c>
      <c r="K96" s="43">
        <f t="shared" si="10"/>
        <v>133.12949999999998</v>
      </c>
    </row>
    <row r="97" spans="1:11" ht="15.75" hidden="1" x14ac:dyDescent="0.25">
      <c r="A97" s="53" t="s">
        <v>188</v>
      </c>
      <c r="B97" s="20">
        <v>22090200</v>
      </c>
      <c r="C97" s="21">
        <v>0</v>
      </c>
      <c r="D97" s="21">
        <v>728.7</v>
      </c>
      <c r="E97" s="22" t="str">
        <f t="shared" si="11"/>
        <v/>
      </c>
      <c r="F97" s="21"/>
      <c r="G97" s="21"/>
      <c r="H97" s="43" t="str">
        <f t="shared" si="13"/>
        <v/>
      </c>
      <c r="I97" s="21">
        <f t="shared" si="16"/>
        <v>0</v>
      </c>
      <c r="J97" s="21">
        <f t="shared" si="14"/>
        <v>728.7</v>
      </c>
      <c r="K97" s="43" t="str">
        <f t="shared" si="10"/>
        <v/>
      </c>
    </row>
    <row r="98" spans="1:11" ht="63" hidden="1" x14ac:dyDescent="0.25">
      <c r="A98" s="53" t="s">
        <v>189</v>
      </c>
      <c r="B98" s="20">
        <v>22090300</v>
      </c>
      <c r="C98" s="21">
        <v>0</v>
      </c>
      <c r="D98" s="21">
        <v>238</v>
      </c>
      <c r="E98" s="22" t="str">
        <f t="shared" si="11"/>
        <v/>
      </c>
      <c r="F98" s="21"/>
      <c r="G98" s="21"/>
      <c r="H98" s="43" t="str">
        <f t="shared" si="13"/>
        <v/>
      </c>
      <c r="I98" s="21">
        <f t="shared" si="16"/>
        <v>0</v>
      </c>
      <c r="J98" s="21">
        <f t="shared" si="14"/>
        <v>238</v>
      </c>
      <c r="K98" s="43" t="str">
        <f t="shared" si="10"/>
        <v/>
      </c>
    </row>
    <row r="99" spans="1:11" ht="47.25" hidden="1" x14ac:dyDescent="0.25">
      <c r="A99" s="34" t="s">
        <v>108</v>
      </c>
      <c r="B99" s="20">
        <v>22090400</v>
      </c>
      <c r="C99" s="21">
        <v>5100000</v>
      </c>
      <c r="D99" s="21">
        <v>5234299.18</v>
      </c>
      <c r="E99" s="22">
        <f t="shared" si="11"/>
        <v>102.63331725490194</v>
      </c>
      <c r="F99" s="21">
        <v>0</v>
      </c>
      <c r="G99" s="21">
        <v>0</v>
      </c>
      <c r="H99" s="43" t="str">
        <f t="shared" si="13"/>
        <v/>
      </c>
      <c r="I99" s="21">
        <f t="shared" si="16"/>
        <v>5100000</v>
      </c>
      <c r="J99" s="21">
        <f t="shared" si="14"/>
        <v>5234299.18</v>
      </c>
      <c r="K99" s="43">
        <f t="shared" si="10"/>
        <v>102.63331725490194</v>
      </c>
    </row>
    <row r="100" spans="1:11" s="24" customFormat="1" ht="15.75" x14ac:dyDescent="0.25">
      <c r="A100" s="33" t="s">
        <v>168</v>
      </c>
      <c r="B100" s="30">
        <v>24000000</v>
      </c>
      <c r="C100" s="31">
        <f>C101+C106+C108</f>
        <v>798700</v>
      </c>
      <c r="D100" s="31">
        <f>D101+D106+D108</f>
        <v>1451993.0299999998</v>
      </c>
      <c r="E100" s="32" t="str">
        <f t="shared" si="11"/>
        <v>зв.100</v>
      </c>
      <c r="F100" s="31">
        <f>F101+F106+F108</f>
        <v>8067300</v>
      </c>
      <c r="G100" s="31">
        <f>G101+G106+G108</f>
        <v>22241684.509999998</v>
      </c>
      <c r="H100" s="42" t="str">
        <f t="shared" si="13"/>
        <v>зв.100</v>
      </c>
      <c r="I100" s="31">
        <f t="shared" si="16"/>
        <v>8866000</v>
      </c>
      <c r="J100" s="31">
        <f t="shared" si="14"/>
        <v>23693677.539999999</v>
      </c>
      <c r="K100" s="42" t="str">
        <f t="shared" si="10"/>
        <v>зв.100</v>
      </c>
    </row>
    <row r="101" spans="1:11" s="24" customFormat="1" ht="15.75" x14ac:dyDescent="0.25">
      <c r="A101" s="33" t="s">
        <v>169</v>
      </c>
      <c r="B101" s="30">
        <v>24060000</v>
      </c>
      <c r="C101" s="31">
        <f>SUM(C102:C105)</f>
        <v>798700</v>
      </c>
      <c r="D101" s="31">
        <f>SUM(D102:D105)</f>
        <v>1451993.0299999998</v>
      </c>
      <c r="E101" s="32" t="str">
        <f t="shared" si="11"/>
        <v>зв.100</v>
      </c>
      <c r="F101" s="31">
        <f>SUM(F102:F105)</f>
        <v>50000</v>
      </c>
      <c r="G101" s="31">
        <f>SUM(G102:G105)</f>
        <v>96639.47</v>
      </c>
      <c r="H101" s="42" t="str">
        <f t="shared" si="13"/>
        <v>зв.100</v>
      </c>
      <c r="I101" s="31">
        <f t="shared" si="16"/>
        <v>848700</v>
      </c>
      <c r="J101" s="31">
        <f t="shared" si="14"/>
        <v>1548632.4999999998</v>
      </c>
      <c r="K101" s="42" t="str">
        <f t="shared" si="10"/>
        <v>зв.100</v>
      </c>
    </row>
    <row r="102" spans="1:11" ht="15.75" hidden="1" x14ac:dyDescent="0.25">
      <c r="A102" s="34" t="s">
        <v>32</v>
      </c>
      <c r="B102" s="20">
        <v>24060300</v>
      </c>
      <c r="C102" s="21">
        <v>793000</v>
      </c>
      <c r="D102" s="21">
        <v>1445105.45</v>
      </c>
      <c r="E102" s="22" t="str">
        <f t="shared" si="11"/>
        <v>зв.100</v>
      </c>
      <c r="F102" s="21">
        <v>0</v>
      </c>
      <c r="G102" s="21">
        <v>0</v>
      </c>
      <c r="H102" s="43" t="str">
        <f t="shared" si="13"/>
        <v/>
      </c>
      <c r="I102" s="21">
        <f t="shared" si="16"/>
        <v>793000</v>
      </c>
      <c r="J102" s="21">
        <f t="shared" si="14"/>
        <v>1445105.45</v>
      </c>
      <c r="K102" s="43" t="str">
        <f t="shared" si="10"/>
        <v>зв.100</v>
      </c>
    </row>
    <row r="103" spans="1:11" s="71" customFormat="1" ht="15.75" hidden="1" x14ac:dyDescent="0.25">
      <c r="A103" s="34" t="s">
        <v>245</v>
      </c>
      <c r="B103" s="20">
        <v>24060600</v>
      </c>
      <c r="C103" s="21">
        <v>5700</v>
      </c>
      <c r="D103" s="21">
        <v>5727.45</v>
      </c>
      <c r="E103" s="22">
        <f t="shared" si="11"/>
        <v>100.48157894736842</v>
      </c>
      <c r="F103" s="21">
        <v>0</v>
      </c>
      <c r="G103" s="21">
        <v>0</v>
      </c>
      <c r="H103" s="43" t="str">
        <f t="shared" si="13"/>
        <v/>
      </c>
      <c r="I103" s="21">
        <f t="shared" si="16"/>
        <v>5700</v>
      </c>
      <c r="J103" s="21">
        <f t="shared" si="14"/>
        <v>5727.45</v>
      </c>
      <c r="K103" s="43">
        <f>IF(I103=0,"",IF(J103/I103&gt;1.5, "зв.100",J103/I103*100))</f>
        <v>100.48157894736842</v>
      </c>
    </row>
    <row r="104" spans="1:11" ht="63" hidden="1" x14ac:dyDescent="0.25">
      <c r="A104" s="34" t="s">
        <v>109</v>
      </c>
      <c r="B104" s="20">
        <v>24062100</v>
      </c>
      <c r="C104" s="21">
        <v>0</v>
      </c>
      <c r="D104" s="21">
        <v>0</v>
      </c>
      <c r="E104" s="22" t="str">
        <f t="shared" si="11"/>
        <v/>
      </c>
      <c r="F104" s="21">
        <v>50000</v>
      </c>
      <c r="G104" s="21">
        <v>96639.47</v>
      </c>
      <c r="H104" s="43" t="str">
        <f t="shared" si="13"/>
        <v>зв.100</v>
      </c>
      <c r="I104" s="21">
        <f t="shared" si="16"/>
        <v>50000</v>
      </c>
      <c r="J104" s="21">
        <f t="shared" si="14"/>
        <v>96639.47</v>
      </c>
      <c r="K104" s="43" t="str">
        <f t="shared" si="10"/>
        <v>зв.100</v>
      </c>
    </row>
    <row r="105" spans="1:11" ht="78.75" hidden="1" x14ac:dyDescent="0.25">
      <c r="A105" s="34" t="s">
        <v>110</v>
      </c>
      <c r="B105" s="20">
        <v>24062200</v>
      </c>
      <c r="C105" s="21">
        <v>0</v>
      </c>
      <c r="D105" s="21">
        <v>1160.1300000000001</v>
      </c>
      <c r="E105" s="22" t="str">
        <f t="shared" si="11"/>
        <v/>
      </c>
      <c r="F105" s="21">
        <v>0</v>
      </c>
      <c r="G105" s="21">
        <v>0</v>
      </c>
      <c r="H105" s="43" t="str">
        <f t="shared" si="13"/>
        <v/>
      </c>
      <c r="I105" s="21">
        <f t="shared" si="16"/>
        <v>0</v>
      </c>
      <c r="J105" s="21">
        <f t="shared" si="14"/>
        <v>1160.1300000000001</v>
      </c>
      <c r="K105" s="43" t="str">
        <f t="shared" si="10"/>
        <v/>
      </c>
    </row>
    <row r="106" spans="1:11" s="24" customFormat="1" ht="31.5" x14ac:dyDescent="0.25">
      <c r="A106" s="33" t="s">
        <v>33</v>
      </c>
      <c r="B106" s="30">
        <v>24110000</v>
      </c>
      <c r="C106" s="31">
        <f>C107</f>
        <v>0</v>
      </c>
      <c r="D106" s="31">
        <f>D107</f>
        <v>0</v>
      </c>
      <c r="E106" s="32" t="str">
        <f t="shared" si="11"/>
        <v/>
      </c>
      <c r="F106" s="31">
        <f>F107</f>
        <v>17300</v>
      </c>
      <c r="G106" s="31">
        <f>G107</f>
        <v>23006.25</v>
      </c>
      <c r="H106" s="42">
        <f t="shared" si="13"/>
        <v>132.98410404624278</v>
      </c>
      <c r="I106" s="31">
        <f t="shared" si="16"/>
        <v>17300</v>
      </c>
      <c r="J106" s="31">
        <f t="shared" si="14"/>
        <v>23006.25</v>
      </c>
      <c r="K106" s="42">
        <f t="shared" si="10"/>
        <v>132.98410404624278</v>
      </c>
    </row>
    <row r="107" spans="1:11" ht="63" hidden="1" x14ac:dyDescent="0.25">
      <c r="A107" s="34" t="s">
        <v>147</v>
      </c>
      <c r="B107" s="20">
        <v>24110900</v>
      </c>
      <c r="C107" s="21">
        <v>0</v>
      </c>
      <c r="D107" s="21">
        <v>0</v>
      </c>
      <c r="E107" s="22" t="str">
        <f t="shared" si="11"/>
        <v/>
      </c>
      <c r="F107" s="21">
        <v>17300</v>
      </c>
      <c r="G107" s="21">
        <v>23006.25</v>
      </c>
      <c r="H107" s="43">
        <f t="shared" si="13"/>
        <v>132.98410404624278</v>
      </c>
      <c r="I107" s="21">
        <f t="shared" si="16"/>
        <v>17300</v>
      </c>
      <c r="J107" s="21">
        <f t="shared" si="14"/>
        <v>23006.25</v>
      </c>
      <c r="K107" s="43">
        <f t="shared" si="10"/>
        <v>132.98410404624278</v>
      </c>
    </row>
    <row r="108" spans="1:11" s="24" customFormat="1" ht="31.5" x14ac:dyDescent="0.25">
      <c r="A108" s="33" t="s">
        <v>104</v>
      </c>
      <c r="B108" s="30">
        <v>24170000</v>
      </c>
      <c r="C108" s="31">
        <v>0</v>
      </c>
      <c r="D108" s="31">
        <v>0</v>
      </c>
      <c r="E108" s="32" t="str">
        <f t="shared" ref="E108:E131" si="17">IF(C108=0,"",IF(D108/C108&gt;1.5, "зв.100",D108/C108*100))</f>
        <v/>
      </c>
      <c r="F108" s="31">
        <v>8000000</v>
      </c>
      <c r="G108" s="31">
        <v>22122038.789999999</v>
      </c>
      <c r="H108" s="42" t="str">
        <f t="shared" si="13"/>
        <v>зв.100</v>
      </c>
      <c r="I108" s="31">
        <f t="shared" si="16"/>
        <v>8000000</v>
      </c>
      <c r="J108" s="31">
        <f t="shared" si="14"/>
        <v>22122038.789999999</v>
      </c>
      <c r="K108" s="42" t="str">
        <f t="shared" si="10"/>
        <v>зв.100</v>
      </c>
    </row>
    <row r="109" spans="1:11" s="24" customFormat="1" ht="15.75" x14ac:dyDescent="0.25">
      <c r="A109" s="33" t="s">
        <v>34</v>
      </c>
      <c r="B109" s="30">
        <v>25000000</v>
      </c>
      <c r="C109" s="31">
        <f>SUM(C110:C111)</f>
        <v>0</v>
      </c>
      <c r="D109" s="31">
        <f>SUM(D110:D111)</f>
        <v>0</v>
      </c>
      <c r="E109" s="32" t="str">
        <f t="shared" si="17"/>
        <v/>
      </c>
      <c r="F109" s="31">
        <f>SUM(F110:F111)</f>
        <v>33392120</v>
      </c>
      <c r="G109" s="31">
        <f>SUM(G110:G111)</f>
        <v>56544496.870000005</v>
      </c>
      <c r="H109" s="42" t="str">
        <f t="shared" si="13"/>
        <v>зв.100</v>
      </c>
      <c r="I109" s="31">
        <f t="shared" si="16"/>
        <v>33392120</v>
      </c>
      <c r="J109" s="31">
        <f t="shared" si="14"/>
        <v>56544496.870000005</v>
      </c>
      <c r="K109" s="42" t="str">
        <f t="shared" si="10"/>
        <v>зв.100</v>
      </c>
    </row>
    <row r="110" spans="1:11" s="24" customFormat="1" ht="33" customHeight="1" x14ac:dyDescent="0.25">
      <c r="A110" s="33" t="s">
        <v>35</v>
      </c>
      <c r="B110" s="30">
        <v>25010000</v>
      </c>
      <c r="C110" s="31">
        <v>0</v>
      </c>
      <c r="D110" s="31">
        <v>0</v>
      </c>
      <c r="E110" s="32" t="str">
        <f t="shared" si="17"/>
        <v/>
      </c>
      <c r="F110" s="31">
        <v>33392120</v>
      </c>
      <c r="G110" s="31">
        <v>37094936.07</v>
      </c>
      <c r="H110" s="42">
        <f t="shared" si="13"/>
        <v>111.08889184035036</v>
      </c>
      <c r="I110" s="31">
        <f t="shared" si="16"/>
        <v>33392120</v>
      </c>
      <c r="J110" s="31">
        <f t="shared" si="14"/>
        <v>37094936.07</v>
      </c>
      <c r="K110" s="42">
        <f t="shared" si="10"/>
        <v>111.08889184035036</v>
      </c>
    </row>
    <row r="111" spans="1:11" s="24" customFormat="1" ht="31.5" x14ac:dyDescent="0.25">
      <c r="A111" s="33" t="s">
        <v>202</v>
      </c>
      <c r="B111" s="30">
        <v>25020000</v>
      </c>
      <c r="C111" s="31">
        <v>0</v>
      </c>
      <c r="D111" s="31">
        <v>0</v>
      </c>
      <c r="E111" s="32" t="str">
        <f t="shared" si="17"/>
        <v/>
      </c>
      <c r="F111" s="82"/>
      <c r="G111" s="31">
        <v>19449560.800000001</v>
      </c>
      <c r="H111" s="42" t="str">
        <f t="shared" si="13"/>
        <v/>
      </c>
      <c r="I111" s="31">
        <f t="shared" si="16"/>
        <v>0</v>
      </c>
      <c r="J111" s="31">
        <f t="shared" si="14"/>
        <v>19449560.800000001</v>
      </c>
      <c r="K111" s="42" t="str">
        <f t="shared" si="10"/>
        <v/>
      </c>
    </row>
    <row r="112" spans="1:11" s="24" customFormat="1" ht="15.75" x14ac:dyDescent="0.25">
      <c r="A112" s="33" t="s">
        <v>36</v>
      </c>
      <c r="B112" s="30">
        <v>30000000</v>
      </c>
      <c r="C112" s="31">
        <f>C113+C118</f>
        <v>10000</v>
      </c>
      <c r="D112" s="31">
        <f>D113+D118</f>
        <v>14868.89</v>
      </c>
      <c r="E112" s="32">
        <f t="shared" si="17"/>
        <v>148.68889999999999</v>
      </c>
      <c r="F112" s="31">
        <f>F113+F118</f>
        <v>20130600</v>
      </c>
      <c r="G112" s="31">
        <f>G113+G118</f>
        <v>26315175.470000003</v>
      </c>
      <c r="H112" s="42">
        <f t="shared" si="13"/>
        <v>130.72226098576297</v>
      </c>
      <c r="I112" s="31">
        <f t="shared" si="16"/>
        <v>20140600</v>
      </c>
      <c r="J112" s="31">
        <f t="shared" si="14"/>
        <v>26330044.360000003</v>
      </c>
      <c r="K112" s="42">
        <f t="shared" si="10"/>
        <v>130.73118159339842</v>
      </c>
    </row>
    <row r="113" spans="1:11" s="24" customFormat="1" ht="15.75" x14ac:dyDescent="0.25">
      <c r="A113" s="33" t="s">
        <v>37</v>
      </c>
      <c r="B113" s="30">
        <v>31000000</v>
      </c>
      <c r="C113" s="31">
        <f>C114+C116+C117</f>
        <v>10000</v>
      </c>
      <c r="D113" s="31">
        <f>D114+D116+D117</f>
        <v>14868.89</v>
      </c>
      <c r="E113" s="32">
        <f t="shared" si="17"/>
        <v>148.68889999999999</v>
      </c>
      <c r="F113" s="31">
        <f>F114+F116+F117</f>
        <v>2233600</v>
      </c>
      <c r="G113" s="31">
        <f>G114+G116+G117</f>
        <v>2969893.96</v>
      </c>
      <c r="H113" s="42">
        <f t="shared" si="13"/>
        <v>132.9644502148997</v>
      </c>
      <c r="I113" s="31">
        <f t="shared" si="16"/>
        <v>2243600</v>
      </c>
      <c r="J113" s="31">
        <f t="shared" si="14"/>
        <v>2984762.85</v>
      </c>
      <c r="K113" s="42">
        <f t="shared" si="10"/>
        <v>133.03453601354965</v>
      </c>
    </row>
    <row r="114" spans="1:11" s="24" customFormat="1" ht="78.75" x14ac:dyDescent="0.25">
      <c r="A114" s="33" t="s">
        <v>111</v>
      </c>
      <c r="B114" s="30">
        <v>31010000</v>
      </c>
      <c r="C114" s="31">
        <f>C115</f>
        <v>8900</v>
      </c>
      <c r="D114" s="31">
        <f>D115</f>
        <v>11731.98</v>
      </c>
      <c r="E114" s="32">
        <f t="shared" si="17"/>
        <v>131.82</v>
      </c>
      <c r="F114" s="31">
        <f>F115</f>
        <v>0</v>
      </c>
      <c r="G114" s="31">
        <f>G115</f>
        <v>0</v>
      </c>
      <c r="H114" s="42" t="str">
        <f t="shared" si="13"/>
        <v/>
      </c>
      <c r="I114" s="31">
        <f t="shared" si="16"/>
        <v>8900</v>
      </c>
      <c r="J114" s="31">
        <f t="shared" si="14"/>
        <v>11731.98</v>
      </c>
      <c r="K114" s="42">
        <f t="shared" si="10"/>
        <v>131.82</v>
      </c>
    </row>
    <row r="115" spans="1:11" ht="78.75" hidden="1" x14ac:dyDescent="0.25">
      <c r="A115" s="34" t="s">
        <v>112</v>
      </c>
      <c r="B115" s="20">
        <v>31010200</v>
      </c>
      <c r="C115" s="21">
        <v>8900</v>
      </c>
      <c r="D115" s="21">
        <v>11731.98</v>
      </c>
      <c r="E115" s="22">
        <f t="shared" si="17"/>
        <v>131.82</v>
      </c>
      <c r="F115" s="21">
        <v>0</v>
      </c>
      <c r="G115" s="21">
        <v>0</v>
      </c>
      <c r="H115" s="43" t="str">
        <f t="shared" si="13"/>
        <v/>
      </c>
      <c r="I115" s="21">
        <f t="shared" si="16"/>
        <v>8900</v>
      </c>
      <c r="J115" s="21">
        <f t="shared" si="14"/>
        <v>11731.98</v>
      </c>
      <c r="K115" s="43">
        <f t="shared" si="10"/>
        <v>131.82</v>
      </c>
    </row>
    <row r="116" spans="1:11" s="24" customFormat="1" ht="31.5" x14ac:dyDescent="0.25">
      <c r="A116" s="33" t="s">
        <v>38</v>
      </c>
      <c r="B116" s="30">
        <v>31020000</v>
      </c>
      <c r="C116" s="31">
        <v>1100</v>
      </c>
      <c r="D116" s="31">
        <v>3136.91</v>
      </c>
      <c r="E116" s="32" t="str">
        <f t="shared" si="17"/>
        <v>зв.100</v>
      </c>
      <c r="F116" s="31">
        <v>0</v>
      </c>
      <c r="G116" s="31">
        <v>0</v>
      </c>
      <c r="H116" s="42" t="str">
        <f t="shared" si="13"/>
        <v/>
      </c>
      <c r="I116" s="31">
        <f t="shared" si="16"/>
        <v>1100</v>
      </c>
      <c r="J116" s="31">
        <f t="shared" si="14"/>
        <v>3136.91</v>
      </c>
      <c r="K116" s="42" t="str">
        <f t="shared" si="10"/>
        <v>зв.100</v>
      </c>
    </row>
    <row r="117" spans="1:11" s="24" customFormat="1" ht="47.25" x14ac:dyDescent="0.25">
      <c r="A117" s="33" t="s">
        <v>39</v>
      </c>
      <c r="B117" s="30">
        <v>31030000</v>
      </c>
      <c r="C117" s="31">
        <v>0</v>
      </c>
      <c r="D117" s="31">
        <v>0</v>
      </c>
      <c r="E117" s="32" t="str">
        <f t="shared" si="17"/>
        <v/>
      </c>
      <c r="F117" s="31">
        <v>2233600</v>
      </c>
      <c r="G117" s="31">
        <v>2969893.96</v>
      </c>
      <c r="H117" s="42">
        <f t="shared" si="13"/>
        <v>132.9644502148997</v>
      </c>
      <c r="I117" s="31">
        <f t="shared" si="16"/>
        <v>2233600</v>
      </c>
      <c r="J117" s="31">
        <f t="shared" ref="J117:J147" si="18">D117+G117</f>
        <v>2969893.96</v>
      </c>
      <c r="K117" s="42">
        <f t="shared" si="10"/>
        <v>132.9644502148997</v>
      </c>
    </row>
    <row r="118" spans="1:11" s="24" customFormat="1" ht="17.25" customHeight="1" x14ac:dyDescent="0.25">
      <c r="A118" s="33" t="s">
        <v>40</v>
      </c>
      <c r="B118" s="30">
        <v>33000000</v>
      </c>
      <c r="C118" s="31">
        <f>C119</f>
        <v>0</v>
      </c>
      <c r="D118" s="31">
        <f>D119</f>
        <v>0</v>
      </c>
      <c r="E118" s="32" t="str">
        <f t="shared" si="17"/>
        <v/>
      </c>
      <c r="F118" s="31">
        <f>F119</f>
        <v>17897000</v>
      </c>
      <c r="G118" s="31">
        <f>G119</f>
        <v>23345281.510000002</v>
      </c>
      <c r="H118" s="42">
        <f t="shared" si="13"/>
        <v>130.44242895457342</v>
      </c>
      <c r="I118" s="31">
        <f t="shared" si="16"/>
        <v>17897000</v>
      </c>
      <c r="J118" s="31">
        <f t="shared" si="18"/>
        <v>23345281.510000002</v>
      </c>
      <c r="K118" s="42">
        <f t="shared" si="10"/>
        <v>130.44242895457342</v>
      </c>
    </row>
    <row r="119" spans="1:11" s="24" customFormat="1" ht="15.75" x14ac:dyDescent="0.25">
      <c r="A119" s="33" t="s">
        <v>41</v>
      </c>
      <c r="B119" s="30">
        <v>33010000</v>
      </c>
      <c r="C119" s="31">
        <f>SUM(C120:C121)</f>
        <v>0</v>
      </c>
      <c r="D119" s="31">
        <f>SUM(D120:D121)</f>
        <v>0</v>
      </c>
      <c r="E119" s="32" t="str">
        <f t="shared" si="17"/>
        <v/>
      </c>
      <c r="F119" s="31">
        <f>SUM(F120:F121)</f>
        <v>17897000</v>
      </c>
      <c r="G119" s="31">
        <f>SUM(G120:G121)</f>
        <v>23345281.510000002</v>
      </c>
      <c r="H119" s="42">
        <f t="shared" si="13"/>
        <v>130.44242895457342</v>
      </c>
      <c r="I119" s="31">
        <f t="shared" si="16"/>
        <v>17897000</v>
      </c>
      <c r="J119" s="31">
        <f t="shared" si="18"/>
        <v>23345281.510000002</v>
      </c>
      <c r="K119" s="42">
        <f t="shared" si="10"/>
        <v>130.44242895457342</v>
      </c>
    </row>
    <row r="120" spans="1:11" ht="78.75" x14ac:dyDescent="0.25">
      <c r="A120" s="34" t="s">
        <v>113</v>
      </c>
      <c r="B120" s="20">
        <v>33010100</v>
      </c>
      <c r="C120" s="21">
        <v>0</v>
      </c>
      <c r="D120" s="21">
        <v>0</v>
      </c>
      <c r="E120" s="22" t="str">
        <f t="shared" si="17"/>
        <v/>
      </c>
      <c r="F120" s="21">
        <v>17097000</v>
      </c>
      <c r="G120" s="21">
        <v>23302868.690000001</v>
      </c>
      <c r="H120" s="43">
        <f t="shared" si="13"/>
        <v>136.29799783587765</v>
      </c>
      <c r="I120" s="21">
        <f t="shared" si="16"/>
        <v>17097000</v>
      </c>
      <c r="J120" s="21">
        <f t="shared" si="18"/>
        <v>23302868.690000001</v>
      </c>
      <c r="K120" s="43">
        <f t="shared" si="10"/>
        <v>136.29799783587765</v>
      </c>
    </row>
    <row r="121" spans="1:11" ht="63" x14ac:dyDescent="0.25">
      <c r="A121" s="34" t="s">
        <v>114</v>
      </c>
      <c r="B121" s="20">
        <v>33010400</v>
      </c>
      <c r="C121" s="21">
        <v>0</v>
      </c>
      <c r="D121" s="21">
        <v>0</v>
      </c>
      <c r="E121" s="22" t="str">
        <f t="shared" si="17"/>
        <v/>
      </c>
      <c r="F121" s="21">
        <v>800000</v>
      </c>
      <c r="G121" s="21">
        <v>42412.82</v>
      </c>
      <c r="H121" s="43">
        <f t="shared" si="13"/>
        <v>5.3016025000000004</v>
      </c>
      <c r="I121" s="21">
        <f t="shared" si="16"/>
        <v>800000</v>
      </c>
      <c r="J121" s="21">
        <f t="shared" si="18"/>
        <v>42412.82</v>
      </c>
      <c r="K121" s="43">
        <f t="shared" si="10"/>
        <v>5.3016025000000004</v>
      </c>
    </row>
    <row r="122" spans="1:11" s="24" customFormat="1" ht="15.75" x14ac:dyDescent="0.25">
      <c r="A122" s="33" t="s">
        <v>42</v>
      </c>
      <c r="B122" s="30">
        <v>50000000</v>
      </c>
      <c r="C122" s="31">
        <f>C123</f>
        <v>0</v>
      </c>
      <c r="D122" s="31">
        <f>D123</f>
        <v>0</v>
      </c>
      <c r="E122" s="32" t="str">
        <f t="shared" si="17"/>
        <v/>
      </c>
      <c r="F122" s="31">
        <f>F123</f>
        <v>8544000</v>
      </c>
      <c r="G122" s="31">
        <f>G123</f>
        <v>9699564.6099999994</v>
      </c>
      <c r="H122" s="42">
        <f t="shared" si="13"/>
        <v>113.52486669007492</v>
      </c>
      <c r="I122" s="31">
        <f t="shared" si="16"/>
        <v>8544000</v>
      </c>
      <c r="J122" s="31">
        <f t="shared" si="18"/>
        <v>9699564.6099999994</v>
      </c>
      <c r="K122" s="42">
        <f t="shared" si="10"/>
        <v>113.52486669007492</v>
      </c>
    </row>
    <row r="123" spans="1:11" ht="48.75" customHeight="1" x14ac:dyDescent="0.25">
      <c r="A123" s="34" t="s">
        <v>115</v>
      </c>
      <c r="B123" s="20">
        <v>50110000</v>
      </c>
      <c r="C123" s="21">
        <v>0</v>
      </c>
      <c r="D123" s="21">
        <v>0</v>
      </c>
      <c r="E123" s="22" t="str">
        <f t="shared" si="17"/>
        <v/>
      </c>
      <c r="F123" s="21">
        <v>8544000</v>
      </c>
      <c r="G123" s="21">
        <v>9699564.6099999994</v>
      </c>
      <c r="H123" s="43">
        <f t="shared" si="13"/>
        <v>113.52486669007492</v>
      </c>
      <c r="I123" s="21">
        <f t="shared" si="16"/>
        <v>8544000</v>
      </c>
      <c r="J123" s="21">
        <f t="shared" si="18"/>
        <v>9699564.6099999994</v>
      </c>
      <c r="K123" s="43">
        <f t="shared" si="10"/>
        <v>113.52486669007492</v>
      </c>
    </row>
    <row r="124" spans="1:11" s="24" customFormat="1" ht="15.75" x14ac:dyDescent="0.25">
      <c r="A124" s="33" t="s">
        <v>43</v>
      </c>
      <c r="B124" s="30">
        <v>90010100</v>
      </c>
      <c r="C124" s="31">
        <f>C13+C76+C112+C122</f>
        <v>861367453</v>
      </c>
      <c r="D124" s="31">
        <f>D13+D76+D112+D122</f>
        <v>916686310.79000008</v>
      </c>
      <c r="E124" s="32">
        <f t="shared" si="17"/>
        <v>106.42221360899273</v>
      </c>
      <c r="F124" s="31">
        <f>F13+F76+F112+F122</f>
        <v>70444020</v>
      </c>
      <c r="G124" s="31">
        <f>G13+G76+G112+G122</f>
        <v>115303525.20999999</v>
      </c>
      <c r="H124" s="42" t="str">
        <f t="shared" si="13"/>
        <v>зв.100</v>
      </c>
      <c r="I124" s="31">
        <f t="shared" si="16"/>
        <v>931811473</v>
      </c>
      <c r="J124" s="31">
        <f t="shared" si="18"/>
        <v>1031989836.0000001</v>
      </c>
      <c r="K124" s="42">
        <f t="shared" si="10"/>
        <v>110.75092611571655</v>
      </c>
    </row>
    <row r="125" spans="1:11" s="24" customFormat="1" ht="15.75" x14ac:dyDescent="0.25">
      <c r="A125" s="33" t="s">
        <v>44</v>
      </c>
      <c r="B125" s="30">
        <v>40000000</v>
      </c>
      <c r="C125" s="31">
        <f>C126</f>
        <v>876358787.77999997</v>
      </c>
      <c r="D125" s="31">
        <f>D126</f>
        <v>874934654.69000006</v>
      </c>
      <c r="E125" s="32">
        <f t="shared" si="17"/>
        <v>99.837494287743993</v>
      </c>
      <c r="F125" s="31">
        <f>F126</f>
        <v>0</v>
      </c>
      <c r="G125" s="31">
        <f>G126</f>
        <v>0</v>
      </c>
      <c r="H125" s="42" t="str">
        <f t="shared" si="13"/>
        <v/>
      </c>
      <c r="I125" s="31">
        <f t="shared" si="16"/>
        <v>876358787.77999997</v>
      </c>
      <c r="J125" s="31">
        <f t="shared" si="18"/>
        <v>874934654.69000006</v>
      </c>
      <c r="K125" s="42">
        <f t="shared" si="10"/>
        <v>99.837494287743993</v>
      </c>
    </row>
    <row r="126" spans="1:11" s="24" customFormat="1" ht="15.75" x14ac:dyDescent="0.25">
      <c r="A126" s="33" t="s">
        <v>45</v>
      </c>
      <c r="B126" s="30">
        <v>41000000</v>
      </c>
      <c r="C126" s="31">
        <f>C127</f>
        <v>876358787.77999997</v>
      </c>
      <c r="D126" s="31">
        <f>D127</f>
        <v>874934654.69000006</v>
      </c>
      <c r="E126" s="32">
        <f t="shared" si="17"/>
        <v>99.837494287743993</v>
      </c>
      <c r="F126" s="31">
        <f>F127</f>
        <v>0</v>
      </c>
      <c r="G126" s="31">
        <f>G127</f>
        <v>0</v>
      </c>
      <c r="H126" s="42" t="str">
        <f t="shared" si="13"/>
        <v/>
      </c>
      <c r="I126" s="31">
        <f t="shared" si="16"/>
        <v>876358787.77999997</v>
      </c>
      <c r="J126" s="31">
        <f t="shared" si="18"/>
        <v>874934654.69000006</v>
      </c>
      <c r="K126" s="42">
        <f t="shared" si="10"/>
        <v>99.837494287743993</v>
      </c>
    </row>
    <row r="127" spans="1:11" s="24" customFormat="1" ht="15.75" x14ac:dyDescent="0.25">
      <c r="A127" s="33" t="s">
        <v>116</v>
      </c>
      <c r="B127" s="30">
        <v>41030000</v>
      </c>
      <c r="C127" s="31">
        <f>SUM(C128:C138)</f>
        <v>876358787.77999997</v>
      </c>
      <c r="D127" s="31">
        <f>SUM(D128:D138)</f>
        <v>874934654.69000006</v>
      </c>
      <c r="E127" s="32">
        <f t="shared" si="17"/>
        <v>99.837494287743993</v>
      </c>
      <c r="F127" s="31">
        <f>SUM(F128:F138)</f>
        <v>0</v>
      </c>
      <c r="G127" s="31">
        <f>SUM(G128:G138)</f>
        <v>0</v>
      </c>
      <c r="H127" s="42" t="str">
        <f t="shared" si="13"/>
        <v/>
      </c>
      <c r="I127" s="31">
        <f t="shared" si="16"/>
        <v>876358787.77999997</v>
      </c>
      <c r="J127" s="31">
        <f t="shared" si="18"/>
        <v>874934654.69000006</v>
      </c>
      <c r="K127" s="42">
        <f t="shared" si="10"/>
        <v>99.837494287743993</v>
      </c>
    </row>
    <row r="128" spans="1:11" ht="94.5" x14ac:dyDescent="0.25">
      <c r="A128" s="34" t="s">
        <v>194</v>
      </c>
      <c r="B128" s="20">
        <v>41030600</v>
      </c>
      <c r="C128" s="21">
        <v>231803050</v>
      </c>
      <c r="D128" s="21">
        <v>231803049.22</v>
      </c>
      <c r="E128" s="22">
        <f t="shared" si="17"/>
        <v>99.999999663507438</v>
      </c>
      <c r="F128" s="21">
        <v>0</v>
      </c>
      <c r="G128" s="21">
        <v>0</v>
      </c>
      <c r="H128" s="43" t="str">
        <f t="shared" si="13"/>
        <v/>
      </c>
      <c r="I128" s="21">
        <f t="shared" si="16"/>
        <v>231803050</v>
      </c>
      <c r="J128" s="21">
        <f t="shared" si="18"/>
        <v>231803049.22</v>
      </c>
      <c r="K128" s="43">
        <f t="shared" si="10"/>
        <v>99.999999663507438</v>
      </c>
    </row>
    <row r="129" spans="1:11" ht="94.5" x14ac:dyDescent="0.25">
      <c r="A129" s="34" t="s">
        <v>163</v>
      </c>
      <c r="B129" s="20">
        <v>41030800</v>
      </c>
      <c r="C129" s="21">
        <v>243246835.78</v>
      </c>
      <c r="D129" s="21">
        <v>243018560.88999999</v>
      </c>
      <c r="E129" s="22">
        <f t="shared" si="17"/>
        <v>99.90615504235933</v>
      </c>
      <c r="F129" s="21">
        <v>0</v>
      </c>
      <c r="G129" s="21">
        <v>0</v>
      </c>
      <c r="H129" s="43" t="str">
        <f t="shared" si="13"/>
        <v/>
      </c>
      <c r="I129" s="21">
        <f t="shared" si="16"/>
        <v>243246835.78</v>
      </c>
      <c r="J129" s="21">
        <f t="shared" si="18"/>
        <v>243018560.88999999</v>
      </c>
      <c r="K129" s="43">
        <f t="shared" si="10"/>
        <v>99.90615504235933</v>
      </c>
    </row>
    <row r="130" spans="1:11" ht="78.75" hidden="1" x14ac:dyDescent="0.25">
      <c r="A130" s="34" t="s">
        <v>164</v>
      </c>
      <c r="B130" s="20">
        <v>41030900</v>
      </c>
      <c r="C130" s="21"/>
      <c r="D130" s="59"/>
      <c r="E130" s="22" t="str">
        <f t="shared" si="17"/>
        <v/>
      </c>
      <c r="F130" s="21">
        <v>0</v>
      </c>
      <c r="G130" s="21">
        <v>0</v>
      </c>
      <c r="H130" s="43" t="str">
        <f t="shared" si="13"/>
        <v/>
      </c>
      <c r="I130" s="21">
        <f t="shared" si="16"/>
        <v>0</v>
      </c>
      <c r="J130" s="21">
        <f t="shared" si="18"/>
        <v>0</v>
      </c>
      <c r="K130" s="43" t="str">
        <f t="shared" si="10"/>
        <v/>
      </c>
    </row>
    <row r="131" spans="1:11" ht="63" x14ac:dyDescent="0.25">
      <c r="A131" s="34" t="s">
        <v>46</v>
      </c>
      <c r="B131" s="20">
        <v>41031000</v>
      </c>
      <c r="C131" s="21">
        <v>451300</v>
      </c>
      <c r="D131" s="21">
        <v>443101.08</v>
      </c>
      <c r="E131" s="22">
        <f t="shared" si="17"/>
        <v>98.1832661200975</v>
      </c>
      <c r="F131" s="21">
        <v>0</v>
      </c>
      <c r="G131" s="21">
        <v>0</v>
      </c>
      <c r="H131" s="43" t="str">
        <f t="shared" si="13"/>
        <v/>
      </c>
      <c r="I131" s="21">
        <f t="shared" si="16"/>
        <v>451300</v>
      </c>
      <c r="J131" s="21">
        <f t="shared" si="18"/>
        <v>443101.08</v>
      </c>
      <c r="K131" s="43">
        <f t="shared" si="10"/>
        <v>98.1832661200975</v>
      </c>
    </row>
    <row r="132" spans="1:11" ht="63" x14ac:dyDescent="0.25">
      <c r="A132" s="77" t="s">
        <v>306</v>
      </c>
      <c r="B132" s="20">
        <v>41033800</v>
      </c>
      <c r="C132" s="21">
        <v>330000</v>
      </c>
      <c r="D132" s="21">
        <v>327464</v>
      </c>
      <c r="E132" s="22"/>
      <c r="F132" s="21"/>
      <c r="G132" s="21"/>
      <c r="H132" s="43"/>
      <c r="I132" s="21"/>
      <c r="J132" s="21"/>
      <c r="K132" s="43"/>
    </row>
    <row r="133" spans="1:11" ht="31.5" x14ac:dyDescent="0.25">
      <c r="A133" s="53" t="s">
        <v>190</v>
      </c>
      <c r="B133" s="20">
        <v>41033900</v>
      </c>
      <c r="C133" s="21">
        <v>193165700</v>
      </c>
      <c r="D133" s="21">
        <v>193165700</v>
      </c>
      <c r="E133" s="22">
        <f t="shared" ref="E133:E164" si="19">IF(C133=0,"",IF(D133/C133&gt;1.5, "зв.100",D133/C133*100))</f>
        <v>100</v>
      </c>
      <c r="F133" s="21"/>
      <c r="G133" s="21"/>
      <c r="H133" s="43" t="str">
        <f t="shared" si="13"/>
        <v/>
      </c>
      <c r="I133" s="21">
        <f t="shared" ref="I133:I164" si="20">C133+F133</f>
        <v>193165700</v>
      </c>
      <c r="J133" s="21">
        <f t="shared" si="18"/>
        <v>193165700</v>
      </c>
      <c r="K133" s="43">
        <f t="shared" si="10"/>
        <v>100</v>
      </c>
    </row>
    <row r="134" spans="1:11" ht="31.5" x14ac:dyDescent="0.25">
      <c r="A134" s="53" t="s">
        <v>191</v>
      </c>
      <c r="B134" s="20">
        <v>41034200</v>
      </c>
      <c r="C134" s="21">
        <v>170884100</v>
      </c>
      <c r="D134" s="21">
        <v>170884100</v>
      </c>
      <c r="E134" s="22">
        <f t="shared" si="19"/>
        <v>100</v>
      </c>
      <c r="F134" s="21"/>
      <c r="G134" s="21"/>
      <c r="H134" s="43" t="str">
        <f t="shared" si="13"/>
        <v/>
      </c>
      <c r="I134" s="21">
        <f t="shared" si="20"/>
        <v>170884100</v>
      </c>
      <c r="J134" s="21">
        <f t="shared" si="18"/>
        <v>170884100</v>
      </c>
      <c r="K134" s="43">
        <f t="shared" si="10"/>
        <v>100</v>
      </c>
    </row>
    <row r="135" spans="1:11" ht="47.25" x14ac:dyDescent="0.25">
      <c r="A135" s="53" t="s">
        <v>214</v>
      </c>
      <c r="B135" s="20">
        <v>41034500</v>
      </c>
      <c r="C135" s="21">
        <v>32779400</v>
      </c>
      <c r="D135" s="21">
        <v>31730838.98</v>
      </c>
      <c r="E135" s="22">
        <f t="shared" si="19"/>
        <v>96.801158593506898</v>
      </c>
      <c r="F135" s="21"/>
      <c r="G135" s="21"/>
      <c r="H135" s="43" t="str">
        <f t="shared" si="13"/>
        <v/>
      </c>
      <c r="I135" s="21">
        <f t="shared" si="20"/>
        <v>32779400</v>
      </c>
      <c r="J135" s="21">
        <f t="shared" si="18"/>
        <v>31730838.98</v>
      </c>
      <c r="K135" s="43">
        <f>IF(I135=0,"",IF(J135/I135&gt;1.5, "зв.100",J135/I135*100))</f>
        <v>96.801158593506898</v>
      </c>
    </row>
    <row r="136" spans="1:11" ht="96.75" customHeight="1" x14ac:dyDescent="0.25">
      <c r="A136" s="34" t="s">
        <v>162</v>
      </c>
      <c r="B136" s="20">
        <v>41035800</v>
      </c>
      <c r="C136" s="21">
        <v>651300</v>
      </c>
      <c r="D136" s="21">
        <v>603357.85</v>
      </c>
      <c r="E136" s="22">
        <f t="shared" si="19"/>
        <v>92.639006602180245</v>
      </c>
      <c r="F136" s="21">
        <v>0</v>
      </c>
      <c r="G136" s="21">
        <v>0</v>
      </c>
      <c r="H136" s="43" t="str">
        <f t="shared" si="13"/>
        <v/>
      </c>
      <c r="I136" s="21">
        <f t="shared" si="20"/>
        <v>651300</v>
      </c>
      <c r="J136" s="21">
        <f t="shared" si="18"/>
        <v>603357.85</v>
      </c>
      <c r="K136" s="43">
        <f t="shared" si="10"/>
        <v>92.639006602180245</v>
      </c>
    </row>
    <row r="137" spans="1:11" ht="141.75" hidden="1" x14ac:dyDescent="0.25">
      <c r="A137" s="34" t="s">
        <v>165</v>
      </c>
      <c r="B137" s="20">
        <v>41036600</v>
      </c>
      <c r="C137" s="21">
        <v>0</v>
      </c>
      <c r="D137" s="21">
        <v>0</v>
      </c>
      <c r="E137" s="22" t="str">
        <f t="shared" si="19"/>
        <v/>
      </c>
      <c r="F137" s="58"/>
      <c r="G137" s="60"/>
      <c r="H137" s="43" t="str">
        <f t="shared" si="13"/>
        <v/>
      </c>
      <c r="I137" s="21">
        <f t="shared" si="20"/>
        <v>0</v>
      </c>
      <c r="J137" s="21">
        <f t="shared" si="18"/>
        <v>0</v>
      </c>
      <c r="K137" s="43" t="str">
        <f t="shared" si="10"/>
        <v/>
      </c>
    </row>
    <row r="138" spans="1:11" ht="81.75" customHeight="1" x14ac:dyDescent="0.25">
      <c r="A138" s="34" t="s">
        <v>307</v>
      </c>
      <c r="B138" s="20">
        <v>41036100</v>
      </c>
      <c r="C138" s="21">
        <v>3047102</v>
      </c>
      <c r="D138" s="21">
        <v>2958482.67</v>
      </c>
      <c r="E138" s="22">
        <f t="shared" si="19"/>
        <v>97.091684820527831</v>
      </c>
      <c r="F138" s="21">
        <v>0</v>
      </c>
      <c r="G138" s="21">
        <v>0</v>
      </c>
      <c r="H138" s="43" t="str">
        <f t="shared" si="13"/>
        <v/>
      </c>
      <c r="I138" s="21">
        <f t="shared" si="20"/>
        <v>3047102</v>
      </c>
      <c r="J138" s="21">
        <f t="shared" si="18"/>
        <v>2958482.67</v>
      </c>
      <c r="K138" s="43">
        <f t="shared" si="10"/>
        <v>97.091684820527831</v>
      </c>
    </row>
    <row r="139" spans="1:11" s="24" customFormat="1" ht="31.5" x14ac:dyDescent="0.25">
      <c r="A139" s="33" t="s">
        <v>47</v>
      </c>
      <c r="B139" s="30">
        <v>90010200</v>
      </c>
      <c r="C139" s="31">
        <f>C124+C125</f>
        <v>1737726240.78</v>
      </c>
      <c r="D139" s="31">
        <f>D124+D125</f>
        <v>1791620965.48</v>
      </c>
      <c r="E139" s="32">
        <f t="shared" si="19"/>
        <v>103.10145081746644</v>
      </c>
      <c r="F139" s="31">
        <f>F124+F125</f>
        <v>70444020</v>
      </c>
      <c r="G139" s="31">
        <f>G124+G125</f>
        <v>115303525.20999999</v>
      </c>
      <c r="H139" s="42" t="str">
        <f t="shared" si="13"/>
        <v>зв.100</v>
      </c>
      <c r="I139" s="31">
        <f t="shared" si="20"/>
        <v>1808170260.78</v>
      </c>
      <c r="J139" s="31">
        <f t="shared" si="18"/>
        <v>1906924490.6900001</v>
      </c>
      <c r="K139" s="42">
        <f t="shared" si="10"/>
        <v>105.46155591937453</v>
      </c>
    </row>
    <row r="140" spans="1:11" ht="15.75" hidden="1" x14ac:dyDescent="0.25">
      <c r="A140" s="34" t="s">
        <v>117</v>
      </c>
      <c r="B140" s="20">
        <v>41035000</v>
      </c>
      <c r="C140" s="21"/>
      <c r="D140" s="21"/>
      <c r="E140" s="22" t="str">
        <f t="shared" si="19"/>
        <v/>
      </c>
      <c r="F140" s="21"/>
      <c r="G140" s="21"/>
      <c r="H140" s="43" t="str">
        <f t="shared" si="13"/>
        <v/>
      </c>
      <c r="I140" s="21">
        <f t="shared" si="20"/>
        <v>0</v>
      </c>
      <c r="J140" s="21">
        <f t="shared" si="18"/>
        <v>0</v>
      </c>
      <c r="K140" s="43" t="str">
        <f t="shared" si="10"/>
        <v/>
      </c>
    </row>
    <row r="141" spans="1:11" s="71" customFormat="1" ht="49.5" customHeight="1" x14ac:dyDescent="0.25">
      <c r="A141" s="34" t="s">
        <v>300</v>
      </c>
      <c r="B141" s="20">
        <v>41035200</v>
      </c>
      <c r="C141" s="21">
        <v>653000</v>
      </c>
      <c r="D141" s="21">
        <v>652950</v>
      </c>
      <c r="E141" s="22">
        <f t="shared" si="19"/>
        <v>99.992343032159269</v>
      </c>
      <c r="F141" s="21"/>
      <c r="G141" s="21"/>
      <c r="H141" s="43"/>
      <c r="I141" s="21">
        <f t="shared" si="20"/>
        <v>653000</v>
      </c>
      <c r="J141" s="21">
        <f>D141+G141</f>
        <v>652950</v>
      </c>
      <c r="K141" s="43">
        <f>IF(I141=0,"",IF(J141/I141&gt;1.5, "зв.100",J141/I141*100))</f>
        <v>99.992343032159269</v>
      </c>
    </row>
    <row r="142" spans="1:11" s="37" customFormat="1" ht="17.25" x14ac:dyDescent="0.3">
      <c r="A142" s="38" t="s">
        <v>4</v>
      </c>
      <c r="B142" s="36">
        <v>90010300</v>
      </c>
      <c r="C142" s="83">
        <f>C139+C140+C141</f>
        <v>1738379240.78</v>
      </c>
      <c r="D142" s="83">
        <f>D139+D140+D141</f>
        <v>1792273915.48</v>
      </c>
      <c r="E142" s="84">
        <f t="shared" si="19"/>
        <v>103.10028292076348</v>
      </c>
      <c r="F142" s="83">
        <f>F139+F140</f>
        <v>70444020</v>
      </c>
      <c r="G142" s="83">
        <f>G139+G140</f>
        <v>115303525.20999999</v>
      </c>
      <c r="H142" s="85" t="str">
        <f t="shared" si="13"/>
        <v>зв.100</v>
      </c>
      <c r="I142" s="83">
        <f t="shared" si="20"/>
        <v>1808823260.78</v>
      </c>
      <c r="J142" s="83">
        <f t="shared" si="18"/>
        <v>1907577440.6900001</v>
      </c>
      <c r="K142" s="85">
        <f t="shared" si="10"/>
        <v>105.45958148876389</v>
      </c>
    </row>
    <row r="143" spans="1:11" s="24" customFormat="1" ht="15.75" x14ac:dyDescent="0.25">
      <c r="A143" s="33" t="s">
        <v>48</v>
      </c>
      <c r="B143" s="39">
        <v>10000</v>
      </c>
      <c r="C143" s="31">
        <f>C144</f>
        <v>60048450</v>
      </c>
      <c r="D143" s="31">
        <f>D144</f>
        <v>57205971.659999996</v>
      </c>
      <c r="E143" s="32">
        <f t="shared" si="19"/>
        <v>95.266358515498723</v>
      </c>
      <c r="F143" s="31">
        <f>F144</f>
        <v>2778760</v>
      </c>
      <c r="G143" s="31">
        <f>G144</f>
        <v>2742011.71</v>
      </c>
      <c r="H143" s="42">
        <f t="shared" si="13"/>
        <v>98.677529185679944</v>
      </c>
      <c r="I143" s="31">
        <f t="shared" si="20"/>
        <v>62827210</v>
      </c>
      <c r="J143" s="31">
        <f t="shared" si="18"/>
        <v>59947983.369999997</v>
      </c>
      <c r="K143" s="42">
        <f t="shared" si="10"/>
        <v>95.41722984356619</v>
      </c>
    </row>
    <row r="144" spans="1:11" ht="15.75" x14ac:dyDescent="0.25">
      <c r="A144" s="34" t="s">
        <v>49</v>
      </c>
      <c r="B144" s="23">
        <v>10116</v>
      </c>
      <c r="C144" s="21">
        <v>60048450</v>
      </c>
      <c r="D144" s="21">
        <v>57205971.659999996</v>
      </c>
      <c r="E144" s="22">
        <f t="shared" si="19"/>
        <v>95.266358515498723</v>
      </c>
      <c r="F144" s="21">
        <v>2778760</v>
      </c>
      <c r="G144" s="21">
        <v>2742011.71</v>
      </c>
      <c r="H144" s="43">
        <f t="shared" si="13"/>
        <v>98.677529185679944</v>
      </c>
      <c r="I144" s="21">
        <f t="shared" si="20"/>
        <v>62827210</v>
      </c>
      <c r="J144" s="21">
        <f t="shared" si="18"/>
        <v>59947983.369999997</v>
      </c>
      <c r="K144" s="43">
        <f t="shared" si="10"/>
        <v>95.41722984356619</v>
      </c>
    </row>
    <row r="145" spans="1:11" s="24" customFormat="1" ht="15.75" x14ac:dyDescent="0.25">
      <c r="A145" s="33" t="s">
        <v>50</v>
      </c>
      <c r="B145" s="39">
        <v>70000</v>
      </c>
      <c r="C145" s="31">
        <f>SUM(C146:C157)</f>
        <v>499178809</v>
      </c>
      <c r="D145" s="31">
        <f>SUM(D146:D157)</f>
        <v>479503575.60999995</v>
      </c>
      <c r="E145" s="32">
        <f t="shared" si="19"/>
        <v>96.058479840236956</v>
      </c>
      <c r="F145" s="31">
        <f>SUM(F146:F157)</f>
        <v>56860897</v>
      </c>
      <c r="G145" s="31">
        <f>SUM(G146:G157)</f>
        <v>54368959.309999995</v>
      </c>
      <c r="H145" s="42">
        <f t="shared" si="13"/>
        <v>95.617484384743349</v>
      </c>
      <c r="I145" s="31">
        <f t="shared" si="20"/>
        <v>556039706</v>
      </c>
      <c r="J145" s="31">
        <f t="shared" si="18"/>
        <v>533872534.91999996</v>
      </c>
      <c r="K145" s="42">
        <f>IF(I145=0,"",IF(J145/I145&gt;1.5, "зв.100",J145/I145*100))</f>
        <v>96.013383425535437</v>
      </c>
    </row>
    <row r="146" spans="1:11" ht="15.75" x14ac:dyDescent="0.25">
      <c r="A146" s="34" t="s">
        <v>51</v>
      </c>
      <c r="B146" s="23">
        <v>70101</v>
      </c>
      <c r="C146" s="21">
        <v>151664100</v>
      </c>
      <c r="D146" s="21">
        <v>146709447.13999999</v>
      </c>
      <c r="E146" s="22">
        <f t="shared" si="19"/>
        <v>96.733140631171111</v>
      </c>
      <c r="F146" s="21">
        <v>29550285</v>
      </c>
      <c r="G146" s="21">
        <v>27458662.120000001</v>
      </c>
      <c r="H146" s="43">
        <f t="shared" si="13"/>
        <v>92.92181824980706</v>
      </c>
      <c r="I146" s="21">
        <f t="shared" si="20"/>
        <v>181214385</v>
      </c>
      <c r="J146" s="21">
        <f t="shared" si="18"/>
        <v>174168109.25999999</v>
      </c>
      <c r="K146" s="43">
        <f>IF(I146=0,"",IF(J146/I146&gt;1.5, "зв.100",J146/I146*100))</f>
        <v>96.111635541516193</v>
      </c>
    </row>
    <row r="147" spans="1:11" ht="47.25" x14ac:dyDescent="0.25">
      <c r="A147" s="34" t="s">
        <v>118</v>
      </c>
      <c r="B147" s="23">
        <v>70201</v>
      </c>
      <c r="C147" s="21">
        <v>236235309</v>
      </c>
      <c r="D147" s="21">
        <v>224531793.02000001</v>
      </c>
      <c r="E147" s="22">
        <f t="shared" si="19"/>
        <v>95.045822730928009</v>
      </c>
      <c r="F147" s="21">
        <v>20113012</v>
      </c>
      <c r="G147" s="21">
        <v>18024755.579999998</v>
      </c>
      <c r="H147" s="43">
        <f t="shared" si="13"/>
        <v>89.61738589923776</v>
      </c>
      <c r="I147" s="21">
        <f t="shared" si="20"/>
        <v>256348321</v>
      </c>
      <c r="J147" s="21">
        <f t="shared" si="18"/>
        <v>242556548.60000002</v>
      </c>
      <c r="K147" s="43">
        <f>IF(I147=0,"",IF(J147/I147&gt;1.5, "зв.100",J147/I147*100))</f>
        <v>94.619909213292658</v>
      </c>
    </row>
    <row r="148" spans="1:11" s="71" customFormat="1" ht="19.5" customHeight="1" x14ac:dyDescent="0.25">
      <c r="A148" s="34" t="s">
        <v>246</v>
      </c>
      <c r="B148" s="23">
        <v>70303</v>
      </c>
      <c r="C148" s="21">
        <v>651300</v>
      </c>
      <c r="D148" s="21">
        <v>603357.85</v>
      </c>
      <c r="E148" s="22">
        <f t="shared" si="19"/>
        <v>92.639006602180245</v>
      </c>
      <c r="F148" s="21">
        <v>0</v>
      </c>
      <c r="G148" s="21">
        <v>0</v>
      </c>
      <c r="H148" s="43" t="str">
        <f t="shared" si="13"/>
        <v/>
      </c>
      <c r="I148" s="21">
        <f t="shared" si="20"/>
        <v>651300</v>
      </c>
      <c r="J148" s="21">
        <f t="shared" ref="J148:J153" si="21">D148+G148</f>
        <v>603357.85</v>
      </c>
      <c r="K148" s="43">
        <f t="shared" ref="K148:K153" si="22">IF(I148=0,"",IF(J148/I148&gt;1.5, "зв.100",J148/I148*100))</f>
        <v>92.639006602180245</v>
      </c>
    </row>
    <row r="149" spans="1:11" ht="78.75" x14ac:dyDescent="0.25">
      <c r="A149" s="34" t="s">
        <v>119</v>
      </c>
      <c r="B149" s="23">
        <v>70307</v>
      </c>
      <c r="C149" s="21">
        <v>7222900</v>
      </c>
      <c r="D149" s="21">
        <v>6781665.8399999999</v>
      </c>
      <c r="E149" s="22">
        <f t="shared" si="19"/>
        <v>93.891177227983206</v>
      </c>
      <c r="F149" s="21">
        <v>72700</v>
      </c>
      <c r="G149" s="21">
        <v>104280.29</v>
      </c>
      <c r="H149" s="43">
        <f t="shared" si="13"/>
        <v>143.43918844566713</v>
      </c>
      <c r="I149" s="21">
        <f t="shared" si="20"/>
        <v>7295600</v>
      </c>
      <c r="J149" s="21">
        <f t="shared" si="21"/>
        <v>6885946.1299999999</v>
      </c>
      <c r="K149" s="43">
        <f t="shared" si="22"/>
        <v>94.384918718131473</v>
      </c>
    </row>
    <row r="150" spans="1:11" s="71" customFormat="1" ht="31.5" x14ac:dyDescent="0.25">
      <c r="A150" s="34" t="s">
        <v>120</v>
      </c>
      <c r="B150" s="23">
        <v>70401</v>
      </c>
      <c r="C150" s="21">
        <v>11313500</v>
      </c>
      <c r="D150" s="21">
        <v>10680491.199999999</v>
      </c>
      <c r="E150" s="22">
        <f t="shared" si="19"/>
        <v>94.40483669951827</v>
      </c>
      <c r="F150" s="21">
        <v>284800</v>
      </c>
      <c r="G150" s="21">
        <v>284233.87</v>
      </c>
      <c r="H150" s="43">
        <f t="shared" si="13"/>
        <v>99.801218398876401</v>
      </c>
      <c r="I150" s="21">
        <f t="shared" si="20"/>
        <v>11598300</v>
      </c>
      <c r="J150" s="21">
        <f t="shared" si="21"/>
        <v>10964725.069999998</v>
      </c>
      <c r="K150" s="43">
        <f t="shared" si="22"/>
        <v>94.537346593897368</v>
      </c>
    </row>
    <row r="151" spans="1:11" s="71" customFormat="1" ht="15.75" x14ac:dyDescent="0.25">
      <c r="A151" s="34" t="s">
        <v>247</v>
      </c>
      <c r="B151" s="23">
        <v>70501</v>
      </c>
      <c r="C151" s="21">
        <v>84030000</v>
      </c>
      <c r="D151" s="21">
        <v>82342818.5</v>
      </c>
      <c r="E151" s="22">
        <f t="shared" si="19"/>
        <v>97.992167678210166</v>
      </c>
      <c r="F151" s="21">
        <v>5366300</v>
      </c>
      <c r="G151" s="21">
        <v>7024589.6200000001</v>
      </c>
      <c r="H151" s="43">
        <f t="shared" si="13"/>
        <v>130.90191789501148</v>
      </c>
      <c r="I151" s="21">
        <f t="shared" si="20"/>
        <v>89396300</v>
      </c>
      <c r="J151" s="21">
        <f t="shared" si="21"/>
        <v>89367408.120000005</v>
      </c>
      <c r="K151" s="43">
        <f t="shared" si="22"/>
        <v>99.967681123267965</v>
      </c>
    </row>
    <row r="152" spans="1:11" s="71" customFormat="1" ht="15.75" x14ac:dyDescent="0.25">
      <c r="A152" s="34" t="s">
        <v>248</v>
      </c>
      <c r="B152" s="23">
        <v>70801</v>
      </c>
      <c r="C152" s="21">
        <v>0</v>
      </c>
      <c r="D152" s="21">
        <v>0</v>
      </c>
      <c r="E152" s="22" t="str">
        <f t="shared" si="19"/>
        <v/>
      </c>
      <c r="F152" s="21">
        <v>1414700</v>
      </c>
      <c r="G152" s="21">
        <v>1414577.89</v>
      </c>
      <c r="H152" s="43">
        <f t="shared" si="13"/>
        <v>99.991368488018651</v>
      </c>
      <c r="I152" s="21">
        <f t="shared" si="20"/>
        <v>1414700</v>
      </c>
      <c r="J152" s="21">
        <f t="shared" si="21"/>
        <v>1414577.89</v>
      </c>
      <c r="K152" s="43">
        <f t="shared" si="22"/>
        <v>99.991368488018651</v>
      </c>
    </row>
    <row r="153" spans="1:11" ht="18.75" customHeight="1" x14ac:dyDescent="0.25">
      <c r="A153" s="34" t="s">
        <v>121</v>
      </c>
      <c r="B153" s="23">
        <v>70802</v>
      </c>
      <c r="C153" s="21">
        <v>1942100</v>
      </c>
      <c r="D153" s="21">
        <v>1867878.83</v>
      </c>
      <c r="E153" s="22">
        <f t="shared" si="19"/>
        <v>96.178303382936008</v>
      </c>
      <c r="F153" s="21">
        <v>31700</v>
      </c>
      <c r="G153" s="21">
        <v>30032</v>
      </c>
      <c r="H153" s="43">
        <f t="shared" si="13"/>
        <v>94.738170347003162</v>
      </c>
      <c r="I153" s="21">
        <f t="shared" si="20"/>
        <v>1973800</v>
      </c>
      <c r="J153" s="21">
        <f t="shared" si="21"/>
        <v>1897910.83</v>
      </c>
      <c r="K153" s="43">
        <f t="shared" si="22"/>
        <v>96.155174283108721</v>
      </c>
    </row>
    <row r="154" spans="1:11" ht="31.5" x14ac:dyDescent="0.25">
      <c r="A154" s="34" t="s">
        <v>122</v>
      </c>
      <c r="B154" s="23">
        <v>70804</v>
      </c>
      <c r="C154" s="21">
        <v>4302100</v>
      </c>
      <c r="D154" s="21">
        <v>4187387.3</v>
      </c>
      <c r="E154" s="22">
        <f t="shared" si="19"/>
        <v>97.333565003138006</v>
      </c>
      <c r="F154" s="21">
        <v>18000</v>
      </c>
      <c r="G154" s="21">
        <v>18000</v>
      </c>
      <c r="H154" s="43">
        <f t="shared" si="13"/>
        <v>100</v>
      </c>
      <c r="I154" s="21">
        <f t="shared" si="20"/>
        <v>4320100</v>
      </c>
      <c r="J154" s="21">
        <f t="shared" ref="J154:J166" si="23">D154+G154</f>
        <v>4205387.3</v>
      </c>
      <c r="K154" s="43">
        <f t="shared" ref="K154:K166" si="24">IF(I154=0,"",IF(J154/I154&gt;1.5, "зв.100",J154/I154*100))</f>
        <v>97.344674891784905</v>
      </c>
    </row>
    <row r="155" spans="1:11" ht="31.5" x14ac:dyDescent="0.25">
      <c r="A155" s="34" t="s">
        <v>203</v>
      </c>
      <c r="B155" s="23">
        <v>70805</v>
      </c>
      <c r="C155" s="21">
        <v>622100</v>
      </c>
      <c r="D155" s="21">
        <v>621807.23</v>
      </c>
      <c r="E155" s="22">
        <f t="shared" si="19"/>
        <v>99.952938434335309</v>
      </c>
      <c r="F155" s="21">
        <v>9400</v>
      </c>
      <c r="G155" s="21">
        <v>9354</v>
      </c>
      <c r="H155" s="43">
        <f t="shared" si="13"/>
        <v>99.510638297872347</v>
      </c>
      <c r="I155" s="21">
        <f t="shared" si="20"/>
        <v>631500</v>
      </c>
      <c r="J155" s="21">
        <f t="shared" si="23"/>
        <v>631161.23</v>
      </c>
      <c r="K155" s="43">
        <f t="shared" si="24"/>
        <v>99.94635471100554</v>
      </c>
    </row>
    <row r="156" spans="1:11" ht="15.75" x14ac:dyDescent="0.25">
      <c r="A156" s="34" t="s">
        <v>52</v>
      </c>
      <c r="B156" s="23">
        <v>70806</v>
      </c>
      <c r="C156" s="21">
        <v>1132000</v>
      </c>
      <c r="D156" s="21">
        <v>1129868.7</v>
      </c>
      <c r="E156" s="22">
        <f t="shared" si="19"/>
        <v>99.811722614840974</v>
      </c>
      <c r="F156" s="21">
        <v>0</v>
      </c>
      <c r="G156" s="21">
        <v>473.94</v>
      </c>
      <c r="H156" s="43" t="str">
        <f t="shared" si="13"/>
        <v/>
      </c>
      <c r="I156" s="21">
        <f t="shared" si="20"/>
        <v>1132000</v>
      </c>
      <c r="J156" s="21">
        <f t="shared" si="23"/>
        <v>1130342.6399999999</v>
      </c>
      <c r="K156" s="43">
        <f t="shared" si="24"/>
        <v>99.853590106007061</v>
      </c>
    </row>
    <row r="157" spans="1:11" ht="33.75" customHeight="1" x14ac:dyDescent="0.25">
      <c r="A157" s="34" t="s">
        <v>148</v>
      </c>
      <c r="B157" s="23">
        <v>70808</v>
      </c>
      <c r="C157" s="21">
        <v>63400</v>
      </c>
      <c r="D157" s="21">
        <v>47060</v>
      </c>
      <c r="E157" s="22">
        <f t="shared" si="19"/>
        <v>74.227129337539438</v>
      </c>
      <c r="F157" s="21">
        <v>0</v>
      </c>
      <c r="G157" s="21">
        <v>0</v>
      </c>
      <c r="H157" s="43" t="str">
        <f t="shared" si="13"/>
        <v/>
      </c>
      <c r="I157" s="21">
        <f t="shared" si="20"/>
        <v>63400</v>
      </c>
      <c r="J157" s="21">
        <f t="shared" si="23"/>
        <v>47060</v>
      </c>
      <c r="K157" s="43">
        <f t="shared" si="24"/>
        <v>74.227129337539438</v>
      </c>
    </row>
    <row r="158" spans="1:11" s="24" customFormat="1" ht="15.75" x14ac:dyDescent="0.25">
      <c r="A158" s="33" t="s">
        <v>53</v>
      </c>
      <c r="B158" s="39">
        <v>80000</v>
      </c>
      <c r="C158" s="31">
        <f>SUM(C159:C165)</f>
        <v>198103466</v>
      </c>
      <c r="D158" s="31">
        <f>SUM(D159:D165)</f>
        <v>198016467.91</v>
      </c>
      <c r="E158" s="32">
        <f t="shared" si="19"/>
        <v>99.956084518985648</v>
      </c>
      <c r="F158" s="31">
        <f>SUM(F159:F165)</f>
        <v>37380728</v>
      </c>
      <c r="G158" s="31">
        <f>SUM(G159:G165)</f>
        <v>42772067.279999994</v>
      </c>
      <c r="H158" s="42">
        <f t="shared" si="13"/>
        <v>114.42277764092768</v>
      </c>
      <c r="I158" s="31">
        <f t="shared" si="20"/>
        <v>235484194</v>
      </c>
      <c r="J158" s="31">
        <f t="shared" si="23"/>
        <v>240788535.19</v>
      </c>
      <c r="K158" s="42">
        <f t="shared" si="24"/>
        <v>102.25252536057685</v>
      </c>
    </row>
    <row r="159" spans="1:11" ht="15.75" x14ac:dyDescent="0.25">
      <c r="A159" s="34" t="s">
        <v>54</v>
      </c>
      <c r="B159" s="23">
        <v>80101</v>
      </c>
      <c r="C159" s="21">
        <v>57750830</v>
      </c>
      <c r="D159" s="21">
        <v>57736968.640000001</v>
      </c>
      <c r="E159" s="22">
        <f t="shared" si="19"/>
        <v>99.975997989985601</v>
      </c>
      <c r="F159" s="21">
        <v>16702620</v>
      </c>
      <c r="G159" s="21">
        <v>16225615.5</v>
      </c>
      <c r="H159" s="43">
        <f t="shared" si="13"/>
        <v>97.144133674836638</v>
      </c>
      <c r="I159" s="21">
        <f t="shared" si="20"/>
        <v>74453450</v>
      </c>
      <c r="J159" s="21">
        <f t="shared" si="23"/>
        <v>73962584.140000001</v>
      </c>
      <c r="K159" s="43">
        <f t="shared" si="24"/>
        <v>99.340707703941192</v>
      </c>
    </row>
    <row r="160" spans="1:11" ht="15.75" x14ac:dyDescent="0.25">
      <c r="A160" s="34" t="s">
        <v>55</v>
      </c>
      <c r="B160" s="23">
        <v>80203</v>
      </c>
      <c r="C160" s="21">
        <v>44930820</v>
      </c>
      <c r="D160" s="21">
        <v>44899166.149999999</v>
      </c>
      <c r="E160" s="22">
        <f t="shared" si="19"/>
        <v>99.929549805679045</v>
      </c>
      <c r="F160" s="21">
        <v>8775568</v>
      </c>
      <c r="G160" s="21">
        <v>13348695.060000001</v>
      </c>
      <c r="H160" s="43" t="str">
        <f t="shared" ref="H160:H266" si="25">IF(F160=0,"",IF(G160/F160&gt;1.5, "зв.100",G160/F160*100))</f>
        <v>зв.100</v>
      </c>
      <c r="I160" s="21">
        <f t="shared" si="20"/>
        <v>53706388</v>
      </c>
      <c r="J160" s="21">
        <f t="shared" si="23"/>
        <v>58247861.210000001</v>
      </c>
      <c r="K160" s="43">
        <f t="shared" si="24"/>
        <v>108.45611365634942</v>
      </c>
    </row>
    <row r="161" spans="1:11" ht="47.25" x14ac:dyDescent="0.25">
      <c r="A161" s="34" t="s">
        <v>123</v>
      </c>
      <c r="B161" s="23">
        <v>80300</v>
      </c>
      <c r="C161" s="21">
        <v>73693462</v>
      </c>
      <c r="D161" s="21">
        <v>73685852.099999994</v>
      </c>
      <c r="E161" s="22">
        <f t="shared" si="19"/>
        <v>99.989673575113073</v>
      </c>
      <c r="F161" s="21">
        <v>7183240</v>
      </c>
      <c r="G161" s="21">
        <v>8073511.4400000004</v>
      </c>
      <c r="H161" s="43">
        <f t="shared" si="25"/>
        <v>112.39373096262968</v>
      </c>
      <c r="I161" s="21">
        <f t="shared" si="20"/>
        <v>80876702</v>
      </c>
      <c r="J161" s="21">
        <f t="shared" si="23"/>
        <v>81759363.539999992</v>
      </c>
      <c r="K161" s="43">
        <f t="shared" si="24"/>
        <v>101.09136688090965</v>
      </c>
    </row>
    <row r="162" spans="1:11" ht="15.75" x14ac:dyDescent="0.25">
      <c r="A162" s="34" t="s">
        <v>56</v>
      </c>
      <c r="B162" s="23">
        <v>80500</v>
      </c>
      <c r="C162" s="21">
        <v>8988770</v>
      </c>
      <c r="D162" s="21">
        <v>8984104.5199999996</v>
      </c>
      <c r="E162" s="22">
        <f t="shared" si="19"/>
        <v>99.94809656938601</v>
      </c>
      <c r="F162" s="21">
        <v>3921300</v>
      </c>
      <c r="G162" s="21">
        <v>4260790.93</v>
      </c>
      <c r="H162" s="43">
        <f t="shared" si="25"/>
        <v>108.65761176140565</v>
      </c>
      <c r="I162" s="21">
        <f t="shared" si="20"/>
        <v>12910070</v>
      </c>
      <c r="J162" s="21">
        <f t="shared" si="23"/>
        <v>13244895.449999999</v>
      </c>
      <c r="K162" s="43">
        <f t="shared" si="24"/>
        <v>102.59352156882184</v>
      </c>
    </row>
    <row r="163" spans="1:11" ht="31.5" x14ac:dyDescent="0.25">
      <c r="A163" s="34" t="s">
        <v>124</v>
      </c>
      <c r="B163" s="23">
        <v>80800</v>
      </c>
      <c r="C163" s="21">
        <v>10097534</v>
      </c>
      <c r="D163" s="21">
        <v>10068865.630000001</v>
      </c>
      <c r="E163" s="22">
        <f t="shared" si="19"/>
        <v>99.716085432344187</v>
      </c>
      <c r="F163" s="21">
        <v>772000</v>
      </c>
      <c r="G163" s="21">
        <v>826692.94</v>
      </c>
      <c r="H163" s="43">
        <f t="shared" si="25"/>
        <v>107.08457772020725</v>
      </c>
      <c r="I163" s="21">
        <f t="shared" si="20"/>
        <v>10869534</v>
      </c>
      <c r="J163" s="21">
        <f t="shared" si="23"/>
        <v>10895558.57</v>
      </c>
      <c r="K163" s="43">
        <f t="shared" si="24"/>
        <v>100.23942673163357</v>
      </c>
    </row>
    <row r="164" spans="1:11" ht="15.75" x14ac:dyDescent="0.25">
      <c r="A164" s="34" t="s">
        <v>57</v>
      </c>
      <c r="B164" s="23">
        <v>81002</v>
      </c>
      <c r="C164" s="21">
        <v>2251850</v>
      </c>
      <c r="D164" s="21">
        <v>2251389.59</v>
      </c>
      <c r="E164" s="22">
        <f t="shared" si="19"/>
        <v>99.979554144370169</v>
      </c>
      <c r="F164" s="21">
        <v>26000</v>
      </c>
      <c r="G164" s="21">
        <v>36761.410000000003</v>
      </c>
      <c r="H164" s="43">
        <f t="shared" si="25"/>
        <v>141.3900384615385</v>
      </c>
      <c r="I164" s="21">
        <f t="shared" si="20"/>
        <v>2277850</v>
      </c>
      <c r="J164" s="21">
        <f t="shared" si="23"/>
        <v>2288151</v>
      </c>
      <c r="K164" s="43">
        <f t="shared" si="24"/>
        <v>100.45222468555875</v>
      </c>
    </row>
    <row r="165" spans="1:11" ht="63" x14ac:dyDescent="0.25">
      <c r="A165" s="34" t="s">
        <v>125</v>
      </c>
      <c r="B165" s="23">
        <v>81003</v>
      </c>
      <c r="C165" s="21">
        <v>390200</v>
      </c>
      <c r="D165" s="21">
        <v>390121.28</v>
      </c>
      <c r="E165" s="22">
        <f t="shared" ref="E165:E196" si="26">IF(C165=0,"",IF(D165/C165&gt;1.5, "зв.100",D165/C165*100))</f>
        <v>99.97982573039468</v>
      </c>
      <c r="F165" s="21">
        <v>0</v>
      </c>
      <c r="G165" s="21">
        <v>0</v>
      </c>
      <c r="H165" s="43" t="str">
        <f t="shared" si="25"/>
        <v/>
      </c>
      <c r="I165" s="21">
        <f t="shared" ref="I165:I196" si="27">C165+F165</f>
        <v>390200</v>
      </c>
      <c r="J165" s="21">
        <f t="shared" si="23"/>
        <v>390121.28</v>
      </c>
      <c r="K165" s="43">
        <f t="shared" si="24"/>
        <v>99.97982573039468</v>
      </c>
    </row>
    <row r="166" spans="1:11" s="24" customFormat="1" ht="15.75" x14ac:dyDescent="0.25">
      <c r="A166" s="33" t="s">
        <v>58</v>
      </c>
      <c r="B166" s="39">
        <v>90000</v>
      </c>
      <c r="C166" s="31">
        <f>SUM(C167:C199)</f>
        <v>518414785.77999997</v>
      </c>
      <c r="D166" s="31">
        <f>SUM(D167:D199)</f>
        <v>496771482.40999997</v>
      </c>
      <c r="E166" s="32">
        <f t="shared" si="26"/>
        <v>95.825099136122091</v>
      </c>
      <c r="F166" s="31">
        <f>SUM(F167:F199)</f>
        <v>320000</v>
      </c>
      <c r="G166" s="31">
        <f>SUM(G167:G199)</f>
        <v>524795.38</v>
      </c>
      <c r="H166" s="42" t="str">
        <f t="shared" si="25"/>
        <v>зв.100</v>
      </c>
      <c r="I166" s="31">
        <f t="shared" si="27"/>
        <v>518734785.77999997</v>
      </c>
      <c r="J166" s="31">
        <f t="shared" si="23"/>
        <v>497296277.78999996</v>
      </c>
      <c r="K166" s="42">
        <f t="shared" si="24"/>
        <v>95.86715435754634</v>
      </c>
    </row>
    <row r="167" spans="1:11" s="72" customFormat="1" ht="31.5" x14ac:dyDescent="0.25">
      <c r="A167" s="68" t="s">
        <v>249</v>
      </c>
      <c r="B167" s="64" t="s">
        <v>233</v>
      </c>
      <c r="C167" s="21">
        <v>28707597.300000001</v>
      </c>
      <c r="D167" s="21">
        <v>28707597.300000001</v>
      </c>
      <c r="E167" s="22">
        <f t="shared" si="26"/>
        <v>100</v>
      </c>
      <c r="F167" s="31"/>
      <c r="G167" s="31"/>
      <c r="H167" s="43" t="str">
        <f t="shared" si="25"/>
        <v/>
      </c>
      <c r="I167" s="21">
        <f t="shared" si="27"/>
        <v>28707597.300000001</v>
      </c>
      <c r="J167" s="21">
        <f t="shared" ref="J167:J187" si="28">D167+G167</f>
        <v>28707597.300000001</v>
      </c>
      <c r="K167" s="43">
        <f t="shared" ref="K167:K187" si="29">IF(I167=0,"",IF(J167/I167&gt;1.5, "зв.100",J167/I167*100))</f>
        <v>100</v>
      </c>
    </row>
    <row r="168" spans="1:11" s="72" customFormat="1" ht="31.5" x14ac:dyDescent="0.25">
      <c r="A168" s="68" t="s">
        <v>250</v>
      </c>
      <c r="B168" s="65" t="s">
        <v>234</v>
      </c>
      <c r="C168" s="21">
        <v>22355.54</v>
      </c>
      <c r="D168" s="21">
        <v>22355.54</v>
      </c>
      <c r="E168" s="22">
        <f t="shared" si="26"/>
        <v>100</v>
      </c>
      <c r="F168" s="31"/>
      <c r="G168" s="31"/>
      <c r="H168" s="43" t="str">
        <f t="shared" si="25"/>
        <v/>
      </c>
      <c r="I168" s="21">
        <f t="shared" si="27"/>
        <v>22355.54</v>
      </c>
      <c r="J168" s="21">
        <f t="shared" si="28"/>
        <v>22355.54</v>
      </c>
      <c r="K168" s="43">
        <f t="shared" si="29"/>
        <v>100</v>
      </c>
    </row>
    <row r="169" spans="1:11" s="72" customFormat="1" ht="31.5" x14ac:dyDescent="0.25">
      <c r="A169" s="68" t="s">
        <v>251</v>
      </c>
      <c r="B169" s="64" t="s">
        <v>235</v>
      </c>
      <c r="C169" s="21">
        <v>5941621.1900000004</v>
      </c>
      <c r="D169" s="21">
        <v>5941621.1900000004</v>
      </c>
      <c r="E169" s="22">
        <f t="shared" si="26"/>
        <v>100</v>
      </c>
      <c r="F169" s="31"/>
      <c r="G169" s="31"/>
      <c r="H169" s="43" t="str">
        <f t="shared" si="25"/>
        <v/>
      </c>
      <c r="I169" s="21">
        <f t="shared" si="27"/>
        <v>5941621.1900000004</v>
      </c>
      <c r="J169" s="21">
        <f t="shared" si="28"/>
        <v>5941621.1900000004</v>
      </c>
      <c r="K169" s="43">
        <f t="shared" si="29"/>
        <v>100</v>
      </c>
    </row>
    <row r="170" spans="1:11" s="72" customFormat="1" ht="31.5" x14ac:dyDescent="0.25">
      <c r="A170" s="68" t="s">
        <v>287</v>
      </c>
      <c r="B170" s="64" t="s">
        <v>236</v>
      </c>
      <c r="C170" s="21">
        <v>1250</v>
      </c>
      <c r="D170" s="21">
        <v>1250</v>
      </c>
      <c r="E170" s="22">
        <f t="shared" si="26"/>
        <v>100</v>
      </c>
      <c r="F170" s="31"/>
      <c r="G170" s="31"/>
      <c r="H170" s="43" t="str">
        <f t="shared" si="25"/>
        <v/>
      </c>
      <c r="I170" s="21">
        <f t="shared" si="27"/>
        <v>1250</v>
      </c>
      <c r="J170" s="21">
        <f t="shared" si="28"/>
        <v>1250</v>
      </c>
      <c r="K170" s="43">
        <f t="shared" si="29"/>
        <v>100</v>
      </c>
    </row>
    <row r="171" spans="1:11" s="72" customFormat="1" ht="33.75" customHeight="1" x14ac:dyDescent="0.25">
      <c r="A171" s="68" t="s">
        <v>252</v>
      </c>
      <c r="B171" s="64" t="s">
        <v>237</v>
      </c>
      <c r="C171" s="21">
        <v>2053180.45</v>
      </c>
      <c r="D171" s="21">
        <v>2053180.45</v>
      </c>
      <c r="E171" s="22">
        <f t="shared" si="26"/>
        <v>100</v>
      </c>
      <c r="F171" s="31"/>
      <c r="G171" s="31"/>
      <c r="H171" s="43" t="str">
        <f t="shared" si="25"/>
        <v/>
      </c>
      <c r="I171" s="21">
        <f t="shared" si="27"/>
        <v>2053180.45</v>
      </c>
      <c r="J171" s="21">
        <f t="shared" si="28"/>
        <v>2053180.45</v>
      </c>
      <c r="K171" s="43">
        <f t="shared" si="29"/>
        <v>100</v>
      </c>
    </row>
    <row r="172" spans="1:11" s="72" customFormat="1" ht="34.5" customHeight="1" x14ac:dyDescent="0.25">
      <c r="A172" s="68" t="s">
        <v>253</v>
      </c>
      <c r="B172" s="64" t="s">
        <v>238</v>
      </c>
      <c r="C172" s="21">
        <v>2000</v>
      </c>
      <c r="D172" s="21">
        <v>2000</v>
      </c>
      <c r="E172" s="22">
        <f t="shared" si="26"/>
        <v>100</v>
      </c>
      <c r="F172" s="31"/>
      <c r="G172" s="31"/>
      <c r="H172" s="43" t="str">
        <f t="shared" si="25"/>
        <v/>
      </c>
      <c r="I172" s="21">
        <f t="shared" si="27"/>
        <v>2000</v>
      </c>
      <c r="J172" s="21">
        <f t="shared" si="28"/>
        <v>2000</v>
      </c>
      <c r="K172" s="43">
        <f t="shared" si="29"/>
        <v>100</v>
      </c>
    </row>
    <row r="173" spans="1:11" s="72" customFormat="1" ht="31.5" hidden="1" x14ac:dyDescent="0.25">
      <c r="A173" s="68" t="s">
        <v>254</v>
      </c>
      <c r="B173" s="64" t="s">
        <v>239</v>
      </c>
      <c r="C173" s="61"/>
      <c r="D173" s="61"/>
      <c r="E173" s="22" t="str">
        <f t="shared" si="26"/>
        <v/>
      </c>
      <c r="F173" s="31"/>
      <c r="G173" s="31"/>
      <c r="H173" s="43" t="str">
        <f t="shared" si="25"/>
        <v/>
      </c>
      <c r="I173" s="21">
        <f t="shared" si="27"/>
        <v>0</v>
      </c>
      <c r="J173" s="21">
        <f t="shared" si="28"/>
        <v>0</v>
      </c>
      <c r="K173" s="43" t="str">
        <f t="shared" si="29"/>
        <v/>
      </c>
    </row>
    <row r="174" spans="1:11" s="72" customFormat="1" ht="15.75" hidden="1" x14ac:dyDescent="0.25">
      <c r="A174" s="68" t="s">
        <v>255</v>
      </c>
      <c r="B174" s="64" t="s">
        <v>240</v>
      </c>
      <c r="C174" s="61"/>
      <c r="D174" s="61"/>
      <c r="E174" s="22" t="str">
        <f t="shared" si="26"/>
        <v/>
      </c>
      <c r="F174" s="31"/>
      <c r="G174" s="31"/>
      <c r="H174" s="43" t="str">
        <f t="shared" si="25"/>
        <v/>
      </c>
      <c r="I174" s="21">
        <f t="shared" si="27"/>
        <v>0</v>
      </c>
      <c r="J174" s="21">
        <f t="shared" si="28"/>
        <v>0</v>
      </c>
      <c r="K174" s="43" t="str">
        <f t="shared" si="29"/>
        <v/>
      </c>
    </row>
    <row r="175" spans="1:11" s="72" customFormat="1" ht="47.25" x14ac:dyDescent="0.25">
      <c r="A175" s="68" t="s">
        <v>256</v>
      </c>
      <c r="B175" s="64" t="s">
        <v>241</v>
      </c>
      <c r="C175" s="21">
        <v>3668878.76</v>
      </c>
      <c r="D175" s="21">
        <v>3668878.76</v>
      </c>
      <c r="E175" s="22">
        <f t="shared" si="26"/>
        <v>100</v>
      </c>
      <c r="F175" s="31"/>
      <c r="G175" s="31"/>
      <c r="H175" s="43" t="str">
        <f t="shared" si="25"/>
        <v/>
      </c>
      <c r="I175" s="21">
        <f t="shared" si="27"/>
        <v>3668878.76</v>
      </c>
      <c r="J175" s="21">
        <f t="shared" si="28"/>
        <v>3668878.76</v>
      </c>
      <c r="K175" s="43">
        <f t="shared" si="29"/>
        <v>100</v>
      </c>
    </row>
    <row r="176" spans="1:11" s="72" customFormat="1" ht="47.25" x14ac:dyDescent="0.25">
      <c r="A176" s="68" t="s">
        <v>257</v>
      </c>
      <c r="B176" s="66">
        <v>90216</v>
      </c>
      <c r="C176" s="21">
        <v>9850.02</v>
      </c>
      <c r="D176" s="21">
        <v>9850.02</v>
      </c>
      <c r="E176" s="22">
        <f t="shared" si="26"/>
        <v>100</v>
      </c>
      <c r="F176" s="31"/>
      <c r="G176" s="31"/>
      <c r="H176" s="43" t="str">
        <f t="shared" si="25"/>
        <v/>
      </c>
      <c r="I176" s="21">
        <f t="shared" si="27"/>
        <v>9850.02</v>
      </c>
      <c r="J176" s="21">
        <f t="shared" si="28"/>
        <v>9850.02</v>
      </c>
      <c r="K176" s="43">
        <f t="shared" si="29"/>
        <v>100</v>
      </c>
    </row>
    <row r="177" spans="1:11" s="72" customFormat="1" ht="15.75" x14ac:dyDescent="0.25">
      <c r="A177" s="68" t="s">
        <v>258</v>
      </c>
      <c r="B177" s="66">
        <v>90302</v>
      </c>
      <c r="C177" s="21">
        <v>2032218.9</v>
      </c>
      <c r="D177" s="21">
        <v>2032218.9</v>
      </c>
      <c r="E177" s="22">
        <f t="shared" si="26"/>
        <v>100</v>
      </c>
      <c r="F177" s="31"/>
      <c r="G177" s="31"/>
      <c r="H177" s="43" t="str">
        <f t="shared" si="25"/>
        <v/>
      </c>
      <c r="I177" s="21">
        <f t="shared" si="27"/>
        <v>2032218.9</v>
      </c>
      <c r="J177" s="21">
        <f t="shared" si="28"/>
        <v>2032218.9</v>
      </c>
      <c r="K177" s="43">
        <f t="shared" si="29"/>
        <v>100</v>
      </c>
    </row>
    <row r="178" spans="1:11" s="72" customFormat="1" ht="15.75" x14ac:dyDescent="0.25">
      <c r="A178" s="68" t="s">
        <v>259</v>
      </c>
      <c r="B178" s="66">
        <v>90303</v>
      </c>
      <c r="C178" s="21">
        <v>1742889.07</v>
      </c>
      <c r="D178" s="21">
        <v>1742889.07</v>
      </c>
      <c r="E178" s="22">
        <f t="shared" si="26"/>
        <v>100</v>
      </c>
      <c r="F178" s="31"/>
      <c r="G178" s="31"/>
      <c r="H178" s="43" t="str">
        <f t="shared" si="25"/>
        <v/>
      </c>
      <c r="I178" s="21">
        <f t="shared" si="27"/>
        <v>1742889.07</v>
      </c>
      <c r="J178" s="21">
        <f t="shared" si="28"/>
        <v>1742889.07</v>
      </c>
      <c r="K178" s="43">
        <f t="shared" si="29"/>
        <v>100</v>
      </c>
    </row>
    <row r="179" spans="1:11" s="72" customFormat="1" ht="15.75" x14ac:dyDescent="0.25">
      <c r="A179" s="68" t="s">
        <v>260</v>
      </c>
      <c r="B179" s="66">
        <v>90304</v>
      </c>
      <c r="C179" s="21">
        <v>131072455.08</v>
      </c>
      <c r="D179" s="21">
        <v>131072455.08</v>
      </c>
      <c r="E179" s="22">
        <f t="shared" si="26"/>
        <v>100</v>
      </c>
      <c r="F179" s="31"/>
      <c r="G179" s="31"/>
      <c r="H179" s="43" t="str">
        <f t="shared" si="25"/>
        <v/>
      </c>
      <c r="I179" s="21">
        <f t="shared" si="27"/>
        <v>131072455.08</v>
      </c>
      <c r="J179" s="21">
        <f t="shared" si="28"/>
        <v>131072455.08</v>
      </c>
      <c r="K179" s="43">
        <f t="shared" si="29"/>
        <v>100</v>
      </c>
    </row>
    <row r="180" spans="1:11" s="72" customFormat="1" ht="31.5" x14ac:dyDescent="0.25">
      <c r="A180" s="68" t="s">
        <v>261</v>
      </c>
      <c r="B180" s="66">
        <v>90305</v>
      </c>
      <c r="C180" s="21">
        <v>4225783.8499999996</v>
      </c>
      <c r="D180" s="21">
        <v>4225783.8499999996</v>
      </c>
      <c r="E180" s="22">
        <f t="shared" si="26"/>
        <v>100</v>
      </c>
      <c r="F180" s="31"/>
      <c r="G180" s="31"/>
      <c r="H180" s="43" t="str">
        <f t="shared" si="25"/>
        <v/>
      </c>
      <c r="I180" s="21">
        <f t="shared" si="27"/>
        <v>4225783.8499999996</v>
      </c>
      <c r="J180" s="21">
        <f t="shared" si="28"/>
        <v>4225783.8499999996</v>
      </c>
      <c r="K180" s="43">
        <f t="shared" si="29"/>
        <v>100</v>
      </c>
    </row>
    <row r="181" spans="1:11" s="72" customFormat="1" ht="15.75" x14ac:dyDescent="0.25">
      <c r="A181" s="68" t="s">
        <v>262</v>
      </c>
      <c r="B181" s="66">
        <v>90306</v>
      </c>
      <c r="C181" s="21">
        <v>15683191.619999999</v>
      </c>
      <c r="D181" s="21">
        <v>15683191.619999999</v>
      </c>
      <c r="E181" s="22">
        <f t="shared" si="26"/>
        <v>100</v>
      </c>
      <c r="F181" s="31"/>
      <c r="G181" s="31"/>
      <c r="H181" s="43" t="str">
        <f t="shared" si="25"/>
        <v/>
      </c>
      <c r="I181" s="21">
        <f t="shared" si="27"/>
        <v>15683191.619999999</v>
      </c>
      <c r="J181" s="21">
        <f t="shared" si="28"/>
        <v>15683191.619999999</v>
      </c>
      <c r="K181" s="43">
        <f t="shared" si="29"/>
        <v>100</v>
      </c>
    </row>
    <row r="182" spans="1:11" s="72" customFormat="1" ht="15.75" x14ac:dyDescent="0.25">
      <c r="A182" s="68" t="s">
        <v>263</v>
      </c>
      <c r="B182" s="66">
        <v>90307</v>
      </c>
      <c r="C182" s="21">
        <v>634910.17000000004</v>
      </c>
      <c r="D182" s="21">
        <v>634910.17000000004</v>
      </c>
      <c r="E182" s="22">
        <f t="shared" si="26"/>
        <v>100</v>
      </c>
      <c r="F182" s="31"/>
      <c r="G182" s="31"/>
      <c r="H182" s="43" t="str">
        <f t="shared" si="25"/>
        <v/>
      </c>
      <c r="I182" s="21">
        <f t="shared" si="27"/>
        <v>634910.17000000004</v>
      </c>
      <c r="J182" s="21">
        <f t="shared" si="28"/>
        <v>634910.17000000004</v>
      </c>
      <c r="K182" s="43">
        <f t="shared" si="29"/>
        <v>100</v>
      </c>
    </row>
    <row r="183" spans="1:11" s="72" customFormat="1" ht="15.75" x14ac:dyDescent="0.25">
      <c r="A183" s="68" t="s">
        <v>264</v>
      </c>
      <c r="B183" s="66">
        <v>90308</v>
      </c>
      <c r="C183" s="21">
        <v>251120</v>
      </c>
      <c r="D183" s="21">
        <v>251120</v>
      </c>
      <c r="E183" s="22">
        <f t="shared" si="26"/>
        <v>100</v>
      </c>
      <c r="F183" s="31"/>
      <c r="G183" s="31"/>
      <c r="H183" s="43" t="str">
        <f t="shared" si="25"/>
        <v/>
      </c>
      <c r="I183" s="21">
        <f t="shared" si="27"/>
        <v>251120</v>
      </c>
      <c r="J183" s="21">
        <f t="shared" si="28"/>
        <v>251120</v>
      </c>
      <c r="K183" s="43">
        <f t="shared" si="29"/>
        <v>100</v>
      </c>
    </row>
    <row r="184" spans="1:11" s="72" customFormat="1" ht="31.5" x14ac:dyDescent="0.25">
      <c r="A184" s="69" t="s">
        <v>288</v>
      </c>
      <c r="B184" s="67">
        <v>90401</v>
      </c>
      <c r="C184" s="21">
        <v>29417374</v>
      </c>
      <c r="D184" s="21">
        <v>29417373.219999999</v>
      </c>
      <c r="E184" s="22">
        <f t="shared" si="26"/>
        <v>99.999997348505673</v>
      </c>
      <c r="F184" s="31"/>
      <c r="G184" s="31"/>
      <c r="H184" s="43" t="str">
        <f t="shared" si="25"/>
        <v/>
      </c>
      <c r="I184" s="21">
        <f t="shared" si="27"/>
        <v>29417374</v>
      </c>
      <c r="J184" s="21">
        <f t="shared" si="28"/>
        <v>29417373.219999999</v>
      </c>
      <c r="K184" s="43">
        <f t="shared" si="29"/>
        <v>99.999997348505673</v>
      </c>
    </row>
    <row r="185" spans="1:11" s="72" customFormat="1" ht="31.5" x14ac:dyDescent="0.25">
      <c r="A185" s="69" t="s">
        <v>265</v>
      </c>
      <c r="B185" s="67">
        <v>90405</v>
      </c>
      <c r="C185" s="21">
        <v>202875558.08000001</v>
      </c>
      <c r="D185" s="21">
        <v>202647283.19</v>
      </c>
      <c r="E185" s="22">
        <f t="shared" si="26"/>
        <v>99.887480339100293</v>
      </c>
      <c r="F185" s="31"/>
      <c r="G185" s="31"/>
      <c r="H185" s="43" t="str">
        <f t="shared" si="25"/>
        <v/>
      </c>
      <c r="I185" s="21">
        <f t="shared" si="27"/>
        <v>202875558.08000001</v>
      </c>
      <c r="J185" s="21">
        <f t="shared" si="28"/>
        <v>202647283.19</v>
      </c>
      <c r="K185" s="43">
        <f t="shared" si="29"/>
        <v>99.887480339100293</v>
      </c>
    </row>
    <row r="186" spans="1:11" s="72" customFormat="1" ht="47.25" x14ac:dyDescent="0.25">
      <c r="A186" s="69" t="s">
        <v>266</v>
      </c>
      <c r="B186" s="67">
        <v>90406</v>
      </c>
      <c r="C186" s="21">
        <v>415844.44</v>
      </c>
      <c r="D186" s="21">
        <v>407645.52</v>
      </c>
      <c r="E186" s="22">
        <f t="shared" si="26"/>
        <v>98.028368492795053</v>
      </c>
      <c r="F186" s="31"/>
      <c r="G186" s="31"/>
      <c r="H186" s="43" t="str">
        <f t="shared" si="25"/>
        <v/>
      </c>
      <c r="I186" s="21">
        <f t="shared" si="27"/>
        <v>415844.44</v>
      </c>
      <c r="J186" s="21">
        <f t="shared" si="28"/>
        <v>407645.52</v>
      </c>
      <c r="K186" s="43">
        <f t="shared" si="29"/>
        <v>98.028368492795053</v>
      </c>
    </row>
    <row r="187" spans="1:11" s="72" customFormat="1" ht="47.25" hidden="1" customHeight="1" x14ac:dyDescent="0.25">
      <c r="A187" s="69" t="s">
        <v>267</v>
      </c>
      <c r="B187" s="67">
        <v>90407</v>
      </c>
      <c r="C187" s="61"/>
      <c r="D187" s="61"/>
      <c r="E187" s="22" t="str">
        <f t="shared" si="26"/>
        <v/>
      </c>
      <c r="F187" s="31"/>
      <c r="G187" s="31"/>
      <c r="H187" s="43" t="str">
        <f t="shared" si="25"/>
        <v/>
      </c>
      <c r="I187" s="21">
        <f t="shared" si="27"/>
        <v>0</v>
      </c>
      <c r="J187" s="21">
        <f t="shared" si="28"/>
        <v>0</v>
      </c>
      <c r="K187" s="43" t="str">
        <f t="shared" si="29"/>
        <v/>
      </c>
    </row>
    <row r="188" spans="1:11" s="71" customFormat="1" ht="15.75" x14ac:dyDescent="0.25">
      <c r="A188" s="34" t="s">
        <v>59</v>
      </c>
      <c r="B188" s="23">
        <v>90412</v>
      </c>
      <c r="C188" s="21">
        <v>24551800</v>
      </c>
      <c r="D188" s="21">
        <v>4925984.63</v>
      </c>
      <c r="E188" s="22">
        <f t="shared" si="26"/>
        <v>20.063639448024176</v>
      </c>
      <c r="F188" s="21">
        <v>0</v>
      </c>
      <c r="G188" s="21">
        <v>0</v>
      </c>
      <c r="H188" s="43" t="str">
        <f t="shared" si="25"/>
        <v/>
      </c>
      <c r="I188" s="21">
        <f t="shared" si="27"/>
        <v>24551800</v>
      </c>
      <c r="J188" s="21">
        <f>D188+G188</f>
        <v>4925984.63</v>
      </c>
      <c r="K188" s="43">
        <f>IF(I188=0,"",IF(J188/I188&gt;1.5, "зв.100",J188/I188*100))</f>
        <v>20.063639448024176</v>
      </c>
    </row>
    <row r="189" spans="1:11" s="71" customFormat="1" ht="31.5" x14ac:dyDescent="0.25">
      <c r="A189" s="69" t="s">
        <v>268</v>
      </c>
      <c r="B189" s="67">
        <v>90413</v>
      </c>
      <c r="C189" s="21">
        <v>4407415.9000000004</v>
      </c>
      <c r="D189" s="21">
        <v>4407415.9000000004</v>
      </c>
      <c r="E189" s="22">
        <f t="shared" si="26"/>
        <v>100</v>
      </c>
      <c r="F189" s="21"/>
      <c r="G189" s="21"/>
      <c r="H189" s="43" t="str">
        <f t="shared" si="25"/>
        <v/>
      </c>
      <c r="I189" s="21">
        <f t="shared" si="27"/>
        <v>4407415.9000000004</v>
      </c>
      <c r="J189" s="21">
        <f t="shared" ref="J189:J199" si="30">D189+G189</f>
        <v>4407415.9000000004</v>
      </c>
      <c r="K189" s="43">
        <f t="shared" ref="K189:K199" si="31">IF(I189=0,"",IF(J189/I189&gt;1.5, "зв.100",J189/I189*100))</f>
        <v>100</v>
      </c>
    </row>
    <row r="190" spans="1:11" s="71" customFormat="1" ht="18" customHeight="1" x14ac:dyDescent="0.25">
      <c r="A190" s="69" t="s">
        <v>294</v>
      </c>
      <c r="B190" s="67">
        <v>90501</v>
      </c>
      <c r="C190" s="21">
        <v>45400</v>
      </c>
      <c r="D190" s="21">
        <v>38761.99</v>
      </c>
      <c r="E190" s="22">
        <f t="shared" si="26"/>
        <v>85.378832599118937</v>
      </c>
      <c r="F190" s="21">
        <v>0</v>
      </c>
      <c r="G190" s="21">
        <v>21134.16</v>
      </c>
      <c r="H190" s="43"/>
      <c r="I190" s="21">
        <f t="shared" si="27"/>
        <v>45400</v>
      </c>
      <c r="J190" s="21">
        <f>D190+G190</f>
        <v>59896.149999999994</v>
      </c>
      <c r="K190" s="43">
        <f>IF(I190=0,"",IF(J190/I190&gt;1.5, "зв.100",J190/I190*100))</f>
        <v>131.92984581497797</v>
      </c>
    </row>
    <row r="191" spans="1:11" s="71" customFormat="1" ht="31.5" x14ac:dyDescent="0.25">
      <c r="A191" s="34" t="s">
        <v>126</v>
      </c>
      <c r="B191" s="23">
        <v>91101</v>
      </c>
      <c r="C191" s="21">
        <v>1641000</v>
      </c>
      <c r="D191" s="21">
        <v>1609474.74</v>
      </c>
      <c r="E191" s="22">
        <f t="shared" si="26"/>
        <v>98.078899451553923</v>
      </c>
      <c r="F191" s="21">
        <v>15000</v>
      </c>
      <c r="G191" s="21">
        <v>14890</v>
      </c>
      <c r="H191" s="43">
        <f t="shared" si="25"/>
        <v>99.266666666666666</v>
      </c>
      <c r="I191" s="21">
        <f t="shared" si="27"/>
        <v>1656000</v>
      </c>
      <c r="J191" s="21">
        <f t="shared" si="30"/>
        <v>1624364.74</v>
      </c>
      <c r="K191" s="43">
        <f t="shared" si="31"/>
        <v>98.08965821256038</v>
      </c>
    </row>
    <row r="192" spans="1:11" s="71" customFormat="1" ht="31.5" x14ac:dyDescent="0.25">
      <c r="A192" s="34" t="s">
        <v>127</v>
      </c>
      <c r="B192" s="23">
        <v>91102</v>
      </c>
      <c r="C192" s="21">
        <v>712300</v>
      </c>
      <c r="D192" s="21">
        <v>705691.44</v>
      </c>
      <c r="E192" s="22">
        <f t="shared" si="26"/>
        <v>99.072222378211421</v>
      </c>
      <c r="F192" s="21">
        <v>13000</v>
      </c>
      <c r="G192" s="21">
        <v>13000</v>
      </c>
      <c r="H192" s="43">
        <f t="shared" si="25"/>
        <v>100</v>
      </c>
      <c r="I192" s="21">
        <f t="shared" si="27"/>
        <v>725300</v>
      </c>
      <c r="J192" s="21">
        <f t="shared" si="30"/>
        <v>718691.44</v>
      </c>
      <c r="K192" s="43">
        <f t="shared" si="31"/>
        <v>99.088851509720115</v>
      </c>
    </row>
    <row r="193" spans="1:11" s="71" customFormat="1" ht="31.5" x14ac:dyDescent="0.25">
      <c r="A193" s="34" t="s">
        <v>60</v>
      </c>
      <c r="B193" s="23">
        <v>91103</v>
      </c>
      <c r="C193" s="21">
        <v>426200</v>
      </c>
      <c r="D193" s="21">
        <v>421542.81</v>
      </c>
      <c r="E193" s="22">
        <f t="shared" si="26"/>
        <v>98.907275926794938</v>
      </c>
      <c r="F193" s="21">
        <v>0</v>
      </c>
      <c r="G193" s="21">
        <v>82517.84</v>
      </c>
      <c r="H193" s="43" t="str">
        <f t="shared" si="25"/>
        <v/>
      </c>
      <c r="I193" s="21">
        <f t="shared" si="27"/>
        <v>426200</v>
      </c>
      <c r="J193" s="21">
        <f t="shared" si="30"/>
        <v>504060.65</v>
      </c>
      <c r="K193" s="43">
        <f t="shared" si="31"/>
        <v>118.2685710933834</v>
      </c>
    </row>
    <row r="194" spans="1:11" s="71" customFormat="1" ht="63" x14ac:dyDescent="0.25">
      <c r="A194" s="34" t="s">
        <v>192</v>
      </c>
      <c r="B194" s="23">
        <v>91108</v>
      </c>
      <c r="C194" s="21">
        <v>1653600</v>
      </c>
      <c r="D194" s="21">
        <v>1652640</v>
      </c>
      <c r="E194" s="22">
        <f t="shared" si="26"/>
        <v>99.941944847605228</v>
      </c>
      <c r="F194" s="21">
        <v>0</v>
      </c>
      <c r="G194" s="21">
        <v>0</v>
      </c>
      <c r="H194" s="43" t="str">
        <f t="shared" si="25"/>
        <v/>
      </c>
      <c r="I194" s="21">
        <f t="shared" si="27"/>
        <v>1653600</v>
      </c>
      <c r="J194" s="21">
        <f t="shared" si="30"/>
        <v>1652640</v>
      </c>
      <c r="K194" s="43">
        <f t="shared" si="31"/>
        <v>99.941944847605228</v>
      </c>
    </row>
    <row r="195" spans="1:11" s="71" customFormat="1" ht="31.5" x14ac:dyDescent="0.25">
      <c r="A195" s="34" t="s">
        <v>61</v>
      </c>
      <c r="B195" s="23">
        <v>91204</v>
      </c>
      <c r="C195" s="21">
        <v>8380300</v>
      </c>
      <c r="D195" s="21">
        <v>8265402.5</v>
      </c>
      <c r="E195" s="22">
        <f t="shared" si="26"/>
        <v>98.628957197236375</v>
      </c>
      <c r="F195" s="21">
        <v>292000</v>
      </c>
      <c r="G195" s="21">
        <v>393253.38</v>
      </c>
      <c r="H195" s="43">
        <f t="shared" si="25"/>
        <v>134.67581506849316</v>
      </c>
      <c r="I195" s="21">
        <f t="shared" si="27"/>
        <v>8672300</v>
      </c>
      <c r="J195" s="21">
        <f t="shared" si="30"/>
        <v>8658655.8800000008</v>
      </c>
      <c r="K195" s="43">
        <f t="shared" si="31"/>
        <v>99.842670110581977</v>
      </c>
    </row>
    <row r="196" spans="1:11" s="71" customFormat="1" ht="31.5" x14ac:dyDescent="0.25">
      <c r="A196" s="69" t="s">
        <v>269</v>
      </c>
      <c r="B196" s="23">
        <v>91205</v>
      </c>
      <c r="C196" s="21">
        <v>788400</v>
      </c>
      <c r="D196" s="21">
        <v>678258.68</v>
      </c>
      <c r="E196" s="22">
        <f t="shared" si="26"/>
        <v>86.02976661593101</v>
      </c>
      <c r="F196" s="58"/>
      <c r="G196" s="21"/>
      <c r="H196" s="43" t="str">
        <f t="shared" si="25"/>
        <v/>
      </c>
      <c r="I196" s="21">
        <f t="shared" si="27"/>
        <v>788400</v>
      </c>
      <c r="J196" s="21">
        <f t="shared" si="30"/>
        <v>678258.68</v>
      </c>
      <c r="K196" s="43">
        <f t="shared" si="31"/>
        <v>86.02976661593101</v>
      </c>
    </row>
    <row r="197" spans="1:11" s="71" customFormat="1" ht="47.25" x14ac:dyDescent="0.25">
      <c r="A197" s="69" t="s">
        <v>270</v>
      </c>
      <c r="B197" s="23">
        <v>91207</v>
      </c>
      <c r="C197" s="21">
        <v>4471200</v>
      </c>
      <c r="D197" s="21">
        <v>2965615.93</v>
      </c>
      <c r="E197" s="22">
        <f t="shared" ref="E197:E228" si="32">IF(C197=0,"",IF(D197/C197&gt;1.5, "зв.100",D197/C197*100))</f>
        <v>66.327069466809803</v>
      </c>
      <c r="F197" s="58"/>
      <c r="G197" s="21"/>
      <c r="H197" s="43" t="str">
        <f t="shared" si="25"/>
        <v/>
      </c>
      <c r="I197" s="21">
        <f t="shared" ref="I197:I228" si="33">C197+F197</f>
        <v>4471200</v>
      </c>
      <c r="J197" s="21">
        <f t="shared" si="30"/>
        <v>2965615.93</v>
      </c>
      <c r="K197" s="43">
        <f t="shared" si="31"/>
        <v>66.327069466809803</v>
      </c>
    </row>
    <row r="198" spans="1:11" s="71" customFormat="1" ht="31.5" x14ac:dyDescent="0.25">
      <c r="A198" s="34" t="s">
        <v>62</v>
      </c>
      <c r="B198" s="23">
        <v>91209</v>
      </c>
      <c r="C198" s="21">
        <v>243400</v>
      </c>
      <c r="D198" s="21">
        <v>243398.5</v>
      </c>
      <c r="E198" s="22">
        <f t="shared" si="32"/>
        <v>99.999383730484809</v>
      </c>
      <c r="F198" s="21">
        <v>0</v>
      </c>
      <c r="G198" s="21">
        <v>0</v>
      </c>
      <c r="H198" s="43" t="str">
        <f t="shared" si="25"/>
        <v/>
      </c>
      <c r="I198" s="21">
        <f t="shared" si="33"/>
        <v>243400</v>
      </c>
      <c r="J198" s="21">
        <f t="shared" si="30"/>
        <v>243398.5</v>
      </c>
      <c r="K198" s="43">
        <f t="shared" si="31"/>
        <v>99.999383730484809</v>
      </c>
    </row>
    <row r="199" spans="1:11" s="71" customFormat="1" ht="31.5" x14ac:dyDescent="0.25">
      <c r="A199" s="70" t="s">
        <v>271</v>
      </c>
      <c r="B199" s="23">
        <v>91300</v>
      </c>
      <c r="C199" s="21">
        <v>42335691.409999996</v>
      </c>
      <c r="D199" s="21">
        <v>42335691.409999996</v>
      </c>
      <c r="E199" s="22">
        <f t="shared" si="32"/>
        <v>100</v>
      </c>
      <c r="F199" s="21"/>
      <c r="G199" s="21"/>
      <c r="H199" s="43" t="str">
        <f t="shared" si="25"/>
        <v/>
      </c>
      <c r="I199" s="21">
        <f t="shared" si="33"/>
        <v>42335691.409999996</v>
      </c>
      <c r="J199" s="21">
        <f t="shared" si="30"/>
        <v>42335691.409999996</v>
      </c>
      <c r="K199" s="43">
        <f t="shared" si="31"/>
        <v>100</v>
      </c>
    </row>
    <row r="200" spans="1:11" s="24" customFormat="1" ht="15.75" x14ac:dyDescent="0.25">
      <c r="A200" s="33" t="s">
        <v>63</v>
      </c>
      <c r="B200" s="39">
        <v>100000</v>
      </c>
      <c r="C200" s="31">
        <f>SUM(C201:C214)</f>
        <v>89031926</v>
      </c>
      <c r="D200" s="31">
        <f>SUM(D201:D214)</f>
        <v>84719170.879999995</v>
      </c>
      <c r="E200" s="32">
        <f t="shared" si="32"/>
        <v>95.15594538525427</v>
      </c>
      <c r="F200" s="31">
        <f>SUM(F201:F214)</f>
        <v>73573359.400000006</v>
      </c>
      <c r="G200" s="31">
        <f>SUM(G201:G214)</f>
        <v>64247801.089999996</v>
      </c>
      <c r="H200" s="42">
        <f t="shared" si="25"/>
        <v>87.324816501446847</v>
      </c>
      <c r="I200" s="31">
        <f t="shared" si="33"/>
        <v>162605285.40000001</v>
      </c>
      <c r="J200" s="31">
        <f>D200+G200</f>
        <v>148966971.97</v>
      </c>
      <c r="K200" s="42">
        <f>IF(I200=0,"",IF(J200/I200&gt;1.5, "зв.100",J200/I200*100))</f>
        <v>91.612626000163218</v>
      </c>
    </row>
    <row r="201" spans="1:11" s="24" customFormat="1" ht="15.75" x14ac:dyDescent="0.25">
      <c r="A201" s="34" t="s">
        <v>215</v>
      </c>
      <c r="B201" s="23">
        <v>100101</v>
      </c>
      <c r="C201" s="21">
        <v>2423036</v>
      </c>
      <c r="D201" s="21">
        <v>2243531.85</v>
      </c>
      <c r="E201" s="22">
        <f t="shared" si="32"/>
        <v>92.59176710540001</v>
      </c>
      <c r="F201" s="21">
        <v>0</v>
      </c>
      <c r="G201" s="21">
        <v>61347.96</v>
      </c>
      <c r="H201" s="43" t="str">
        <f>IF(F201=0,"",IF(G201/F201&gt;1.5, "зв.100",G201/F201*100))</f>
        <v/>
      </c>
      <c r="I201" s="21">
        <f t="shared" si="33"/>
        <v>2423036</v>
      </c>
      <c r="J201" s="21">
        <f>D201+G201</f>
        <v>2304879.81</v>
      </c>
      <c r="K201" s="43">
        <f>IF(I201=0,"",IF(J201/I201&gt;1.5, "зв.100",J201/I201*100))</f>
        <v>95.123630437187074</v>
      </c>
    </row>
    <row r="202" spans="1:11" s="24" customFormat="1" ht="31.5" x14ac:dyDescent="0.25">
      <c r="A202" s="34" t="s">
        <v>198</v>
      </c>
      <c r="B202" s="23">
        <v>100102</v>
      </c>
      <c r="C202" s="21">
        <v>60000</v>
      </c>
      <c r="D202" s="21">
        <v>57472.14</v>
      </c>
      <c r="E202" s="22">
        <f t="shared" si="32"/>
        <v>95.786900000000003</v>
      </c>
      <c r="F202" s="21">
        <v>18560495.16</v>
      </c>
      <c r="G202" s="21">
        <v>16833338.52</v>
      </c>
      <c r="H202" s="43">
        <f t="shared" ref="H202:H214" si="34">IF(F202=0,"",IF(G202/F202&gt;1.5, "зв.100",G202/F202*100))</f>
        <v>90.694447399645767</v>
      </c>
      <c r="I202" s="21">
        <f t="shared" si="33"/>
        <v>18620495.16</v>
      </c>
      <c r="J202" s="21">
        <f>D202+G202</f>
        <v>16890810.66</v>
      </c>
      <c r="K202" s="43">
        <f>IF(I202=0,"",IF(J202/I202&gt;1.5, "зв.100",J202/I202*100))</f>
        <v>90.710856584976014</v>
      </c>
    </row>
    <row r="203" spans="1:11" ht="15.75" x14ac:dyDescent="0.25">
      <c r="A203" s="34" t="s">
        <v>64</v>
      </c>
      <c r="B203" s="23">
        <v>100103</v>
      </c>
      <c r="C203" s="21">
        <v>290163</v>
      </c>
      <c r="D203" s="21">
        <v>235710.69</v>
      </c>
      <c r="E203" s="22">
        <f t="shared" si="32"/>
        <v>81.23388922777886</v>
      </c>
      <c r="F203" s="21">
        <v>0</v>
      </c>
      <c r="G203" s="21">
        <v>0</v>
      </c>
      <c r="H203" s="43" t="str">
        <f t="shared" si="34"/>
        <v/>
      </c>
      <c r="I203" s="21">
        <f t="shared" si="33"/>
        <v>290163</v>
      </c>
      <c r="J203" s="21">
        <f>D203+G203</f>
        <v>235710.69</v>
      </c>
      <c r="K203" s="43">
        <f>IF(I203=0,"",IF(J203/I203&gt;1.5, "зв.100",J203/I203*100))</f>
        <v>81.23388922777886</v>
      </c>
    </row>
    <row r="204" spans="1:11" s="71" customFormat="1" ht="31.5" x14ac:dyDescent="0.25">
      <c r="A204" s="34" t="s">
        <v>272</v>
      </c>
      <c r="B204" s="23">
        <v>100106</v>
      </c>
      <c r="C204" s="21">
        <v>0</v>
      </c>
      <c r="D204" s="21">
        <v>0</v>
      </c>
      <c r="E204" s="22" t="str">
        <f t="shared" si="32"/>
        <v/>
      </c>
      <c r="F204" s="21">
        <v>3477381.24</v>
      </c>
      <c r="G204" s="21">
        <v>2863752.08</v>
      </c>
      <c r="H204" s="43">
        <f t="shared" si="34"/>
        <v>82.353699015181888</v>
      </c>
      <c r="I204" s="21">
        <f t="shared" si="33"/>
        <v>3477381.24</v>
      </c>
      <c r="J204" s="21">
        <f t="shared" ref="J204:J210" si="35">D204+G204</f>
        <v>2863752.08</v>
      </c>
      <c r="K204" s="43">
        <f t="shared" ref="K204:K210" si="36">IF(I204=0,"",IF(J204/I204&gt;1.5, "зв.100",J204/I204*100))</f>
        <v>82.353699015181888</v>
      </c>
    </row>
    <row r="205" spans="1:11" ht="15.75" x14ac:dyDescent="0.25">
      <c r="A205" s="34" t="s">
        <v>65</v>
      </c>
      <c r="B205" s="23">
        <v>100201</v>
      </c>
      <c r="C205" s="21">
        <v>7465000</v>
      </c>
      <c r="D205" s="21">
        <v>7440302.2300000004</v>
      </c>
      <c r="E205" s="22">
        <f t="shared" si="32"/>
        <v>99.669152444742139</v>
      </c>
      <c r="F205" s="21">
        <v>5627684</v>
      </c>
      <c r="G205" s="21">
        <v>5146537.68</v>
      </c>
      <c r="H205" s="43">
        <f t="shared" si="34"/>
        <v>91.450367149257133</v>
      </c>
      <c r="I205" s="21">
        <f t="shared" si="33"/>
        <v>13092684</v>
      </c>
      <c r="J205" s="21">
        <f t="shared" si="35"/>
        <v>12586839.91</v>
      </c>
      <c r="K205" s="43">
        <f t="shared" si="36"/>
        <v>96.136437036134069</v>
      </c>
    </row>
    <row r="206" spans="1:11" ht="15.75" x14ac:dyDescent="0.25">
      <c r="A206" s="34" t="s">
        <v>66</v>
      </c>
      <c r="B206" s="23">
        <v>100202</v>
      </c>
      <c r="C206" s="21">
        <v>16719254</v>
      </c>
      <c r="D206" s="21">
        <v>16708798.16</v>
      </c>
      <c r="E206" s="22">
        <f t="shared" si="32"/>
        <v>99.937462281510889</v>
      </c>
      <c r="F206" s="21">
        <v>4502322</v>
      </c>
      <c r="G206" s="21">
        <v>3485681.23</v>
      </c>
      <c r="H206" s="43">
        <f t="shared" si="34"/>
        <v>77.419634357560383</v>
      </c>
      <c r="I206" s="21">
        <f t="shared" si="33"/>
        <v>21221576</v>
      </c>
      <c r="J206" s="21">
        <f t="shared" si="35"/>
        <v>20194479.390000001</v>
      </c>
      <c r="K206" s="43">
        <f t="shared" si="36"/>
        <v>95.160130378629745</v>
      </c>
    </row>
    <row r="207" spans="1:11" ht="15.75" x14ac:dyDescent="0.25">
      <c r="A207" s="34" t="s">
        <v>67</v>
      </c>
      <c r="B207" s="23">
        <v>100203</v>
      </c>
      <c r="C207" s="21">
        <v>39425813</v>
      </c>
      <c r="D207" s="21">
        <v>35673635.079999998</v>
      </c>
      <c r="E207" s="22">
        <f t="shared" si="32"/>
        <v>90.482940909804441</v>
      </c>
      <c r="F207" s="21">
        <v>34256579</v>
      </c>
      <c r="G207" s="21">
        <v>32416950.420000002</v>
      </c>
      <c r="H207" s="43">
        <f t="shared" si="34"/>
        <v>94.629853202796468</v>
      </c>
      <c r="I207" s="21">
        <f t="shared" si="33"/>
        <v>73682392</v>
      </c>
      <c r="J207" s="21">
        <f t="shared" si="35"/>
        <v>68090585.5</v>
      </c>
      <c r="K207" s="43">
        <f t="shared" si="36"/>
        <v>92.410932451812911</v>
      </c>
    </row>
    <row r="208" spans="1:11" s="71" customFormat="1" ht="15.75" x14ac:dyDescent="0.25">
      <c r="A208" s="34" t="s">
        <v>68</v>
      </c>
      <c r="B208" s="23">
        <v>100207</v>
      </c>
      <c r="C208" s="21">
        <v>954300</v>
      </c>
      <c r="D208" s="21">
        <v>954300</v>
      </c>
      <c r="E208" s="22">
        <f t="shared" si="32"/>
        <v>100</v>
      </c>
      <c r="F208" s="21">
        <v>0</v>
      </c>
      <c r="G208" s="21">
        <v>0</v>
      </c>
      <c r="H208" s="43" t="str">
        <f t="shared" si="34"/>
        <v/>
      </c>
      <c r="I208" s="21">
        <f t="shared" si="33"/>
        <v>954300</v>
      </c>
      <c r="J208" s="21">
        <f t="shared" si="35"/>
        <v>954300</v>
      </c>
      <c r="K208" s="43">
        <f t="shared" si="36"/>
        <v>100</v>
      </c>
    </row>
    <row r="209" spans="1:11" s="71" customFormat="1" ht="15.75" x14ac:dyDescent="0.25">
      <c r="A209" s="34" t="s">
        <v>273</v>
      </c>
      <c r="B209" s="23">
        <v>100209</v>
      </c>
      <c r="C209" s="21">
        <v>59485</v>
      </c>
      <c r="D209" s="21">
        <v>40634.06</v>
      </c>
      <c r="E209" s="22">
        <f t="shared" si="32"/>
        <v>68.309758762713273</v>
      </c>
      <c r="F209" s="21">
        <v>0</v>
      </c>
      <c r="G209" s="21">
        <v>0</v>
      </c>
      <c r="H209" s="43" t="str">
        <f t="shared" si="34"/>
        <v/>
      </c>
      <c r="I209" s="21">
        <f t="shared" si="33"/>
        <v>59485</v>
      </c>
      <c r="J209" s="21">
        <f t="shared" si="35"/>
        <v>40634.06</v>
      </c>
      <c r="K209" s="43">
        <f t="shared" si="36"/>
        <v>68.309758762713273</v>
      </c>
    </row>
    <row r="210" spans="1:11" s="71" customFormat="1" ht="31.5" x14ac:dyDescent="0.25">
      <c r="A210" s="34" t="s">
        <v>274</v>
      </c>
      <c r="B210" s="23">
        <v>100301</v>
      </c>
      <c r="C210" s="21">
        <v>1489000</v>
      </c>
      <c r="D210" s="21">
        <v>1419856.12</v>
      </c>
      <c r="E210" s="22">
        <f t="shared" si="32"/>
        <v>95.356354600402966</v>
      </c>
      <c r="F210" s="21">
        <v>190000</v>
      </c>
      <c r="G210" s="21">
        <v>189604.8</v>
      </c>
      <c r="H210" s="43">
        <f t="shared" si="34"/>
        <v>99.791999999999987</v>
      </c>
      <c r="I210" s="21">
        <f t="shared" si="33"/>
        <v>1679000</v>
      </c>
      <c r="J210" s="21">
        <f t="shared" si="35"/>
        <v>1609460.9200000002</v>
      </c>
      <c r="K210" s="43">
        <f t="shared" si="36"/>
        <v>95.858303752233482</v>
      </c>
    </row>
    <row r="211" spans="1:11" ht="48.75" customHeight="1" x14ac:dyDescent="0.25">
      <c r="A211" s="34" t="s">
        <v>150</v>
      </c>
      <c r="B211" s="23">
        <v>100302</v>
      </c>
      <c r="C211" s="21">
        <v>16129175</v>
      </c>
      <c r="D211" s="21">
        <v>15928230.67</v>
      </c>
      <c r="E211" s="22">
        <f t="shared" si="32"/>
        <v>98.75415617971781</v>
      </c>
      <c r="F211" s="21">
        <v>6958898</v>
      </c>
      <c r="G211" s="21">
        <v>3250588.4</v>
      </c>
      <c r="H211" s="43">
        <f t="shared" si="34"/>
        <v>46.711252270115182</v>
      </c>
      <c r="I211" s="21">
        <f t="shared" si="33"/>
        <v>23088073</v>
      </c>
      <c r="J211" s="21">
        <f t="shared" ref="J211:J230" si="37">D211+G211</f>
        <v>19178819.07</v>
      </c>
      <c r="K211" s="43">
        <f t="shared" ref="K211:K230" si="38">IF(I211=0,"",IF(J211/I211&gt;1.5, "зв.100",J211/I211*100))</f>
        <v>83.068080519322677</v>
      </c>
    </row>
    <row r="212" spans="1:11" ht="31.5" x14ac:dyDescent="0.25">
      <c r="A212" s="34" t="s">
        <v>128</v>
      </c>
      <c r="B212" s="23">
        <v>100303</v>
      </c>
      <c r="C212" s="21">
        <v>4016700</v>
      </c>
      <c r="D212" s="21">
        <v>4016699.88</v>
      </c>
      <c r="E212" s="22">
        <f t="shared" si="32"/>
        <v>99.999997012472917</v>
      </c>
      <c r="F212" s="21">
        <v>0</v>
      </c>
      <c r="G212" s="21">
        <v>0</v>
      </c>
      <c r="H212" s="43" t="str">
        <f t="shared" si="34"/>
        <v/>
      </c>
      <c r="I212" s="21">
        <f t="shared" si="33"/>
        <v>4016700</v>
      </c>
      <c r="J212" s="21">
        <f t="shared" si="37"/>
        <v>4016699.88</v>
      </c>
      <c r="K212" s="43">
        <f t="shared" si="38"/>
        <v>99.999997012472917</v>
      </c>
    </row>
    <row r="213" spans="1:11" ht="47.25" hidden="1" x14ac:dyDescent="0.25">
      <c r="A213" s="34" t="s">
        <v>149</v>
      </c>
      <c r="B213" s="23">
        <v>100400</v>
      </c>
      <c r="C213" s="21">
        <v>0</v>
      </c>
      <c r="D213" s="21">
        <v>0</v>
      </c>
      <c r="E213" s="22" t="str">
        <f t="shared" si="32"/>
        <v/>
      </c>
      <c r="F213" s="21"/>
      <c r="G213" s="21"/>
      <c r="H213" s="43" t="str">
        <f t="shared" si="34"/>
        <v/>
      </c>
      <c r="I213" s="21">
        <f t="shared" si="33"/>
        <v>0</v>
      </c>
      <c r="J213" s="21">
        <f t="shared" si="37"/>
        <v>0</v>
      </c>
      <c r="K213" s="43" t="str">
        <f t="shared" si="38"/>
        <v/>
      </c>
    </row>
    <row r="214" spans="1:11" ht="126" hidden="1" x14ac:dyDescent="0.25">
      <c r="A214" s="34" t="s">
        <v>166</v>
      </c>
      <c r="B214" s="23">
        <v>100602</v>
      </c>
      <c r="C214" s="21">
        <v>0</v>
      </c>
      <c r="D214" s="21">
        <v>0</v>
      </c>
      <c r="E214" s="22" t="str">
        <f t="shared" si="32"/>
        <v/>
      </c>
      <c r="F214" s="58"/>
      <c r="G214" s="21"/>
      <c r="H214" s="43" t="str">
        <f t="shared" si="34"/>
        <v/>
      </c>
      <c r="I214" s="21">
        <f t="shared" si="33"/>
        <v>0</v>
      </c>
      <c r="J214" s="21">
        <f t="shared" si="37"/>
        <v>0</v>
      </c>
      <c r="K214" s="43" t="str">
        <f t="shared" si="38"/>
        <v/>
      </c>
    </row>
    <row r="215" spans="1:11" s="24" customFormat="1" ht="15.75" x14ac:dyDescent="0.25">
      <c r="A215" s="33" t="s">
        <v>69</v>
      </c>
      <c r="B215" s="39">
        <v>110000</v>
      </c>
      <c r="C215" s="31">
        <f>SUM(C216:C219)</f>
        <v>32916874</v>
      </c>
      <c r="D215" s="31">
        <f>SUM(D216:D219)</f>
        <v>32546639.120000001</v>
      </c>
      <c r="E215" s="32">
        <f t="shared" si="32"/>
        <v>98.875242892140975</v>
      </c>
      <c r="F215" s="31">
        <f>SUM(F216:F219)</f>
        <v>4092590</v>
      </c>
      <c r="G215" s="31">
        <f>SUM(G216:G219)</f>
        <v>4246728.96</v>
      </c>
      <c r="H215" s="42">
        <f t="shared" si="25"/>
        <v>103.76629371620416</v>
      </c>
      <c r="I215" s="31">
        <f t="shared" si="33"/>
        <v>37009464</v>
      </c>
      <c r="J215" s="31">
        <f t="shared" si="37"/>
        <v>36793368.079999998</v>
      </c>
      <c r="K215" s="42">
        <f t="shared" si="38"/>
        <v>99.416106323506867</v>
      </c>
    </row>
    <row r="216" spans="1:11" ht="15.75" x14ac:dyDescent="0.25">
      <c r="A216" s="34" t="s">
        <v>70</v>
      </c>
      <c r="B216" s="23">
        <v>110201</v>
      </c>
      <c r="C216" s="21">
        <v>5116200</v>
      </c>
      <c r="D216" s="21">
        <v>5022913.4400000004</v>
      </c>
      <c r="E216" s="22">
        <f t="shared" si="32"/>
        <v>98.176643602673863</v>
      </c>
      <c r="F216" s="21">
        <v>354900</v>
      </c>
      <c r="G216" s="21">
        <v>455422.2</v>
      </c>
      <c r="H216" s="43">
        <f t="shared" si="25"/>
        <v>128.32409129332208</v>
      </c>
      <c r="I216" s="21">
        <f t="shared" si="33"/>
        <v>5471100</v>
      </c>
      <c r="J216" s="21">
        <f t="shared" si="37"/>
        <v>5478335.6400000006</v>
      </c>
      <c r="K216" s="43">
        <f t="shared" si="38"/>
        <v>100.13225201513407</v>
      </c>
    </row>
    <row r="217" spans="1:11" ht="31.5" x14ac:dyDescent="0.25">
      <c r="A217" s="34" t="s">
        <v>71</v>
      </c>
      <c r="B217" s="23">
        <v>110204</v>
      </c>
      <c r="C217" s="21">
        <v>6616704</v>
      </c>
      <c r="D217" s="21">
        <v>6430279.5599999996</v>
      </c>
      <c r="E217" s="22">
        <f t="shared" si="32"/>
        <v>97.182518063374147</v>
      </c>
      <c r="F217" s="21">
        <v>2381200</v>
      </c>
      <c r="G217" s="21">
        <v>2452751.7200000002</v>
      </c>
      <c r="H217" s="43">
        <f t="shared" si="25"/>
        <v>103.00485973458761</v>
      </c>
      <c r="I217" s="21">
        <f t="shared" si="33"/>
        <v>8997904</v>
      </c>
      <c r="J217" s="21">
        <f t="shared" si="37"/>
        <v>8883031.2799999993</v>
      </c>
      <c r="K217" s="43">
        <f t="shared" si="38"/>
        <v>98.723339124311622</v>
      </c>
    </row>
    <row r="218" spans="1:11" ht="15.75" x14ac:dyDescent="0.25">
      <c r="A218" s="34" t="s">
        <v>72</v>
      </c>
      <c r="B218" s="23">
        <v>110205</v>
      </c>
      <c r="C218" s="21">
        <v>17760770</v>
      </c>
      <c r="D218" s="21">
        <v>17684478.370000001</v>
      </c>
      <c r="E218" s="22">
        <f t="shared" si="32"/>
        <v>99.570448634828338</v>
      </c>
      <c r="F218" s="21">
        <v>1156690</v>
      </c>
      <c r="G218" s="21">
        <v>1138497.02</v>
      </c>
      <c r="H218" s="43">
        <f t="shared" si="25"/>
        <v>98.427151613656207</v>
      </c>
      <c r="I218" s="21">
        <f t="shared" si="33"/>
        <v>18917460</v>
      </c>
      <c r="J218" s="21">
        <f t="shared" si="37"/>
        <v>18822975.390000001</v>
      </c>
      <c r="K218" s="43">
        <f t="shared" si="38"/>
        <v>99.500542831860088</v>
      </c>
    </row>
    <row r="219" spans="1:11" ht="15.75" x14ac:dyDescent="0.25">
      <c r="A219" s="34" t="s">
        <v>73</v>
      </c>
      <c r="B219" s="23">
        <v>110502</v>
      </c>
      <c r="C219" s="21">
        <v>3423200</v>
      </c>
      <c r="D219" s="21">
        <v>3408967.75</v>
      </c>
      <c r="E219" s="22">
        <f t="shared" si="32"/>
        <v>99.584241353119879</v>
      </c>
      <c r="F219" s="21">
        <v>199800</v>
      </c>
      <c r="G219" s="21">
        <v>200058.02</v>
      </c>
      <c r="H219" s="43">
        <f t="shared" si="25"/>
        <v>100.12913913913914</v>
      </c>
      <c r="I219" s="21">
        <f t="shared" si="33"/>
        <v>3623000</v>
      </c>
      <c r="J219" s="21">
        <f t="shared" si="37"/>
        <v>3609025.77</v>
      </c>
      <c r="K219" s="43">
        <f t="shared" si="38"/>
        <v>99.614291195142144</v>
      </c>
    </row>
    <row r="220" spans="1:11" s="24" customFormat="1" ht="15.75" x14ac:dyDescent="0.25">
      <c r="A220" s="33" t="s">
        <v>129</v>
      </c>
      <c r="B220" s="39">
        <v>120000</v>
      </c>
      <c r="C220" s="31">
        <f>SUM(C221:C222)</f>
        <v>924500</v>
      </c>
      <c r="D220" s="31">
        <f>SUM(D221:D222)</f>
        <v>877612.07</v>
      </c>
      <c r="E220" s="32">
        <f t="shared" si="32"/>
        <v>94.928293131422379</v>
      </c>
      <c r="F220" s="31">
        <f>SUM(F221:F222)</f>
        <v>0</v>
      </c>
      <c r="G220" s="31">
        <f>SUM(G221:G222)</f>
        <v>0</v>
      </c>
      <c r="H220" s="42" t="str">
        <f t="shared" si="25"/>
        <v/>
      </c>
      <c r="I220" s="31">
        <f t="shared" si="33"/>
        <v>924500</v>
      </c>
      <c r="J220" s="31">
        <f t="shared" si="37"/>
        <v>877612.07</v>
      </c>
      <c r="K220" s="42">
        <f t="shared" si="38"/>
        <v>94.928293131422379</v>
      </c>
    </row>
    <row r="221" spans="1:11" ht="15.75" x14ac:dyDescent="0.25">
      <c r="A221" s="34" t="s">
        <v>74</v>
      </c>
      <c r="B221" s="23">
        <v>120201</v>
      </c>
      <c r="C221" s="21">
        <v>674500</v>
      </c>
      <c r="D221" s="21">
        <v>627612.06999999995</v>
      </c>
      <c r="E221" s="22">
        <f t="shared" si="32"/>
        <v>93.048490733876946</v>
      </c>
      <c r="F221" s="21">
        <v>0</v>
      </c>
      <c r="G221" s="21">
        <v>0</v>
      </c>
      <c r="H221" s="43" t="str">
        <f t="shared" si="25"/>
        <v/>
      </c>
      <c r="I221" s="21">
        <f t="shared" si="33"/>
        <v>674500</v>
      </c>
      <c r="J221" s="21">
        <f t="shared" si="37"/>
        <v>627612.06999999995</v>
      </c>
      <c r="K221" s="43">
        <f t="shared" si="38"/>
        <v>93.048490733876946</v>
      </c>
    </row>
    <row r="222" spans="1:11" s="71" customFormat="1" ht="15.75" x14ac:dyDescent="0.25">
      <c r="A222" s="34" t="s">
        <v>275</v>
      </c>
      <c r="B222" s="23">
        <v>120300</v>
      </c>
      <c r="C222" s="21">
        <v>250000</v>
      </c>
      <c r="D222" s="21">
        <v>250000</v>
      </c>
      <c r="E222" s="22">
        <f t="shared" si="32"/>
        <v>100</v>
      </c>
      <c r="F222" s="21"/>
      <c r="G222" s="21"/>
      <c r="H222" s="43" t="str">
        <f t="shared" si="25"/>
        <v/>
      </c>
      <c r="I222" s="21">
        <f t="shared" si="33"/>
        <v>250000</v>
      </c>
      <c r="J222" s="21">
        <f t="shared" si="37"/>
        <v>250000</v>
      </c>
      <c r="K222" s="43">
        <f t="shared" si="38"/>
        <v>100</v>
      </c>
    </row>
    <row r="223" spans="1:11" s="24" customFormat="1" ht="15.75" x14ac:dyDescent="0.25">
      <c r="A223" s="33" t="s">
        <v>75</v>
      </c>
      <c r="B223" s="39">
        <v>130000</v>
      </c>
      <c r="C223" s="31">
        <f>SUM(C224:C228)</f>
        <v>9089000</v>
      </c>
      <c r="D223" s="31">
        <f>SUM(D224:D228)</f>
        <v>8926831.6400000006</v>
      </c>
      <c r="E223" s="32">
        <f t="shared" si="32"/>
        <v>98.215773352404014</v>
      </c>
      <c r="F223" s="31">
        <f>SUM(F224:F228)</f>
        <v>1935197</v>
      </c>
      <c r="G223" s="31">
        <f>SUM(G224:G228)</f>
        <v>1660765.88</v>
      </c>
      <c r="H223" s="42">
        <f t="shared" si="25"/>
        <v>85.818956933066758</v>
      </c>
      <c r="I223" s="31">
        <f t="shared" si="33"/>
        <v>11024197</v>
      </c>
      <c r="J223" s="31">
        <f t="shared" si="37"/>
        <v>10587597.52</v>
      </c>
      <c r="K223" s="42">
        <f t="shared" si="38"/>
        <v>96.039625561843636</v>
      </c>
    </row>
    <row r="224" spans="1:11" ht="16.5" customHeight="1" x14ac:dyDescent="0.25">
      <c r="A224" s="34" t="s">
        <v>76</v>
      </c>
      <c r="B224" s="23">
        <v>130102</v>
      </c>
      <c r="C224" s="21">
        <v>619000</v>
      </c>
      <c r="D224" s="21">
        <v>587033.36</v>
      </c>
      <c r="E224" s="22">
        <f t="shared" si="32"/>
        <v>94.835760904684975</v>
      </c>
      <c r="F224" s="21">
        <v>0</v>
      </c>
      <c r="G224" s="21">
        <v>0</v>
      </c>
      <c r="H224" s="43" t="str">
        <f t="shared" si="25"/>
        <v/>
      </c>
      <c r="I224" s="21">
        <f t="shared" si="33"/>
        <v>619000</v>
      </c>
      <c r="J224" s="21">
        <f t="shared" si="37"/>
        <v>587033.36</v>
      </c>
      <c r="K224" s="43">
        <f t="shared" si="38"/>
        <v>94.835760904684975</v>
      </c>
    </row>
    <row r="225" spans="1:11" ht="31.5" x14ac:dyDescent="0.25">
      <c r="A225" s="34" t="s">
        <v>77</v>
      </c>
      <c r="B225" s="23">
        <v>130106</v>
      </c>
      <c r="C225" s="21">
        <v>50000</v>
      </c>
      <c r="D225" s="21">
        <v>45186.43</v>
      </c>
      <c r="E225" s="22">
        <f t="shared" si="32"/>
        <v>90.372860000000003</v>
      </c>
      <c r="F225" s="21">
        <v>0</v>
      </c>
      <c r="G225" s="21">
        <v>0</v>
      </c>
      <c r="H225" s="43" t="str">
        <f t="shared" si="25"/>
        <v/>
      </c>
      <c r="I225" s="21">
        <f t="shared" si="33"/>
        <v>50000</v>
      </c>
      <c r="J225" s="21">
        <f t="shared" si="37"/>
        <v>45186.43</v>
      </c>
      <c r="K225" s="43">
        <f t="shared" si="38"/>
        <v>90.372860000000003</v>
      </c>
    </row>
    <row r="226" spans="1:11" ht="31.5" x14ac:dyDescent="0.25">
      <c r="A226" s="34" t="s">
        <v>78</v>
      </c>
      <c r="B226" s="23">
        <v>130107</v>
      </c>
      <c r="C226" s="21">
        <v>7320800</v>
      </c>
      <c r="D226" s="21">
        <v>7204092.9199999999</v>
      </c>
      <c r="E226" s="22">
        <f t="shared" si="32"/>
        <v>98.405815211452293</v>
      </c>
      <c r="F226" s="21">
        <v>1441600</v>
      </c>
      <c r="G226" s="21">
        <v>1184825.68</v>
      </c>
      <c r="H226" s="43">
        <f t="shared" si="25"/>
        <v>82.188240843507216</v>
      </c>
      <c r="I226" s="21">
        <f t="shared" si="33"/>
        <v>8762400</v>
      </c>
      <c r="J226" s="21">
        <f t="shared" si="37"/>
        <v>8388918.5999999996</v>
      </c>
      <c r="K226" s="43">
        <f t="shared" si="38"/>
        <v>95.737681457135025</v>
      </c>
    </row>
    <row r="227" spans="1:11" ht="15.75" x14ac:dyDescent="0.25">
      <c r="A227" s="34" t="s">
        <v>218</v>
      </c>
      <c r="B227" s="23">
        <v>130110</v>
      </c>
      <c r="C227" s="21">
        <v>801500</v>
      </c>
      <c r="D227" s="21">
        <v>797723.71</v>
      </c>
      <c r="E227" s="22">
        <f t="shared" si="32"/>
        <v>99.528847161572045</v>
      </c>
      <c r="F227" s="21">
        <v>299977</v>
      </c>
      <c r="G227" s="21">
        <v>282320.2</v>
      </c>
      <c r="H227" s="43">
        <f>IF(F227=0,"",IF(G227/F227&gt;1.5, "зв.100",G227/F227*100))</f>
        <v>94.113948736069773</v>
      </c>
      <c r="I227" s="21">
        <f t="shared" si="33"/>
        <v>1101477</v>
      </c>
      <c r="J227" s="21">
        <f t="shared" si="37"/>
        <v>1080043.9099999999</v>
      </c>
      <c r="K227" s="43">
        <f t="shared" si="38"/>
        <v>98.054150018565977</v>
      </c>
    </row>
    <row r="228" spans="1:11" ht="15.75" x14ac:dyDescent="0.25">
      <c r="A228" s="34" t="s">
        <v>220</v>
      </c>
      <c r="B228" s="23">
        <v>130112</v>
      </c>
      <c r="C228" s="21">
        <v>297700</v>
      </c>
      <c r="D228" s="21">
        <v>292795.21999999997</v>
      </c>
      <c r="E228" s="22">
        <f t="shared" si="32"/>
        <v>98.352442055760818</v>
      </c>
      <c r="F228" s="21">
        <v>193620</v>
      </c>
      <c r="G228" s="21">
        <v>193620</v>
      </c>
      <c r="H228" s="43">
        <f t="shared" si="25"/>
        <v>100</v>
      </c>
      <c r="I228" s="21">
        <f t="shared" si="33"/>
        <v>491320</v>
      </c>
      <c r="J228" s="21">
        <f t="shared" si="37"/>
        <v>486415.22</v>
      </c>
      <c r="K228" s="43">
        <f t="shared" si="38"/>
        <v>99.001713750712355</v>
      </c>
    </row>
    <row r="229" spans="1:11" s="24" customFormat="1" ht="15.75" x14ac:dyDescent="0.25">
      <c r="A229" s="33" t="s">
        <v>79</v>
      </c>
      <c r="B229" s="39">
        <v>150000</v>
      </c>
      <c r="C229" s="31">
        <f>SUM(C230:C237)</f>
        <v>0</v>
      </c>
      <c r="D229" s="31">
        <f>SUM(D230:D237)</f>
        <v>0</v>
      </c>
      <c r="E229" s="32" t="str">
        <f t="shared" ref="E229:E259" si="39">IF(C229=0,"",IF(D229/C229&gt;1.5, "зв.100",D229/C229*100))</f>
        <v/>
      </c>
      <c r="F229" s="31">
        <f>SUM(F230:F237)</f>
        <v>239445836.59999999</v>
      </c>
      <c r="G229" s="31">
        <f>SUM(G230:G237)</f>
        <v>178160408.91999996</v>
      </c>
      <c r="H229" s="42">
        <f t="shared" si="25"/>
        <v>74.405306623736038</v>
      </c>
      <c r="I229" s="31">
        <f t="shared" ref="I229:I260" si="40">C229+F229</f>
        <v>239445836.59999999</v>
      </c>
      <c r="J229" s="31">
        <f t="shared" si="37"/>
        <v>178160408.91999996</v>
      </c>
      <c r="K229" s="42">
        <f t="shared" si="38"/>
        <v>74.405306623736038</v>
      </c>
    </row>
    <row r="230" spans="1:11" ht="15.75" x14ac:dyDescent="0.25">
      <c r="A230" s="34" t="s">
        <v>80</v>
      </c>
      <c r="B230" s="23">
        <v>150101</v>
      </c>
      <c r="C230" s="21">
        <v>0</v>
      </c>
      <c r="D230" s="21">
        <v>0</v>
      </c>
      <c r="E230" s="22" t="str">
        <f t="shared" si="39"/>
        <v/>
      </c>
      <c r="F230" s="21">
        <v>199969334.59999999</v>
      </c>
      <c r="G230" s="21">
        <v>141142151.13999999</v>
      </c>
      <c r="H230" s="43">
        <f t="shared" si="25"/>
        <v>70.581897680625673</v>
      </c>
      <c r="I230" s="21">
        <f t="shared" si="40"/>
        <v>199969334.59999999</v>
      </c>
      <c r="J230" s="21">
        <f t="shared" si="37"/>
        <v>141142151.13999999</v>
      </c>
      <c r="K230" s="43">
        <f t="shared" si="38"/>
        <v>70.581897680625673</v>
      </c>
    </row>
    <row r="231" spans="1:11" ht="47.25" x14ac:dyDescent="0.25">
      <c r="A231" s="34" t="s">
        <v>81</v>
      </c>
      <c r="B231" s="23">
        <v>150110</v>
      </c>
      <c r="C231" s="21">
        <v>0</v>
      </c>
      <c r="D231" s="21">
        <v>0</v>
      </c>
      <c r="E231" s="22" t="str">
        <f t="shared" si="39"/>
        <v/>
      </c>
      <c r="F231" s="21">
        <v>2200000</v>
      </c>
      <c r="G231" s="21">
        <v>2183868.2599999998</v>
      </c>
      <c r="H231" s="43">
        <f t="shared" si="25"/>
        <v>99.266739090909084</v>
      </c>
      <c r="I231" s="21">
        <f t="shared" si="40"/>
        <v>2200000</v>
      </c>
      <c r="J231" s="21">
        <f t="shared" ref="J231:J237" si="41">D231+G231</f>
        <v>2183868.2599999998</v>
      </c>
      <c r="K231" s="43">
        <f t="shared" ref="K231:K237" si="42">IF(I231=0,"",IF(J231/I231&gt;1.5, "зв.100",J231/I231*100))</f>
        <v>99.266739090909084</v>
      </c>
    </row>
    <row r="232" spans="1:11" ht="47.25" hidden="1" x14ac:dyDescent="0.25">
      <c r="A232" s="34" t="s">
        <v>82</v>
      </c>
      <c r="B232" s="23">
        <v>150112</v>
      </c>
      <c r="C232" s="21">
        <v>0</v>
      </c>
      <c r="D232" s="21">
        <v>0</v>
      </c>
      <c r="E232" s="22" t="str">
        <f t="shared" si="39"/>
        <v/>
      </c>
      <c r="F232" s="58"/>
      <c r="G232" s="86"/>
      <c r="H232" s="43" t="str">
        <f t="shared" si="25"/>
        <v/>
      </c>
      <c r="I232" s="21">
        <f t="shared" si="40"/>
        <v>0</v>
      </c>
      <c r="J232" s="21">
        <f t="shared" si="41"/>
        <v>0</v>
      </c>
      <c r="K232" s="43" t="str">
        <f t="shared" si="42"/>
        <v/>
      </c>
    </row>
    <row r="233" spans="1:11" s="71" customFormat="1" ht="31.5" x14ac:dyDescent="0.25">
      <c r="A233" s="34" t="s">
        <v>308</v>
      </c>
      <c r="B233" s="23">
        <v>150118</v>
      </c>
      <c r="C233" s="21"/>
      <c r="D233" s="21"/>
      <c r="E233" s="22" t="str">
        <f t="shared" si="39"/>
        <v/>
      </c>
      <c r="F233" s="21">
        <v>4347102</v>
      </c>
      <c r="G233" s="21">
        <v>2958482.67</v>
      </c>
      <c r="H233" s="43">
        <f t="shared" si="25"/>
        <v>68.056435528772965</v>
      </c>
      <c r="I233" s="21">
        <f t="shared" si="40"/>
        <v>4347102</v>
      </c>
      <c r="J233" s="21">
        <f>D233+G233</f>
        <v>2958482.67</v>
      </c>
      <c r="K233" s="43">
        <f>IF(I233=0,"",IF(J233/I233&gt;1.5, "зв.100",J233/I233*100))</f>
        <v>68.056435528772965</v>
      </c>
    </row>
    <row r="234" spans="1:11" ht="15.75" x14ac:dyDescent="0.25">
      <c r="A234" s="34" t="s">
        <v>216</v>
      </c>
      <c r="B234" s="23">
        <v>150122</v>
      </c>
      <c r="C234" s="21"/>
      <c r="D234" s="21"/>
      <c r="E234" s="22" t="str">
        <f t="shared" si="39"/>
        <v/>
      </c>
      <c r="F234" s="21">
        <v>32779400</v>
      </c>
      <c r="G234" s="21">
        <v>31730838.98</v>
      </c>
      <c r="H234" s="43">
        <f t="shared" si="25"/>
        <v>96.801158593506898</v>
      </c>
      <c r="I234" s="21">
        <f t="shared" si="40"/>
        <v>32779400</v>
      </c>
      <c r="J234" s="21">
        <f t="shared" si="41"/>
        <v>31730838.98</v>
      </c>
      <c r="K234" s="43">
        <f t="shared" si="42"/>
        <v>96.801158593506898</v>
      </c>
    </row>
    <row r="235" spans="1:11" ht="31.5" hidden="1" x14ac:dyDescent="0.25">
      <c r="A235" s="34" t="s">
        <v>217</v>
      </c>
      <c r="B235" s="23">
        <v>150201</v>
      </c>
      <c r="C235" s="21"/>
      <c r="D235" s="21"/>
      <c r="E235" s="22" t="str">
        <f t="shared" si="39"/>
        <v/>
      </c>
      <c r="F235" s="58"/>
      <c r="G235" s="21"/>
      <c r="H235" s="43" t="str">
        <f t="shared" si="25"/>
        <v/>
      </c>
      <c r="I235" s="21">
        <f t="shared" si="40"/>
        <v>0</v>
      </c>
      <c r="J235" s="21">
        <f t="shared" si="41"/>
        <v>0</v>
      </c>
      <c r="K235" s="43" t="str">
        <f t="shared" si="42"/>
        <v/>
      </c>
    </row>
    <row r="236" spans="1:11" ht="31.5" hidden="1" x14ac:dyDescent="0.25">
      <c r="A236" s="34" t="s">
        <v>83</v>
      </c>
      <c r="B236" s="23">
        <v>150202</v>
      </c>
      <c r="C236" s="21">
        <v>0</v>
      </c>
      <c r="D236" s="21">
        <v>0</v>
      </c>
      <c r="E236" s="22" t="str">
        <f t="shared" si="39"/>
        <v/>
      </c>
      <c r="F236" s="21"/>
      <c r="G236" s="21"/>
      <c r="H236" s="43" t="str">
        <f t="shared" si="25"/>
        <v/>
      </c>
      <c r="I236" s="21">
        <f t="shared" si="40"/>
        <v>0</v>
      </c>
      <c r="J236" s="21">
        <f t="shared" si="41"/>
        <v>0</v>
      </c>
      <c r="K236" s="43" t="str">
        <f t="shared" si="42"/>
        <v/>
      </c>
    </row>
    <row r="237" spans="1:11" ht="31.5" x14ac:dyDescent="0.25">
      <c r="A237" s="34" t="s">
        <v>130</v>
      </c>
      <c r="B237" s="23">
        <v>150203</v>
      </c>
      <c r="C237" s="21">
        <v>0</v>
      </c>
      <c r="D237" s="21">
        <v>0</v>
      </c>
      <c r="E237" s="22" t="str">
        <f t="shared" si="39"/>
        <v/>
      </c>
      <c r="F237" s="21">
        <v>150000</v>
      </c>
      <c r="G237" s="21">
        <v>145067.87</v>
      </c>
      <c r="H237" s="43">
        <f t="shared" si="25"/>
        <v>96.711913333333328</v>
      </c>
      <c r="I237" s="21">
        <f t="shared" si="40"/>
        <v>150000</v>
      </c>
      <c r="J237" s="21">
        <f t="shared" si="41"/>
        <v>145067.87</v>
      </c>
      <c r="K237" s="43">
        <f t="shared" si="42"/>
        <v>96.711913333333328</v>
      </c>
    </row>
    <row r="238" spans="1:11" s="24" customFormat="1" ht="31.5" x14ac:dyDescent="0.25">
      <c r="A238" s="33" t="s">
        <v>84</v>
      </c>
      <c r="B238" s="39">
        <v>160000</v>
      </c>
      <c r="C238" s="31">
        <f>C239</f>
        <v>765900</v>
      </c>
      <c r="D238" s="31">
        <f>D239</f>
        <v>160355</v>
      </c>
      <c r="E238" s="32">
        <f t="shared" si="39"/>
        <v>20.936806371588983</v>
      </c>
      <c r="F238" s="31">
        <f>F239</f>
        <v>63000</v>
      </c>
      <c r="G238" s="31">
        <f>G239</f>
        <v>18700</v>
      </c>
      <c r="H238" s="42">
        <f t="shared" si="25"/>
        <v>29.682539682539684</v>
      </c>
      <c r="I238" s="31">
        <f t="shared" si="40"/>
        <v>828900</v>
      </c>
      <c r="J238" s="31">
        <f t="shared" ref="J238:J266" si="43">D238+G238</f>
        <v>179055</v>
      </c>
      <c r="K238" s="42">
        <f t="shared" ref="K238:K252" si="44">IF(I238=0,"",IF(J238/I238&gt;1.5, "зв.100",J238/I238*100))</f>
        <v>21.601520086862106</v>
      </c>
    </row>
    <row r="239" spans="1:11" ht="15.75" x14ac:dyDescent="0.25">
      <c r="A239" s="34" t="s">
        <v>85</v>
      </c>
      <c r="B239" s="23">
        <v>160101</v>
      </c>
      <c r="C239" s="21">
        <v>765900</v>
      </c>
      <c r="D239" s="21">
        <v>160355</v>
      </c>
      <c r="E239" s="22">
        <f t="shared" si="39"/>
        <v>20.936806371588983</v>
      </c>
      <c r="F239" s="21">
        <v>63000</v>
      </c>
      <c r="G239" s="21">
        <v>18700</v>
      </c>
      <c r="H239" s="43">
        <f t="shared" si="25"/>
        <v>29.682539682539684</v>
      </c>
      <c r="I239" s="21">
        <f t="shared" si="40"/>
        <v>828900</v>
      </c>
      <c r="J239" s="21">
        <f t="shared" si="43"/>
        <v>179055</v>
      </c>
      <c r="K239" s="43">
        <f t="shared" si="44"/>
        <v>21.601520086862106</v>
      </c>
    </row>
    <row r="240" spans="1:11" s="24" customFormat="1" ht="31.5" x14ac:dyDescent="0.25">
      <c r="A240" s="33" t="s">
        <v>151</v>
      </c>
      <c r="B240" s="39">
        <v>170000</v>
      </c>
      <c r="C240" s="31">
        <f>SUM(C241:C248)</f>
        <v>54726322</v>
      </c>
      <c r="D240" s="31">
        <f>SUM(D241:D248)</f>
        <v>50701426.539999999</v>
      </c>
      <c r="E240" s="32">
        <f t="shared" si="39"/>
        <v>92.645412092557578</v>
      </c>
      <c r="F240" s="31">
        <f>SUM(F241:F248)</f>
        <v>44571298</v>
      </c>
      <c r="G240" s="31">
        <f>SUM(G241:G248)</f>
        <v>33753615.890000001</v>
      </c>
      <c r="H240" s="42">
        <f t="shared" si="25"/>
        <v>75.729488268436782</v>
      </c>
      <c r="I240" s="31">
        <f t="shared" si="40"/>
        <v>99297620</v>
      </c>
      <c r="J240" s="31">
        <f t="shared" si="43"/>
        <v>84455042.430000007</v>
      </c>
      <c r="K240" s="42">
        <f t="shared" si="44"/>
        <v>85.052433713919839</v>
      </c>
    </row>
    <row r="241" spans="1:11" ht="47.25" x14ac:dyDescent="0.25">
      <c r="A241" s="34" t="s">
        <v>131</v>
      </c>
      <c r="B241" s="23">
        <v>170102</v>
      </c>
      <c r="C241" s="21">
        <v>4600000</v>
      </c>
      <c r="D241" s="21">
        <v>4600000</v>
      </c>
      <c r="E241" s="22">
        <f t="shared" si="39"/>
        <v>100</v>
      </c>
      <c r="F241" s="21">
        <v>0</v>
      </c>
      <c r="G241" s="21">
        <v>0</v>
      </c>
      <c r="H241" s="43" t="str">
        <f t="shared" si="25"/>
        <v/>
      </c>
      <c r="I241" s="21">
        <f t="shared" si="40"/>
        <v>4600000</v>
      </c>
      <c r="J241" s="21">
        <f t="shared" si="43"/>
        <v>4600000</v>
      </c>
      <c r="K241" s="43">
        <f t="shared" si="44"/>
        <v>100</v>
      </c>
    </row>
    <row r="242" spans="1:11" ht="15.75" x14ac:dyDescent="0.25">
      <c r="A242" s="34" t="s">
        <v>193</v>
      </c>
      <c r="B242" s="23">
        <v>170103</v>
      </c>
      <c r="C242" s="21">
        <v>69500</v>
      </c>
      <c r="D242" s="21">
        <v>48541.7</v>
      </c>
      <c r="E242" s="22">
        <f t="shared" si="39"/>
        <v>69.844172661870502</v>
      </c>
      <c r="F242" s="21"/>
      <c r="G242" s="21">
        <v>0</v>
      </c>
      <c r="H242" s="43" t="str">
        <f t="shared" si="25"/>
        <v/>
      </c>
      <c r="I242" s="21">
        <f t="shared" si="40"/>
        <v>69500</v>
      </c>
      <c r="J242" s="21">
        <f t="shared" si="43"/>
        <v>48541.7</v>
      </c>
      <c r="K242" s="43">
        <f t="shared" si="44"/>
        <v>69.844172661870502</v>
      </c>
    </row>
    <row r="243" spans="1:11" ht="31.5" hidden="1" x14ac:dyDescent="0.25">
      <c r="A243" s="34" t="s">
        <v>132</v>
      </c>
      <c r="B243" s="23">
        <v>170302</v>
      </c>
      <c r="C243" s="58"/>
      <c r="D243" s="61"/>
      <c r="E243" s="22" t="str">
        <f t="shared" si="39"/>
        <v/>
      </c>
      <c r="F243" s="21">
        <v>0</v>
      </c>
      <c r="G243" s="21">
        <v>0</v>
      </c>
      <c r="H243" s="43" t="str">
        <f t="shared" si="25"/>
        <v/>
      </c>
      <c r="I243" s="21">
        <f t="shared" si="40"/>
        <v>0</v>
      </c>
      <c r="J243" s="21">
        <f t="shared" si="43"/>
        <v>0</v>
      </c>
      <c r="K243" s="43" t="str">
        <f t="shared" si="44"/>
        <v/>
      </c>
    </row>
    <row r="244" spans="1:11" ht="31.5" x14ac:dyDescent="0.25">
      <c r="A244" s="34" t="s">
        <v>133</v>
      </c>
      <c r="B244" s="23">
        <v>170602</v>
      </c>
      <c r="C244" s="21">
        <v>1955000</v>
      </c>
      <c r="D244" s="21">
        <v>1905551.25</v>
      </c>
      <c r="E244" s="22">
        <f t="shared" si="39"/>
        <v>97.470652173913038</v>
      </c>
      <c r="F244" s="21">
        <v>0</v>
      </c>
      <c r="G244" s="21">
        <v>0</v>
      </c>
      <c r="H244" s="43" t="str">
        <f t="shared" si="25"/>
        <v/>
      </c>
      <c r="I244" s="21">
        <f t="shared" si="40"/>
        <v>1955000</v>
      </c>
      <c r="J244" s="21">
        <f t="shared" si="43"/>
        <v>1905551.25</v>
      </c>
      <c r="K244" s="43">
        <f t="shared" si="44"/>
        <v>97.470652173913038</v>
      </c>
    </row>
    <row r="245" spans="1:11" ht="15.75" x14ac:dyDescent="0.25">
      <c r="A245" s="34" t="s">
        <v>86</v>
      </c>
      <c r="B245" s="23">
        <v>170603</v>
      </c>
      <c r="C245" s="21">
        <v>12798385</v>
      </c>
      <c r="D245" s="21">
        <v>12798385</v>
      </c>
      <c r="E245" s="22">
        <f t="shared" si="39"/>
        <v>100</v>
      </c>
      <c r="F245" s="21">
        <v>0</v>
      </c>
      <c r="G245" s="21">
        <v>0</v>
      </c>
      <c r="H245" s="43" t="str">
        <f t="shared" si="25"/>
        <v/>
      </c>
      <c r="I245" s="21">
        <f t="shared" si="40"/>
        <v>12798385</v>
      </c>
      <c r="J245" s="21">
        <f t="shared" si="43"/>
        <v>12798385</v>
      </c>
      <c r="K245" s="43">
        <f t="shared" si="44"/>
        <v>100</v>
      </c>
    </row>
    <row r="246" spans="1:11" ht="47.25" x14ac:dyDescent="0.25">
      <c r="A246" s="34" t="s">
        <v>152</v>
      </c>
      <c r="B246" s="23">
        <v>170703</v>
      </c>
      <c r="C246" s="21">
        <v>29023937</v>
      </c>
      <c r="D246" s="21">
        <v>25069492.66</v>
      </c>
      <c r="E246" s="22">
        <f t="shared" si="39"/>
        <v>86.375231106655164</v>
      </c>
      <c r="F246" s="21">
        <v>42447298</v>
      </c>
      <c r="G246" s="21">
        <v>32282074.289999999</v>
      </c>
      <c r="H246" s="43">
        <f t="shared" si="25"/>
        <v>76.052130079045313</v>
      </c>
      <c r="I246" s="21">
        <f t="shared" si="40"/>
        <v>71471235</v>
      </c>
      <c r="J246" s="21">
        <f t="shared" si="43"/>
        <v>57351566.950000003</v>
      </c>
      <c r="K246" s="43">
        <f t="shared" si="44"/>
        <v>80.244264633177252</v>
      </c>
    </row>
    <row r="247" spans="1:11" ht="15.75" x14ac:dyDescent="0.25">
      <c r="A247" s="34" t="s">
        <v>87</v>
      </c>
      <c r="B247" s="23">
        <v>170800</v>
      </c>
      <c r="C247" s="21"/>
      <c r="D247" s="21"/>
      <c r="E247" s="22" t="str">
        <f t="shared" si="39"/>
        <v/>
      </c>
      <c r="F247" s="21"/>
      <c r="G247" s="21"/>
      <c r="H247" s="43" t="str">
        <f t="shared" si="25"/>
        <v/>
      </c>
      <c r="I247" s="21">
        <f t="shared" si="40"/>
        <v>0</v>
      </c>
      <c r="J247" s="21">
        <f t="shared" si="43"/>
        <v>0</v>
      </c>
      <c r="K247" s="43" t="str">
        <f t="shared" si="44"/>
        <v/>
      </c>
    </row>
    <row r="248" spans="1:11" ht="15.75" x14ac:dyDescent="0.25">
      <c r="A248" s="34" t="s">
        <v>88</v>
      </c>
      <c r="B248" s="23">
        <v>171000</v>
      </c>
      <c r="C248" s="21">
        <v>6279500</v>
      </c>
      <c r="D248" s="21">
        <v>6279455.9299999997</v>
      </c>
      <c r="E248" s="22">
        <f t="shared" si="39"/>
        <v>99.999298192531256</v>
      </c>
      <c r="F248" s="21">
        <v>2124000</v>
      </c>
      <c r="G248" s="21">
        <v>1471541.6</v>
      </c>
      <c r="H248" s="43">
        <f t="shared" si="25"/>
        <v>69.28161958568738</v>
      </c>
      <c r="I248" s="21">
        <f t="shared" si="40"/>
        <v>8403500</v>
      </c>
      <c r="J248" s="21">
        <f t="shared" si="43"/>
        <v>7750997.5299999993</v>
      </c>
      <c r="K248" s="43">
        <f t="shared" si="44"/>
        <v>92.235348723746043</v>
      </c>
    </row>
    <row r="249" spans="1:11" s="24" customFormat="1" ht="15.75" x14ac:dyDescent="0.25">
      <c r="A249" s="33" t="s">
        <v>89</v>
      </c>
      <c r="B249" s="39">
        <v>180000</v>
      </c>
      <c r="C249" s="31">
        <f>C251+C252+C250</f>
        <v>1790000</v>
      </c>
      <c r="D249" s="31">
        <f>D251+D252+D250</f>
        <v>1234130.58</v>
      </c>
      <c r="E249" s="32">
        <f t="shared" si="39"/>
        <v>68.945842458100557</v>
      </c>
      <c r="F249" s="31">
        <f>SUM(F250:F252)</f>
        <v>63611000</v>
      </c>
      <c r="G249" s="31">
        <f>SUM(G250:G252)</f>
        <v>63606500</v>
      </c>
      <c r="H249" s="42">
        <f t="shared" si="25"/>
        <v>99.992925751835372</v>
      </c>
      <c r="I249" s="31">
        <f t="shared" si="40"/>
        <v>65401000</v>
      </c>
      <c r="J249" s="31">
        <f t="shared" si="43"/>
        <v>64840630.579999998</v>
      </c>
      <c r="K249" s="42">
        <f t="shared" si="44"/>
        <v>99.143179125701437</v>
      </c>
    </row>
    <row r="250" spans="1:11" s="71" customFormat="1" ht="15.75" x14ac:dyDescent="0.25">
      <c r="A250" s="34" t="s">
        <v>276</v>
      </c>
      <c r="B250" s="23">
        <v>180107</v>
      </c>
      <c r="C250" s="21">
        <v>700000</v>
      </c>
      <c r="D250" s="21">
        <v>484709.67</v>
      </c>
      <c r="E250" s="22">
        <f t="shared" si="39"/>
        <v>69.244238571428568</v>
      </c>
      <c r="F250" s="21">
        <v>0</v>
      </c>
      <c r="G250" s="21">
        <v>0</v>
      </c>
      <c r="H250" s="43" t="str">
        <f>IF(F250=0,"",IF(G250/F250&gt;1.5, "зв.100",G250/F250*100))</f>
        <v/>
      </c>
      <c r="I250" s="21">
        <f t="shared" si="40"/>
        <v>700000</v>
      </c>
      <c r="J250" s="21">
        <f t="shared" si="43"/>
        <v>484709.67</v>
      </c>
      <c r="K250" s="43">
        <f t="shared" si="44"/>
        <v>69.244238571428568</v>
      </c>
    </row>
    <row r="251" spans="1:11" ht="15.75" x14ac:dyDescent="0.25">
      <c r="A251" s="34" t="s">
        <v>153</v>
      </c>
      <c r="B251" s="23">
        <v>180404</v>
      </c>
      <c r="C251" s="21">
        <v>1090000</v>
      </c>
      <c r="D251" s="21">
        <v>749420.91</v>
      </c>
      <c r="E251" s="22">
        <f t="shared" si="39"/>
        <v>68.754211926605507</v>
      </c>
      <c r="F251" s="21">
        <v>45000</v>
      </c>
      <c r="G251" s="21">
        <v>40500</v>
      </c>
      <c r="H251" s="43">
        <f>IF(F251=0,"",IF(G251/F251&gt;1.5, "зв.100",G251/F251*100))</f>
        <v>90</v>
      </c>
      <c r="I251" s="21">
        <f t="shared" si="40"/>
        <v>1135000</v>
      </c>
      <c r="J251" s="21">
        <f t="shared" si="43"/>
        <v>789920.91</v>
      </c>
      <c r="K251" s="43">
        <f t="shared" si="44"/>
        <v>69.596555947136565</v>
      </c>
    </row>
    <row r="252" spans="1:11" ht="47.25" x14ac:dyDescent="0.25">
      <c r="A252" s="34" t="s">
        <v>219</v>
      </c>
      <c r="B252" s="23">
        <v>180409</v>
      </c>
      <c r="C252" s="21">
        <v>0</v>
      </c>
      <c r="D252" s="21">
        <v>0</v>
      </c>
      <c r="E252" s="22" t="str">
        <f t="shared" si="39"/>
        <v/>
      </c>
      <c r="F252" s="21">
        <v>63566000</v>
      </c>
      <c r="G252" s="21">
        <v>63566000</v>
      </c>
      <c r="H252" s="43">
        <f>IF(F252=0,"",IF(G252/F252&gt;1.5, "зв.100",G252/F252*100))</f>
        <v>100</v>
      </c>
      <c r="I252" s="21">
        <f t="shared" si="40"/>
        <v>63566000</v>
      </c>
      <c r="J252" s="21">
        <f t="shared" si="43"/>
        <v>63566000</v>
      </c>
      <c r="K252" s="43">
        <f t="shared" si="44"/>
        <v>100</v>
      </c>
    </row>
    <row r="253" spans="1:11" s="24" customFormat="1" ht="31.5" x14ac:dyDescent="0.25">
      <c r="A253" s="33" t="s">
        <v>90</v>
      </c>
      <c r="B253" s="39">
        <v>210000</v>
      </c>
      <c r="C253" s="31">
        <f>C254</f>
        <v>1498700</v>
      </c>
      <c r="D253" s="31">
        <f>D254</f>
        <v>1469892.37</v>
      </c>
      <c r="E253" s="32">
        <f t="shared" si="39"/>
        <v>98.077825448722237</v>
      </c>
      <c r="F253" s="31">
        <f>F254</f>
        <v>75000</v>
      </c>
      <c r="G253" s="31">
        <f>G254</f>
        <v>74600</v>
      </c>
      <c r="H253" s="42">
        <f t="shared" si="25"/>
        <v>99.466666666666669</v>
      </c>
      <c r="I253" s="31">
        <f t="shared" si="40"/>
        <v>1573700</v>
      </c>
      <c r="J253" s="31">
        <f t="shared" si="43"/>
        <v>1544492.37</v>
      </c>
      <c r="K253" s="42">
        <f t="shared" ref="K253:K281" si="45">IF(I253=0,"",IF(J253/I253&gt;1.5, "зв.100",J253/I253*100))</f>
        <v>98.144015377772135</v>
      </c>
    </row>
    <row r="254" spans="1:11" ht="15.75" x14ac:dyDescent="0.25">
      <c r="A254" s="34" t="s">
        <v>134</v>
      </c>
      <c r="B254" s="23">
        <v>210110</v>
      </c>
      <c r="C254" s="21">
        <v>1498700</v>
      </c>
      <c r="D254" s="21">
        <v>1469892.37</v>
      </c>
      <c r="E254" s="22">
        <f t="shared" si="39"/>
        <v>98.077825448722237</v>
      </c>
      <c r="F254" s="21">
        <v>75000</v>
      </c>
      <c r="G254" s="21">
        <v>74600</v>
      </c>
      <c r="H254" s="43">
        <f t="shared" si="25"/>
        <v>99.466666666666669</v>
      </c>
      <c r="I254" s="21">
        <f t="shared" si="40"/>
        <v>1573700</v>
      </c>
      <c r="J254" s="21">
        <f t="shared" si="43"/>
        <v>1544492.37</v>
      </c>
      <c r="K254" s="43">
        <f t="shared" si="45"/>
        <v>98.144015377772135</v>
      </c>
    </row>
    <row r="255" spans="1:11" s="72" customFormat="1" ht="15.75" x14ac:dyDescent="0.25">
      <c r="A255" s="33" t="s">
        <v>277</v>
      </c>
      <c r="B255" s="39">
        <v>230000</v>
      </c>
      <c r="C255" s="31">
        <v>460600</v>
      </c>
      <c r="D255" s="87"/>
      <c r="E255" s="32">
        <f t="shared" si="39"/>
        <v>0</v>
      </c>
      <c r="F255" s="31"/>
      <c r="G255" s="31"/>
      <c r="H255" s="42" t="str">
        <f t="shared" si="25"/>
        <v/>
      </c>
      <c r="I255" s="31">
        <f t="shared" si="40"/>
        <v>460600</v>
      </c>
      <c r="J255" s="31">
        <f t="shared" si="43"/>
        <v>0</v>
      </c>
      <c r="K255" s="42">
        <f>IF(I255=0,"",IF(J255/I255&gt;1.5, "зв.100",J255/I255*100))</f>
        <v>0</v>
      </c>
    </row>
    <row r="256" spans="1:11" s="24" customFormat="1" ht="15.75" x14ac:dyDescent="0.25">
      <c r="A256" s="33" t="s">
        <v>91</v>
      </c>
      <c r="B256" s="39">
        <v>240000</v>
      </c>
      <c r="C256" s="31">
        <f>SUM(C257:C261)</f>
        <v>0</v>
      </c>
      <c r="D256" s="31">
        <f>SUM(D257:D261)</f>
        <v>0</v>
      </c>
      <c r="E256" s="32" t="str">
        <f t="shared" si="39"/>
        <v/>
      </c>
      <c r="F256" s="31">
        <f>SUM(F257:F261)</f>
        <v>13597012</v>
      </c>
      <c r="G256" s="31">
        <f>SUM(G257:G261)</f>
        <v>11595474.99</v>
      </c>
      <c r="H256" s="42">
        <f t="shared" si="25"/>
        <v>85.279581940502808</v>
      </c>
      <c r="I256" s="31">
        <f t="shared" si="40"/>
        <v>13597012</v>
      </c>
      <c r="J256" s="31">
        <f t="shared" si="43"/>
        <v>11595474.99</v>
      </c>
      <c r="K256" s="42">
        <f t="shared" si="45"/>
        <v>85.279581940502808</v>
      </c>
    </row>
    <row r="257" spans="1:11" ht="31.5" x14ac:dyDescent="0.25">
      <c r="A257" s="34" t="s">
        <v>205</v>
      </c>
      <c r="B257" s="23">
        <v>240601</v>
      </c>
      <c r="C257" s="21">
        <v>0</v>
      </c>
      <c r="D257" s="21">
        <v>0</v>
      </c>
      <c r="E257" s="22" t="str">
        <f t="shared" si="39"/>
        <v/>
      </c>
      <c r="F257" s="21">
        <v>1969900</v>
      </c>
      <c r="G257" s="21">
        <v>1180558</v>
      </c>
      <c r="H257" s="43">
        <f t="shared" si="25"/>
        <v>59.929844154525611</v>
      </c>
      <c r="I257" s="21">
        <f t="shared" si="40"/>
        <v>1969900</v>
      </c>
      <c r="J257" s="21">
        <f t="shared" si="43"/>
        <v>1180558</v>
      </c>
      <c r="K257" s="43">
        <f t="shared" si="45"/>
        <v>59.929844154525611</v>
      </c>
    </row>
    <row r="258" spans="1:11" ht="15.75" x14ac:dyDescent="0.25">
      <c r="A258" s="34" t="s">
        <v>204</v>
      </c>
      <c r="B258" s="23">
        <v>240602</v>
      </c>
      <c r="C258" s="21">
        <v>0</v>
      </c>
      <c r="D258" s="21">
        <v>0</v>
      </c>
      <c r="E258" s="22" t="str">
        <f t="shared" si="39"/>
        <v/>
      </c>
      <c r="F258" s="21">
        <v>60000</v>
      </c>
      <c r="G258" s="21">
        <v>33360</v>
      </c>
      <c r="H258" s="43">
        <f>IF(F258=0,"",IF(G258/F258&gt;1.5, "зв.100",G258/F258*100))</f>
        <v>55.600000000000009</v>
      </c>
      <c r="I258" s="21">
        <f t="shared" si="40"/>
        <v>60000</v>
      </c>
      <c r="J258" s="21">
        <f t="shared" si="43"/>
        <v>33360</v>
      </c>
      <c r="K258" s="43">
        <f>IF(I258=0,"",IF(J258/I258&gt;1.5, "зв.100",J258/I258*100))</f>
        <v>55.600000000000009</v>
      </c>
    </row>
    <row r="259" spans="1:11" ht="31.5" x14ac:dyDescent="0.25">
      <c r="A259" s="34" t="s">
        <v>296</v>
      </c>
      <c r="B259" s="23">
        <v>240604</v>
      </c>
      <c r="C259" s="21">
        <v>0</v>
      </c>
      <c r="D259" s="21">
        <v>0</v>
      </c>
      <c r="E259" s="22" t="str">
        <f t="shared" si="39"/>
        <v/>
      </c>
      <c r="F259" s="21">
        <v>15000</v>
      </c>
      <c r="G259" s="21">
        <v>15000</v>
      </c>
      <c r="H259" s="43">
        <f t="shared" si="25"/>
        <v>100</v>
      </c>
      <c r="I259" s="21">
        <f t="shared" si="40"/>
        <v>15000</v>
      </c>
      <c r="J259" s="21">
        <f t="shared" si="43"/>
        <v>15000</v>
      </c>
      <c r="K259" s="43">
        <f t="shared" si="45"/>
        <v>100</v>
      </c>
    </row>
    <row r="260" spans="1:11" ht="15.75" x14ac:dyDescent="0.25">
      <c r="A260" s="34" t="s">
        <v>295</v>
      </c>
      <c r="B260" s="23">
        <v>240605</v>
      </c>
      <c r="C260" s="21"/>
      <c r="D260" s="21"/>
      <c r="E260" s="22"/>
      <c r="F260" s="21">
        <v>80000</v>
      </c>
      <c r="G260" s="21">
        <v>80000</v>
      </c>
      <c r="H260" s="43">
        <f t="shared" si="25"/>
        <v>100</v>
      </c>
      <c r="I260" s="21">
        <f t="shared" si="40"/>
        <v>80000</v>
      </c>
      <c r="J260" s="21">
        <f>D260+G260</f>
        <v>80000</v>
      </c>
      <c r="K260" s="43">
        <f>IF(I260=0,"",IF(J260/I260&gt;1.5, "зв.100",J260/I260*100))</f>
        <v>100</v>
      </c>
    </row>
    <row r="261" spans="1:11" ht="48.75" customHeight="1" x14ac:dyDescent="0.25">
      <c r="A261" s="34" t="s">
        <v>135</v>
      </c>
      <c r="B261" s="23">
        <v>240900</v>
      </c>
      <c r="C261" s="21">
        <v>0</v>
      </c>
      <c r="D261" s="21">
        <v>0</v>
      </c>
      <c r="E261" s="22" t="str">
        <f t="shared" ref="E261:E281" si="46">IF(C261=0,"",IF(D261/C261&gt;1.5, "зв.100",D261/C261*100))</f>
        <v/>
      </c>
      <c r="F261" s="21">
        <v>11472112</v>
      </c>
      <c r="G261" s="21">
        <v>10286556.99</v>
      </c>
      <c r="H261" s="43">
        <f t="shared" si="25"/>
        <v>89.665765030885339</v>
      </c>
      <c r="I261" s="21">
        <f t="shared" ref="I261:I292" si="47">C261+F261</f>
        <v>11472112</v>
      </c>
      <c r="J261" s="21">
        <f t="shared" si="43"/>
        <v>10286556.99</v>
      </c>
      <c r="K261" s="43">
        <f t="shared" si="45"/>
        <v>89.665765030885339</v>
      </c>
    </row>
    <row r="262" spans="1:11" s="24" customFormat="1" ht="15.75" x14ac:dyDescent="0.25">
      <c r="A262" s="33" t="s">
        <v>92</v>
      </c>
      <c r="B262" s="39">
        <v>250000</v>
      </c>
      <c r="C262" s="31">
        <f>SUM(C263:C266)</f>
        <v>21391504</v>
      </c>
      <c r="D262" s="31">
        <f>SUM(D263:D266)</f>
        <v>11629117.4</v>
      </c>
      <c r="E262" s="32">
        <f t="shared" si="46"/>
        <v>54.363252812892448</v>
      </c>
      <c r="F262" s="31">
        <f>SUM(F263:F266)</f>
        <v>1418090</v>
      </c>
      <c r="G262" s="31">
        <f>SUM(G263:G266)</f>
        <v>2714375.04</v>
      </c>
      <c r="H262" s="42" t="str">
        <f t="shared" si="25"/>
        <v>зв.100</v>
      </c>
      <c r="I262" s="31">
        <f t="shared" si="47"/>
        <v>22809594</v>
      </c>
      <c r="J262" s="31">
        <f t="shared" si="43"/>
        <v>14343492.440000001</v>
      </c>
      <c r="K262" s="42">
        <f t="shared" si="45"/>
        <v>62.883593807062063</v>
      </c>
    </row>
    <row r="263" spans="1:11" ht="15.75" x14ac:dyDescent="0.25">
      <c r="A263" s="34" t="s">
        <v>93</v>
      </c>
      <c r="B263" s="23">
        <v>250102</v>
      </c>
      <c r="C263" s="21">
        <v>9015100</v>
      </c>
      <c r="D263" s="21">
        <v>0</v>
      </c>
      <c r="E263" s="22">
        <f t="shared" si="46"/>
        <v>0</v>
      </c>
      <c r="F263" s="21">
        <v>0</v>
      </c>
      <c r="G263" s="21">
        <v>0</v>
      </c>
      <c r="H263" s="43" t="str">
        <f t="shared" si="25"/>
        <v/>
      </c>
      <c r="I263" s="21">
        <f t="shared" si="47"/>
        <v>9015100</v>
      </c>
      <c r="J263" s="21">
        <f t="shared" si="43"/>
        <v>0</v>
      </c>
      <c r="K263" s="43">
        <f t="shared" si="45"/>
        <v>0</v>
      </c>
    </row>
    <row r="264" spans="1:11" ht="15.75" x14ac:dyDescent="0.25">
      <c r="A264" s="34" t="s">
        <v>94</v>
      </c>
      <c r="B264" s="23">
        <v>250404</v>
      </c>
      <c r="C264" s="21">
        <v>12246404</v>
      </c>
      <c r="D264" s="21">
        <v>11499117.4</v>
      </c>
      <c r="E264" s="22">
        <f t="shared" si="46"/>
        <v>93.897909949728913</v>
      </c>
      <c r="F264" s="21">
        <v>1136090</v>
      </c>
      <c r="G264" s="21">
        <v>2660156.04</v>
      </c>
      <c r="H264" s="43" t="str">
        <f t="shared" si="25"/>
        <v>зв.100</v>
      </c>
      <c r="I264" s="21">
        <f t="shared" si="47"/>
        <v>13382494</v>
      </c>
      <c r="J264" s="21">
        <f t="shared" si="43"/>
        <v>14159273.440000001</v>
      </c>
      <c r="K264" s="43">
        <f t="shared" si="45"/>
        <v>105.80444452282214</v>
      </c>
    </row>
    <row r="265" spans="1:11" s="71" customFormat="1" ht="63" x14ac:dyDescent="0.25">
      <c r="A265" s="34" t="s">
        <v>278</v>
      </c>
      <c r="B265" s="23">
        <v>250500</v>
      </c>
      <c r="C265" s="63"/>
      <c r="D265" s="88"/>
      <c r="E265" s="22" t="str">
        <f t="shared" si="46"/>
        <v/>
      </c>
      <c r="F265" s="21">
        <v>250000</v>
      </c>
      <c r="G265" s="21">
        <v>22250</v>
      </c>
      <c r="H265" s="43">
        <f t="shared" si="25"/>
        <v>8.9</v>
      </c>
      <c r="I265" s="21">
        <f t="shared" si="47"/>
        <v>250000</v>
      </c>
      <c r="J265" s="21">
        <f t="shared" si="43"/>
        <v>22250</v>
      </c>
      <c r="K265" s="43">
        <f>IF(I265=0,"",IF(J265/I265&gt;1.5, "зв.100",J265/I265*100))</f>
        <v>8.9</v>
      </c>
    </row>
    <row r="266" spans="1:11" ht="63" x14ac:dyDescent="0.25">
      <c r="A266" s="34" t="s">
        <v>206</v>
      </c>
      <c r="B266" s="23">
        <v>250913</v>
      </c>
      <c r="C266" s="21">
        <v>130000</v>
      </c>
      <c r="D266" s="21">
        <v>130000</v>
      </c>
      <c r="E266" s="22">
        <f t="shared" si="46"/>
        <v>100</v>
      </c>
      <c r="F266" s="21">
        <v>32000</v>
      </c>
      <c r="G266" s="21">
        <v>31969</v>
      </c>
      <c r="H266" s="43">
        <f t="shared" si="25"/>
        <v>99.903125000000003</v>
      </c>
      <c r="I266" s="21">
        <f t="shared" si="47"/>
        <v>162000</v>
      </c>
      <c r="J266" s="21">
        <f t="shared" si="43"/>
        <v>161969</v>
      </c>
      <c r="K266" s="43">
        <f t="shared" si="45"/>
        <v>99.980864197530863</v>
      </c>
    </row>
    <row r="267" spans="1:11" s="24" customFormat="1" ht="31.5" x14ac:dyDescent="0.25">
      <c r="A267" s="33" t="s">
        <v>298</v>
      </c>
      <c r="B267" s="39">
        <v>900201</v>
      </c>
      <c r="C267" s="31">
        <f>C262+C256+C253+C249+C240+C238+C229+C223+C220+C215+C200+C166+C145+C158+C143+C255</f>
        <v>1488340836.78</v>
      </c>
      <c r="D267" s="31">
        <f>D262+D256+D253+D249+D240+D238+D229+D223+D220+D215+D200+D166+D145+D158+D143+D255</f>
        <v>1423762673.1900001</v>
      </c>
      <c r="E267" s="32">
        <f t="shared" si="46"/>
        <v>95.661063514879189</v>
      </c>
      <c r="F267" s="31">
        <f>F262+F256+F253+F249+F240+F238+F229+F223+F220+F215+F200+F166+F145+F158+F143</f>
        <v>539722768</v>
      </c>
      <c r="G267" s="31">
        <f>G262+G256+G253+G249+G240+G238+G229+G223+G220+G215+G200+G166+G145+G158+G143</f>
        <v>460486804.44999987</v>
      </c>
      <c r="H267" s="42">
        <f t="shared" ref="H267:H281" si="48">IF(F267=0,"",IF(G267/F267&gt;1.5, "зв.100",G267/F267*100))</f>
        <v>85.319136370026143</v>
      </c>
      <c r="I267" s="31">
        <f t="shared" si="47"/>
        <v>2028063604.78</v>
      </c>
      <c r="J267" s="31">
        <f t="shared" ref="J267:J313" si="49">D267+G267</f>
        <v>1884249477.6399999</v>
      </c>
      <c r="K267" s="42">
        <f t="shared" si="45"/>
        <v>92.908796016010513</v>
      </c>
    </row>
    <row r="268" spans="1:11" ht="47.25" x14ac:dyDescent="0.25">
      <c r="A268" s="34" t="s">
        <v>95</v>
      </c>
      <c r="B268" s="23">
        <v>250344</v>
      </c>
      <c r="C268" s="21">
        <v>76248</v>
      </c>
      <c r="D268" s="21">
        <v>76248</v>
      </c>
      <c r="E268" s="22">
        <f t="shared" si="46"/>
        <v>100</v>
      </c>
      <c r="F268" s="21">
        <v>331742</v>
      </c>
      <c r="G268" s="21">
        <v>331742</v>
      </c>
      <c r="H268" s="43">
        <f t="shared" si="48"/>
        <v>100</v>
      </c>
      <c r="I268" s="21">
        <f t="shared" si="47"/>
        <v>407990</v>
      </c>
      <c r="J268" s="21">
        <f t="shared" si="49"/>
        <v>407990</v>
      </c>
      <c r="K268" s="43">
        <f t="shared" si="45"/>
        <v>100</v>
      </c>
    </row>
    <row r="269" spans="1:11" s="24" customFormat="1" ht="31.5" x14ac:dyDescent="0.25">
      <c r="A269" s="33" t="s">
        <v>96</v>
      </c>
      <c r="B269" s="39">
        <v>900202</v>
      </c>
      <c r="C269" s="31">
        <f>C267+C268</f>
        <v>1488417084.78</v>
      </c>
      <c r="D269" s="31">
        <f>D267+D268</f>
        <v>1423838921.1900001</v>
      </c>
      <c r="E269" s="32">
        <f t="shared" si="46"/>
        <v>95.661285788079681</v>
      </c>
      <c r="F269" s="31">
        <f>F267+F268</f>
        <v>540054510</v>
      </c>
      <c r="G269" s="31">
        <f>G267+G268</f>
        <v>460818546.44999987</v>
      </c>
      <c r="H269" s="42">
        <f t="shared" si="48"/>
        <v>85.328154457963862</v>
      </c>
      <c r="I269" s="31">
        <f t="shared" si="47"/>
        <v>2028471594.78</v>
      </c>
      <c r="J269" s="31">
        <f t="shared" si="49"/>
        <v>1884657467.6399999</v>
      </c>
      <c r="K269" s="42">
        <f t="shared" si="45"/>
        <v>92.910222282131699</v>
      </c>
    </row>
    <row r="270" spans="1:11" ht="47.25" x14ac:dyDescent="0.25">
      <c r="A270" s="34" t="s">
        <v>154</v>
      </c>
      <c r="B270" s="23">
        <v>250323</v>
      </c>
      <c r="C270" s="58"/>
      <c r="D270" s="61"/>
      <c r="E270" s="22" t="str">
        <f t="shared" si="46"/>
        <v/>
      </c>
      <c r="F270" s="62">
        <v>119000</v>
      </c>
      <c r="G270" s="21">
        <v>119000</v>
      </c>
      <c r="H270" s="43">
        <f t="shared" si="48"/>
        <v>100</v>
      </c>
      <c r="I270" s="21">
        <f t="shared" si="47"/>
        <v>119000</v>
      </c>
      <c r="J270" s="21">
        <f t="shared" si="49"/>
        <v>119000</v>
      </c>
      <c r="K270" s="43">
        <f t="shared" si="45"/>
        <v>100</v>
      </c>
    </row>
    <row r="271" spans="1:11" ht="94.5" hidden="1" x14ac:dyDescent="0.25">
      <c r="A271" s="34" t="s">
        <v>194</v>
      </c>
      <c r="B271" s="23">
        <v>250326</v>
      </c>
      <c r="C271" s="58"/>
      <c r="D271" s="61"/>
      <c r="E271" s="22" t="str">
        <f t="shared" si="46"/>
        <v/>
      </c>
      <c r="F271" s="58"/>
      <c r="G271" s="21">
        <v>0</v>
      </c>
      <c r="H271" s="43" t="str">
        <f t="shared" si="48"/>
        <v/>
      </c>
      <c r="I271" s="21">
        <f t="shared" si="47"/>
        <v>0</v>
      </c>
      <c r="J271" s="21">
        <f t="shared" si="49"/>
        <v>0</v>
      </c>
      <c r="K271" s="43" t="str">
        <f t="shared" si="45"/>
        <v/>
      </c>
    </row>
    <row r="272" spans="1:11" s="71" customFormat="1" ht="94.5" hidden="1" x14ac:dyDescent="0.25">
      <c r="A272" s="34" t="s">
        <v>160</v>
      </c>
      <c r="B272" s="23">
        <v>250328</v>
      </c>
      <c r="C272" s="58"/>
      <c r="D272" s="61"/>
      <c r="E272" s="22" t="str">
        <f t="shared" si="46"/>
        <v/>
      </c>
      <c r="F272" s="21">
        <v>0</v>
      </c>
      <c r="G272" s="21">
        <v>0</v>
      </c>
      <c r="H272" s="43" t="str">
        <f t="shared" si="48"/>
        <v/>
      </c>
      <c r="I272" s="21">
        <f t="shared" si="47"/>
        <v>0</v>
      </c>
      <c r="J272" s="21">
        <f t="shared" si="49"/>
        <v>0</v>
      </c>
      <c r="K272" s="43" t="str">
        <f t="shared" si="45"/>
        <v/>
      </c>
    </row>
    <row r="273" spans="1:11" s="71" customFormat="1" ht="94.5" hidden="1" x14ac:dyDescent="0.25">
      <c r="A273" s="34" t="s">
        <v>161</v>
      </c>
      <c r="B273" s="23">
        <v>250329</v>
      </c>
      <c r="C273" s="58"/>
      <c r="D273" s="61"/>
      <c r="E273" s="22" t="str">
        <f t="shared" si="46"/>
        <v/>
      </c>
      <c r="F273" s="21">
        <v>0</v>
      </c>
      <c r="G273" s="21">
        <v>0</v>
      </c>
      <c r="H273" s="43" t="str">
        <f t="shared" si="48"/>
        <v/>
      </c>
      <c r="I273" s="21">
        <f t="shared" si="47"/>
        <v>0</v>
      </c>
      <c r="J273" s="21">
        <f t="shared" si="49"/>
        <v>0</v>
      </c>
      <c r="K273" s="43" t="str">
        <f t="shared" si="45"/>
        <v/>
      </c>
    </row>
    <row r="274" spans="1:11" s="71" customFormat="1" ht="63" hidden="1" x14ac:dyDescent="0.25">
      <c r="A274" s="34" t="s">
        <v>97</v>
      </c>
      <c r="B274" s="23">
        <v>250330</v>
      </c>
      <c r="C274" s="58"/>
      <c r="D274" s="61"/>
      <c r="E274" s="22" t="str">
        <f t="shared" si="46"/>
        <v/>
      </c>
      <c r="F274" s="21">
        <v>0</v>
      </c>
      <c r="G274" s="21">
        <v>0</v>
      </c>
      <c r="H274" s="43" t="str">
        <f t="shared" si="48"/>
        <v/>
      </c>
      <c r="I274" s="21">
        <f t="shared" si="47"/>
        <v>0</v>
      </c>
      <c r="J274" s="21">
        <f t="shared" si="49"/>
        <v>0</v>
      </c>
      <c r="K274" s="43" t="str">
        <f t="shared" si="45"/>
        <v/>
      </c>
    </row>
    <row r="275" spans="1:11" s="71" customFormat="1" ht="110.25" hidden="1" x14ac:dyDescent="0.25">
      <c r="A275" s="34" t="s">
        <v>162</v>
      </c>
      <c r="B275" s="23">
        <v>250376</v>
      </c>
      <c r="C275" s="58"/>
      <c r="D275" s="61"/>
      <c r="E275" s="22" t="str">
        <f t="shared" si="46"/>
        <v/>
      </c>
      <c r="F275" s="21">
        <v>0</v>
      </c>
      <c r="G275" s="21">
        <v>0</v>
      </c>
      <c r="H275" s="43" t="str">
        <f t="shared" si="48"/>
        <v/>
      </c>
      <c r="I275" s="21">
        <f t="shared" si="47"/>
        <v>0</v>
      </c>
      <c r="J275" s="21">
        <f t="shared" si="49"/>
        <v>0</v>
      </c>
      <c r="K275" s="43" t="str">
        <f t="shared" si="45"/>
        <v/>
      </c>
    </row>
    <row r="276" spans="1:11" s="71" customFormat="1" ht="15.75" x14ac:dyDescent="0.25">
      <c r="A276" s="34" t="s">
        <v>155</v>
      </c>
      <c r="B276" s="23">
        <v>250380</v>
      </c>
      <c r="C276" s="58"/>
      <c r="D276" s="61"/>
      <c r="E276" s="22" t="str">
        <f t="shared" si="46"/>
        <v/>
      </c>
      <c r="F276" s="58">
        <v>1900000</v>
      </c>
      <c r="G276" s="21"/>
      <c r="H276" s="43">
        <f t="shared" si="48"/>
        <v>0</v>
      </c>
      <c r="I276" s="21">
        <f t="shared" si="47"/>
        <v>1900000</v>
      </c>
      <c r="J276" s="21">
        <f t="shared" si="49"/>
        <v>0</v>
      </c>
      <c r="K276" s="43">
        <f t="shared" si="45"/>
        <v>0</v>
      </c>
    </row>
    <row r="277" spans="1:11" s="73" customFormat="1" ht="17.25" x14ac:dyDescent="0.3">
      <c r="A277" s="38" t="s">
        <v>5</v>
      </c>
      <c r="B277" s="41">
        <v>900203</v>
      </c>
      <c r="C277" s="83">
        <f>SUM(C270:C276)+C269</f>
        <v>1488417084.78</v>
      </c>
      <c r="D277" s="83">
        <f>SUM(D270:D276)+D269</f>
        <v>1423838921.1900001</v>
      </c>
      <c r="E277" s="84">
        <f t="shared" si="46"/>
        <v>95.661285788079681</v>
      </c>
      <c r="F277" s="83">
        <f>SUM(F270:F276)+F269</f>
        <v>542073510</v>
      </c>
      <c r="G277" s="83">
        <f>SUM(G270:G276)+G269</f>
        <v>460937546.44999987</v>
      </c>
      <c r="H277" s="85">
        <f t="shared" si="48"/>
        <v>85.032295057177748</v>
      </c>
      <c r="I277" s="83">
        <f t="shared" si="47"/>
        <v>2030490594.78</v>
      </c>
      <c r="J277" s="83">
        <f t="shared" si="49"/>
        <v>1884776467.6399999</v>
      </c>
      <c r="K277" s="85">
        <f t="shared" si="45"/>
        <v>92.823698493624988</v>
      </c>
    </row>
    <row r="278" spans="1:11" s="72" customFormat="1" ht="16.5" x14ac:dyDescent="0.25">
      <c r="A278" s="33" t="s">
        <v>92</v>
      </c>
      <c r="B278" s="30">
        <v>250000</v>
      </c>
      <c r="C278" s="31">
        <f>C279+C280</f>
        <v>2600000</v>
      </c>
      <c r="D278" s="31">
        <f>D279+D280</f>
        <v>2600000</v>
      </c>
      <c r="E278" s="89">
        <f t="shared" si="46"/>
        <v>100</v>
      </c>
      <c r="F278" s="31">
        <f>F279+F280</f>
        <v>286800</v>
      </c>
      <c r="G278" s="31">
        <f>G279+G280</f>
        <v>88144.450000000012</v>
      </c>
      <c r="H278" s="42">
        <f t="shared" si="48"/>
        <v>30.733769177126923</v>
      </c>
      <c r="I278" s="31">
        <f t="shared" si="47"/>
        <v>2886800</v>
      </c>
      <c r="J278" s="31">
        <f t="shared" si="49"/>
        <v>2688144.45</v>
      </c>
      <c r="K278" s="42">
        <f t="shared" si="45"/>
        <v>93.118485866703622</v>
      </c>
    </row>
    <row r="279" spans="1:11" s="71" customFormat="1" ht="47.25" x14ac:dyDescent="0.25">
      <c r="A279" s="34" t="s">
        <v>98</v>
      </c>
      <c r="B279" s="20">
        <v>250908</v>
      </c>
      <c r="C279" s="21">
        <v>2600000</v>
      </c>
      <c r="D279" s="21">
        <v>2600000</v>
      </c>
      <c r="E279" s="90">
        <f t="shared" si="46"/>
        <v>100</v>
      </c>
      <c r="F279" s="21">
        <v>536800</v>
      </c>
      <c r="G279" s="21">
        <v>532813</v>
      </c>
      <c r="H279" s="43">
        <f t="shared" si="48"/>
        <v>99.257265275707894</v>
      </c>
      <c r="I279" s="21">
        <f t="shared" si="47"/>
        <v>3136800</v>
      </c>
      <c r="J279" s="21">
        <f t="shared" si="49"/>
        <v>3132813</v>
      </c>
      <c r="K279" s="43">
        <f t="shared" si="45"/>
        <v>99.872895944912017</v>
      </c>
    </row>
    <row r="280" spans="1:11" s="71" customFormat="1" ht="47.25" x14ac:dyDescent="0.25">
      <c r="A280" s="34" t="s">
        <v>99</v>
      </c>
      <c r="B280" s="20">
        <v>250909</v>
      </c>
      <c r="C280" s="21">
        <v>0</v>
      </c>
      <c r="D280" s="21">
        <v>0</v>
      </c>
      <c r="E280" s="90" t="str">
        <f t="shared" si="46"/>
        <v/>
      </c>
      <c r="F280" s="21">
        <v>-250000</v>
      </c>
      <c r="G280" s="21">
        <v>-444668.55</v>
      </c>
      <c r="H280" s="43" t="str">
        <f t="shared" si="48"/>
        <v>зв.100</v>
      </c>
      <c r="I280" s="21">
        <f t="shared" si="47"/>
        <v>-250000</v>
      </c>
      <c r="J280" s="21">
        <f t="shared" si="49"/>
        <v>-444668.55</v>
      </c>
      <c r="K280" s="43" t="str">
        <f t="shared" si="45"/>
        <v>зв.100</v>
      </c>
    </row>
    <row r="281" spans="1:11" s="74" customFormat="1" ht="16.5" x14ac:dyDescent="0.25">
      <c r="A281" s="29" t="s">
        <v>6</v>
      </c>
      <c r="B281" s="30">
        <v>900201</v>
      </c>
      <c r="C281" s="31">
        <f>C278</f>
        <v>2600000</v>
      </c>
      <c r="D281" s="31">
        <f>D278</f>
        <v>2600000</v>
      </c>
      <c r="E281" s="89">
        <f t="shared" si="46"/>
        <v>100</v>
      </c>
      <c r="F281" s="31">
        <f>F278</f>
        <v>286800</v>
      </c>
      <c r="G281" s="31">
        <f>G278</f>
        <v>88144.450000000012</v>
      </c>
      <c r="H281" s="42">
        <f t="shared" si="48"/>
        <v>30.733769177126923</v>
      </c>
      <c r="I281" s="31">
        <f t="shared" si="47"/>
        <v>2886800</v>
      </c>
      <c r="J281" s="31">
        <f t="shared" si="49"/>
        <v>2688144.45</v>
      </c>
      <c r="K281" s="42">
        <f t="shared" si="45"/>
        <v>93.118485866703622</v>
      </c>
    </row>
    <row r="282" spans="1:11" s="73" customFormat="1" ht="17.25" x14ac:dyDescent="0.3">
      <c r="A282" s="76" t="s">
        <v>283</v>
      </c>
      <c r="B282" s="36"/>
      <c r="C282" s="83">
        <f>C142-C277-C281</f>
        <v>247362156</v>
      </c>
      <c r="D282" s="83">
        <f>D142-D277-D281</f>
        <v>365834994.28999996</v>
      </c>
      <c r="E282" s="89"/>
      <c r="F282" s="83">
        <f>F142-F277-F281</f>
        <v>-471916290</v>
      </c>
      <c r="G282" s="83">
        <f>G142-G277-G281</f>
        <v>-345722165.68999988</v>
      </c>
      <c r="H282" s="85"/>
      <c r="I282" s="83">
        <f t="shared" si="47"/>
        <v>-224554134</v>
      </c>
      <c r="J282" s="83">
        <f t="shared" si="49"/>
        <v>20112828.600000083</v>
      </c>
      <c r="K282" s="85"/>
    </row>
    <row r="283" spans="1:11" s="72" customFormat="1" ht="15.75" x14ac:dyDescent="0.25">
      <c r="A283" s="33" t="s">
        <v>137</v>
      </c>
      <c r="B283" s="30">
        <v>200000</v>
      </c>
      <c r="C283" s="31">
        <f>C291+C284+C288</f>
        <v>-247362156</v>
      </c>
      <c r="D283" s="31">
        <f>D291+D284+D288</f>
        <v>-365834994.28999996</v>
      </c>
      <c r="E283" s="32"/>
      <c r="F283" s="31">
        <f>F291+F284+F288+F296</f>
        <v>471916290</v>
      </c>
      <c r="G283" s="31">
        <f>G291+G284+G288</f>
        <v>345722165.68999994</v>
      </c>
      <c r="H283" s="42"/>
      <c r="I283" s="31">
        <f t="shared" si="47"/>
        <v>224554134</v>
      </c>
      <c r="J283" s="31">
        <f t="shared" si="49"/>
        <v>-20112828.600000024</v>
      </c>
      <c r="K283" s="42"/>
    </row>
    <row r="284" spans="1:11" s="72" customFormat="1" ht="31.5" x14ac:dyDescent="0.25">
      <c r="A284" s="33" t="s">
        <v>8</v>
      </c>
      <c r="B284" s="30">
        <v>205000</v>
      </c>
      <c r="C284" s="31">
        <f>C285-C286+C287</f>
        <v>0</v>
      </c>
      <c r="D284" s="31">
        <f>D285-D286+D287</f>
        <v>0</v>
      </c>
      <c r="E284" s="32"/>
      <c r="F284" s="31">
        <f>F285-F286+F287</f>
        <v>0</v>
      </c>
      <c r="G284" s="31">
        <f>G285-G286+G287</f>
        <v>989969.40000000095</v>
      </c>
      <c r="H284" s="42"/>
      <c r="I284" s="31">
        <f t="shared" si="47"/>
        <v>0</v>
      </c>
      <c r="J284" s="31">
        <f t="shared" si="49"/>
        <v>989969.40000000095</v>
      </c>
      <c r="K284" s="42"/>
    </row>
    <row r="285" spans="1:11" s="71" customFormat="1" ht="15.75" x14ac:dyDescent="0.25">
      <c r="A285" s="34" t="s">
        <v>100</v>
      </c>
      <c r="B285" s="20">
        <v>205100</v>
      </c>
      <c r="C285" s="21">
        <v>0</v>
      </c>
      <c r="D285" s="21">
        <v>0</v>
      </c>
      <c r="E285" s="22"/>
      <c r="F285" s="21"/>
      <c r="G285" s="21">
        <v>12628299.470000001</v>
      </c>
      <c r="H285" s="43"/>
      <c r="I285" s="21">
        <f t="shared" si="47"/>
        <v>0</v>
      </c>
      <c r="J285" s="21">
        <f t="shared" si="49"/>
        <v>12628299.470000001</v>
      </c>
      <c r="K285" s="43"/>
    </row>
    <row r="286" spans="1:11" s="71" customFormat="1" ht="15.75" x14ac:dyDescent="0.25">
      <c r="A286" s="34" t="s">
        <v>101</v>
      </c>
      <c r="B286" s="20">
        <v>205200</v>
      </c>
      <c r="C286" s="21">
        <v>0</v>
      </c>
      <c r="D286" s="21"/>
      <c r="E286" s="22"/>
      <c r="F286" s="21">
        <v>0</v>
      </c>
      <c r="G286" s="21">
        <v>11593047.18</v>
      </c>
      <c r="H286" s="43"/>
      <c r="I286" s="21">
        <f t="shared" si="47"/>
        <v>0</v>
      </c>
      <c r="J286" s="21">
        <f t="shared" si="49"/>
        <v>11593047.18</v>
      </c>
      <c r="K286" s="43"/>
    </row>
    <row r="287" spans="1:11" s="71" customFormat="1" ht="15.75" x14ac:dyDescent="0.25">
      <c r="A287" s="34" t="s">
        <v>207</v>
      </c>
      <c r="B287" s="20">
        <v>205300</v>
      </c>
      <c r="C287" s="21">
        <v>0</v>
      </c>
      <c r="D287" s="21">
        <v>0</v>
      </c>
      <c r="E287" s="22"/>
      <c r="F287" s="21">
        <v>0</v>
      </c>
      <c r="G287" s="21">
        <v>-45282.89</v>
      </c>
      <c r="H287" s="43"/>
      <c r="I287" s="21">
        <f t="shared" si="47"/>
        <v>0</v>
      </c>
      <c r="J287" s="21">
        <f t="shared" si="49"/>
        <v>-45282.89</v>
      </c>
      <c r="K287" s="43"/>
    </row>
    <row r="288" spans="1:11" s="72" customFormat="1" ht="31.5" x14ac:dyDescent="0.25">
      <c r="A288" s="33" t="s">
        <v>208</v>
      </c>
      <c r="B288" s="54">
        <v>206000</v>
      </c>
      <c r="C288" s="31">
        <f>C290</f>
        <v>0</v>
      </c>
      <c r="D288" s="31">
        <f>D290+D289</f>
        <v>0</v>
      </c>
      <c r="E288" s="22"/>
      <c r="F288" s="31">
        <f>F290</f>
        <v>0</v>
      </c>
      <c r="G288" s="31">
        <f>G290+G289</f>
        <v>0</v>
      </c>
      <c r="H288" s="42"/>
      <c r="I288" s="21">
        <f t="shared" si="47"/>
        <v>0</v>
      </c>
      <c r="J288" s="31">
        <f>D288+G288</f>
        <v>0</v>
      </c>
      <c r="K288" s="43"/>
    </row>
    <row r="289" spans="1:11" s="71" customFormat="1" ht="15.75" x14ac:dyDescent="0.25">
      <c r="A289" s="34" t="s">
        <v>279</v>
      </c>
      <c r="B289" s="55">
        <v>206110</v>
      </c>
      <c r="C289" s="21"/>
      <c r="D289" s="21">
        <v>254000000</v>
      </c>
      <c r="E289" s="22"/>
      <c r="F289" s="21"/>
      <c r="G289" s="21">
        <v>25500000</v>
      </c>
      <c r="H289" s="43"/>
      <c r="I289" s="21">
        <f t="shared" si="47"/>
        <v>0</v>
      </c>
      <c r="J289" s="21">
        <f>D289+G289</f>
        <v>279500000</v>
      </c>
      <c r="K289" s="43"/>
    </row>
    <row r="290" spans="1:11" s="71" customFormat="1" ht="15.75" x14ac:dyDescent="0.25">
      <c r="A290" s="34" t="s">
        <v>209</v>
      </c>
      <c r="B290" s="55">
        <v>206210</v>
      </c>
      <c r="C290" s="21"/>
      <c r="D290" s="21">
        <v>-254000000</v>
      </c>
      <c r="E290" s="22"/>
      <c r="F290" s="21"/>
      <c r="G290" s="21">
        <v>-25500000</v>
      </c>
      <c r="H290" s="43"/>
      <c r="I290" s="21">
        <f t="shared" si="47"/>
        <v>0</v>
      </c>
      <c r="J290" s="21">
        <f>D290+G290</f>
        <v>-279500000</v>
      </c>
      <c r="K290" s="43"/>
    </row>
    <row r="291" spans="1:11" s="72" customFormat="1" ht="31.5" x14ac:dyDescent="0.25">
      <c r="A291" s="33" t="s">
        <v>7</v>
      </c>
      <c r="B291" s="30">
        <v>208000</v>
      </c>
      <c r="C291" s="31">
        <f>C292-C293+C295</f>
        <v>-247362156</v>
      </c>
      <c r="D291" s="31">
        <f>D292-D293+D295+D294</f>
        <v>-365834994.28999996</v>
      </c>
      <c r="E291" s="32"/>
      <c r="F291" s="31">
        <f>F292-F293+F295</f>
        <v>462537558</v>
      </c>
      <c r="G291" s="31">
        <f>G292-G293+G295+G294</f>
        <v>344732196.28999996</v>
      </c>
      <c r="H291" s="42"/>
      <c r="I291" s="31">
        <f t="shared" si="47"/>
        <v>215175402</v>
      </c>
      <c r="J291" s="31">
        <f t="shared" si="49"/>
        <v>-21102798</v>
      </c>
      <c r="K291" s="42"/>
    </row>
    <row r="292" spans="1:11" s="71" customFormat="1" ht="15.75" x14ac:dyDescent="0.25">
      <c r="A292" s="34" t="s">
        <v>100</v>
      </c>
      <c r="B292" s="20">
        <v>208100</v>
      </c>
      <c r="C292" s="21">
        <v>191872138</v>
      </c>
      <c r="D292" s="21">
        <v>192372138.78999999</v>
      </c>
      <c r="E292" s="22"/>
      <c r="F292" s="21">
        <v>23303264</v>
      </c>
      <c r="G292" s="21">
        <v>23587964.91</v>
      </c>
      <c r="H292" s="43"/>
      <c r="I292" s="21">
        <f t="shared" si="47"/>
        <v>215175402</v>
      </c>
      <c r="J292" s="21">
        <f t="shared" si="49"/>
        <v>215960103.69999999</v>
      </c>
      <c r="K292" s="43"/>
    </row>
    <row r="293" spans="1:11" s="71" customFormat="1" ht="15.75" x14ac:dyDescent="0.25">
      <c r="A293" s="34" t="s">
        <v>101</v>
      </c>
      <c r="B293" s="20">
        <v>208200</v>
      </c>
      <c r="C293" s="21">
        <v>0</v>
      </c>
      <c r="D293" s="21">
        <v>202933585.5</v>
      </c>
      <c r="E293" s="22"/>
      <c r="F293" s="21">
        <v>0</v>
      </c>
      <c r="G293" s="21">
        <v>34129316.200000003</v>
      </c>
      <c r="H293" s="43"/>
      <c r="I293" s="21">
        <f t="shared" ref="I293:I313" si="50">C293+F293</f>
        <v>0</v>
      </c>
      <c r="J293" s="21">
        <f t="shared" si="49"/>
        <v>237062901.69999999</v>
      </c>
      <c r="K293" s="43"/>
    </row>
    <row r="294" spans="1:11" s="71" customFormat="1" ht="15.75" hidden="1" x14ac:dyDescent="0.25">
      <c r="A294" s="34" t="s">
        <v>207</v>
      </c>
      <c r="B294" s="20">
        <v>208300</v>
      </c>
      <c r="C294" s="21">
        <v>0</v>
      </c>
      <c r="D294" s="21"/>
      <c r="E294" s="22"/>
      <c r="F294" s="21"/>
      <c r="G294" s="21"/>
      <c r="H294" s="43"/>
      <c r="I294" s="21">
        <f t="shared" si="50"/>
        <v>0</v>
      </c>
      <c r="J294" s="21">
        <f>D294+G294</f>
        <v>0</v>
      </c>
      <c r="K294" s="43"/>
    </row>
    <row r="295" spans="1:11" s="71" customFormat="1" ht="31.5" x14ac:dyDescent="0.25">
      <c r="A295" s="34" t="s">
        <v>195</v>
      </c>
      <c r="B295" s="20">
        <v>208400</v>
      </c>
      <c r="C295" s="21">
        <v>-439234294</v>
      </c>
      <c r="D295" s="21">
        <v>-355273547.57999998</v>
      </c>
      <c r="E295" s="22"/>
      <c r="F295" s="21">
        <v>439234294</v>
      </c>
      <c r="G295" s="21">
        <v>355273547.57999998</v>
      </c>
      <c r="H295" s="43"/>
      <c r="I295" s="21">
        <f t="shared" si="50"/>
        <v>0</v>
      </c>
      <c r="J295" s="21">
        <f t="shared" si="49"/>
        <v>0</v>
      </c>
      <c r="K295" s="43"/>
    </row>
    <row r="296" spans="1:11" s="72" customFormat="1" ht="15.75" x14ac:dyDescent="0.25">
      <c r="A296" s="33" t="s">
        <v>210</v>
      </c>
      <c r="B296" s="54">
        <v>300000</v>
      </c>
      <c r="C296" s="57">
        <f>SUM(C297:C298)</f>
        <v>0</v>
      </c>
      <c r="D296" s="57">
        <f>SUM(D297:D298)</f>
        <v>0</v>
      </c>
      <c r="E296" s="32"/>
      <c r="F296" s="31">
        <f>SUM(F297:F298)</f>
        <v>9378732</v>
      </c>
      <c r="G296" s="31">
        <f>SUM(G297:G298)</f>
        <v>0</v>
      </c>
      <c r="H296" s="42"/>
      <c r="I296" s="31">
        <f t="shared" si="50"/>
        <v>9378732</v>
      </c>
      <c r="J296" s="31">
        <f>D296+G296</f>
        <v>0</v>
      </c>
      <c r="K296" s="42"/>
    </row>
    <row r="297" spans="1:11" s="71" customFormat="1" ht="15.75" x14ac:dyDescent="0.25">
      <c r="A297" s="34" t="s">
        <v>211</v>
      </c>
      <c r="B297" s="55">
        <v>301100</v>
      </c>
      <c r="C297" s="56"/>
      <c r="D297" s="21"/>
      <c r="E297" s="22"/>
      <c r="F297" s="21">
        <v>9604032</v>
      </c>
      <c r="G297" s="21"/>
      <c r="H297" s="43"/>
      <c r="I297" s="21">
        <f t="shared" si="50"/>
        <v>9604032</v>
      </c>
      <c r="J297" s="21">
        <f>D297+G297</f>
        <v>0</v>
      </c>
      <c r="K297" s="43"/>
    </row>
    <row r="298" spans="1:11" s="71" customFormat="1" ht="15.75" x14ac:dyDescent="0.25">
      <c r="A298" s="34" t="s">
        <v>280</v>
      </c>
      <c r="B298" s="55">
        <v>301200</v>
      </c>
      <c r="C298" s="56"/>
      <c r="D298" s="21"/>
      <c r="E298" s="22"/>
      <c r="F298" s="21">
        <v>-225300</v>
      </c>
      <c r="G298" s="21"/>
      <c r="H298" s="43"/>
      <c r="I298" s="21">
        <f t="shared" si="50"/>
        <v>-225300</v>
      </c>
      <c r="J298" s="21">
        <f>D298+G298</f>
        <v>0</v>
      </c>
      <c r="K298" s="43"/>
    </row>
    <row r="299" spans="1:11" s="72" customFormat="1" ht="31.5" x14ac:dyDescent="0.25">
      <c r="A299" s="33" t="s">
        <v>136</v>
      </c>
      <c r="B299" s="30">
        <v>900230</v>
      </c>
      <c r="C299" s="31">
        <f>C291+C284</f>
        <v>-247362156</v>
      </c>
      <c r="D299" s="31">
        <f>D291+D284+D288</f>
        <v>-365834994.28999996</v>
      </c>
      <c r="E299" s="22"/>
      <c r="F299" s="31">
        <f>F291+F284+F296</f>
        <v>471916290</v>
      </c>
      <c r="G299" s="31">
        <f>G291+G284+G288</f>
        <v>345722165.68999994</v>
      </c>
      <c r="H299" s="43"/>
      <c r="I299" s="31">
        <f t="shared" si="50"/>
        <v>224554134</v>
      </c>
      <c r="J299" s="31">
        <f t="shared" si="49"/>
        <v>-20112828.600000024</v>
      </c>
      <c r="K299" s="42"/>
    </row>
    <row r="300" spans="1:11" s="72" customFormat="1" ht="15.75" x14ac:dyDescent="0.25">
      <c r="A300" s="33" t="s">
        <v>212</v>
      </c>
      <c r="B300" s="54">
        <v>400000</v>
      </c>
      <c r="C300" s="31">
        <f>SUM(C302:C303)</f>
        <v>0</v>
      </c>
      <c r="D300" s="31">
        <f>SUM(D302:D303)</f>
        <v>0</v>
      </c>
      <c r="E300" s="22"/>
      <c r="F300" s="31">
        <f>SUM(F301:F303)</f>
        <v>9378732</v>
      </c>
      <c r="G300" s="31">
        <f>SUM(G301:G303)</f>
        <v>0</v>
      </c>
      <c r="H300" s="43"/>
      <c r="I300" s="31">
        <f t="shared" si="50"/>
        <v>9378732</v>
      </c>
      <c r="J300" s="31">
        <f>D300+G300</f>
        <v>0</v>
      </c>
      <c r="K300" s="42"/>
    </row>
    <row r="301" spans="1:11" s="75" customFormat="1" ht="15.75" x14ac:dyDescent="0.25">
      <c r="A301" s="34" t="s">
        <v>301</v>
      </c>
      <c r="B301" s="55">
        <v>401201</v>
      </c>
      <c r="C301" s="21"/>
      <c r="D301" s="21"/>
      <c r="E301" s="22"/>
      <c r="F301" s="21">
        <v>6000000</v>
      </c>
      <c r="G301" s="21"/>
      <c r="H301" s="43"/>
      <c r="I301" s="21">
        <f t="shared" si="50"/>
        <v>6000000</v>
      </c>
      <c r="J301" s="21"/>
      <c r="K301" s="43"/>
    </row>
    <row r="302" spans="1:11" s="75" customFormat="1" ht="15.75" x14ac:dyDescent="0.25">
      <c r="A302" s="34" t="s">
        <v>281</v>
      </c>
      <c r="B302" s="55">
        <v>401202</v>
      </c>
      <c r="C302" s="21"/>
      <c r="D302" s="21"/>
      <c r="E302" s="22"/>
      <c r="F302" s="21">
        <v>3604032</v>
      </c>
      <c r="G302" s="21"/>
      <c r="H302" s="43"/>
      <c r="I302" s="21">
        <f t="shared" si="50"/>
        <v>3604032</v>
      </c>
      <c r="J302" s="21">
        <f>D302+G302</f>
        <v>0</v>
      </c>
      <c r="K302" s="43"/>
    </row>
    <row r="303" spans="1:11" s="75" customFormat="1" ht="15.75" x14ac:dyDescent="0.25">
      <c r="A303" s="34" t="s">
        <v>282</v>
      </c>
      <c r="B303" s="55">
        <v>402202</v>
      </c>
      <c r="C303" s="21"/>
      <c r="D303" s="21"/>
      <c r="E303" s="22"/>
      <c r="F303" s="21">
        <v>-225300</v>
      </c>
      <c r="G303" s="21"/>
      <c r="H303" s="43"/>
      <c r="I303" s="21">
        <f t="shared" si="50"/>
        <v>-225300</v>
      </c>
      <c r="J303" s="21">
        <f>D303+G303</f>
        <v>0</v>
      </c>
      <c r="K303" s="43"/>
    </row>
    <row r="304" spans="1:11" s="72" customFormat="1" ht="15.75" x14ac:dyDescent="0.25">
      <c r="A304" s="33" t="s">
        <v>140</v>
      </c>
      <c r="B304" s="30">
        <v>600000</v>
      </c>
      <c r="C304" s="31">
        <f>C308+C305</f>
        <v>-247362156</v>
      </c>
      <c r="D304" s="31">
        <f>D308+D305</f>
        <v>-365834994.28999996</v>
      </c>
      <c r="E304" s="22"/>
      <c r="F304" s="31">
        <f>F308+F305</f>
        <v>462537558</v>
      </c>
      <c r="G304" s="31">
        <f>G308+G305</f>
        <v>345722165.69</v>
      </c>
      <c r="H304" s="43"/>
      <c r="I304" s="31">
        <f t="shared" si="50"/>
        <v>215175402</v>
      </c>
      <c r="J304" s="31">
        <f t="shared" si="49"/>
        <v>-20112828.599999964</v>
      </c>
      <c r="K304" s="42"/>
    </row>
    <row r="305" spans="1:11" s="72" customFormat="1" ht="31.5" x14ac:dyDescent="0.25">
      <c r="A305" s="33" t="s">
        <v>208</v>
      </c>
      <c r="B305" s="30">
        <v>601000</v>
      </c>
      <c r="C305" s="31">
        <f>C307</f>
        <v>0</v>
      </c>
      <c r="D305" s="31">
        <f>D307+D306</f>
        <v>0</v>
      </c>
      <c r="E305" s="22"/>
      <c r="F305" s="31">
        <f>F307</f>
        <v>0</v>
      </c>
      <c r="G305" s="31">
        <f>G307+G306</f>
        <v>0</v>
      </c>
      <c r="H305" s="43"/>
      <c r="I305" s="31">
        <f t="shared" si="50"/>
        <v>0</v>
      </c>
      <c r="J305" s="31">
        <f>D305+G305</f>
        <v>0</v>
      </c>
      <c r="K305" s="42"/>
    </row>
    <row r="306" spans="1:11" s="72" customFormat="1" ht="15.75" x14ac:dyDescent="0.25">
      <c r="A306" s="34" t="s">
        <v>279</v>
      </c>
      <c r="B306" s="20">
        <v>601110</v>
      </c>
      <c r="C306" s="21"/>
      <c r="D306" s="21">
        <v>254000000</v>
      </c>
      <c r="E306" s="22"/>
      <c r="F306" s="21"/>
      <c r="G306" s="21">
        <v>25500000</v>
      </c>
      <c r="H306" s="43"/>
      <c r="I306" s="21">
        <f t="shared" si="50"/>
        <v>0</v>
      </c>
      <c r="J306" s="21">
        <f>D306+G306</f>
        <v>279500000</v>
      </c>
      <c r="K306" s="43"/>
    </row>
    <row r="307" spans="1:11" s="75" customFormat="1" ht="15.75" x14ac:dyDescent="0.25">
      <c r="A307" s="34" t="s">
        <v>209</v>
      </c>
      <c r="B307" s="20">
        <v>601210</v>
      </c>
      <c r="C307" s="21"/>
      <c r="D307" s="21">
        <v>-254000000</v>
      </c>
      <c r="E307" s="22"/>
      <c r="F307" s="21"/>
      <c r="G307" s="21">
        <v>-25500000</v>
      </c>
      <c r="H307" s="43"/>
      <c r="I307" s="21">
        <f t="shared" si="50"/>
        <v>0</v>
      </c>
      <c r="J307" s="21">
        <f>D307+G307</f>
        <v>-279500000</v>
      </c>
      <c r="K307" s="43"/>
    </row>
    <row r="308" spans="1:11" s="72" customFormat="1" ht="15.75" x14ac:dyDescent="0.25">
      <c r="A308" s="33" t="s">
        <v>138</v>
      </c>
      <c r="B308" s="30">
        <v>602000</v>
      </c>
      <c r="C308" s="31">
        <f>C309-C310+C311+C312</f>
        <v>-247362156</v>
      </c>
      <c r="D308" s="31">
        <f>D309-D310+D311+D312</f>
        <v>-365834994.28999996</v>
      </c>
      <c r="E308" s="32"/>
      <c r="F308" s="31">
        <f>F309-F310+F311+F312</f>
        <v>462537558</v>
      </c>
      <c r="G308" s="31">
        <f>G309-G310+G311+G312</f>
        <v>345722165.69</v>
      </c>
      <c r="H308" s="42"/>
      <c r="I308" s="31">
        <f t="shared" si="50"/>
        <v>215175402</v>
      </c>
      <c r="J308" s="31">
        <f t="shared" si="49"/>
        <v>-20112828.599999964</v>
      </c>
      <c r="K308" s="42"/>
    </row>
    <row r="309" spans="1:11" s="71" customFormat="1" ht="15.75" x14ac:dyDescent="0.25">
      <c r="A309" s="34" t="s">
        <v>100</v>
      </c>
      <c r="B309" s="20">
        <v>602100</v>
      </c>
      <c r="C309" s="21">
        <v>191872138</v>
      </c>
      <c r="D309" s="21">
        <v>192372138.78999999</v>
      </c>
      <c r="E309" s="22"/>
      <c r="F309" s="21">
        <v>23303264</v>
      </c>
      <c r="G309" s="21">
        <v>36216264.380000003</v>
      </c>
      <c r="H309" s="43"/>
      <c r="I309" s="21">
        <f t="shared" si="50"/>
        <v>215175402</v>
      </c>
      <c r="J309" s="21">
        <f t="shared" si="49"/>
        <v>228588403.16999999</v>
      </c>
      <c r="K309" s="43"/>
    </row>
    <row r="310" spans="1:11" s="71" customFormat="1" ht="15.75" x14ac:dyDescent="0.25">
      <c r="A310" s="34" t="s">
        <v>101</v>
      </c>
      <c r="B310" s="20">
        <v>602200</v>
      </c>
      <c r="C310" s="21">
        <v>0</v>
      </c>
      <c r="D310" s="21">
        <v>202933585.5</v>
      </c>
      <c r="E310" s="22"/>
      <c r="F310" s="21">
        <v>0</v>
      </c>
      <c r="G310" s="21">
        <v>45722363.380000003</v>
      </c>
      <c r="H310" s="43"/>
      <c r="I310" s="21">
        <f t="shared" si="50"/>
        <v>0</v>
      </c>
      <c r="J310" s="21">
        <f t="shared" si="49"/>
        <v>248655948.88</v>
      </c>
      <c r="K310" s="43"/>
    </row>
    <row r="311" spans="1:11" s="71" customFormat="1" ht="15.75" x14ac:dyDescent="0.25">
      <c r="A311" s="34" t="s">
        <v>207</v>
      </c>
      <c r="B311" s="20">
        <v>602300</v>
      </c>
      <c r="C311" s="21">
        <v>0</v>
      </c>
      <c r="D311" s="21">
        <v>0</v>
      </c>
      <c r="E311" s="22"/>
      <c r="F311" s="21">
        <v>0</v>
      </c>
      <c r="G311" s="21">
        <v>-45282.89</v>
      </c>
      <c r="H311" s="43"/>
      <c r="I311" s="21">
        <f t="shared" si="50"/>
        <v>0</v>
      </c>
      <c r="J311" s="21">
        <f t="shared" si="49"/>
        <v>-45282.89</v>
      </c>
      <c r="K311" s="43"/>
    </row>
    <row r="312" spans="1:11" s="71" customFormat="1" ht="31.5" x14ac:dyDescent="0.25">
      <c r="A312" s="34" t="s">
        <v>195</v>
      </c>
      <c r="B312" s="20">
        <v>602400</v>
      </c>
      <c r="C312" s="21">
        <v>-439234294</v>
      </c>
      <c r="D312" s="21">
        <v>-355273547.57999998</v>
      </c>
      <c r="E312" s="22"/>
      <c r="F312" s="21">
        <v>439234294</v>
      </c>
      <c r="G312" s="21">
        <v>355273547.57999998</v>
      </c>
      <c r="H312" s="43"/>
      <c r="I312" s="21">
        <f t="shared" si="50"/>
        <v>0</v>
      </c>
      <c r="J312" s="21">
        <f>D312+G312</f>
        <v>0</v>
      </c>
      <c r="K312" s="43"/>
    </row>
    <row r="313" spans="1:11" s="74" customFormat="1" ht="42" customHeight="1" x14ac:dyDescent="0.25">
      <c r="A313" s="29" t="s">
        <v>139</v>
      </c>
      <c r="B313" s="30">
        <v>900460</v>
      </c>
      <c r="C313" s="31">
        <f>C304</f>
        <v>-247362156</v>
      </c>
      <c r="D313" s="31">
        <f>D304</f>
        <v>-365834994.28999996</v>
      </c>
      <c r="E313" s="32"/>
      <c r="F313" s="31">
        <f>F304+F300</f>
        <v>471916290</v>
      </c>
      <c r="G313" s="31">
        <f>G304</f>
        <v>345722165.69</v>
      </c>
      <c r="H313" s="42"/>
      <c r="I313" s="31">
        <f t="shared" si="50"/>
        <v>224554134</v>
      </c>
      <c r="J313" s="31">
        <f t="shared" si="49"/>
        <v>-20112828.599999964</v>
      </c>
      <c r="K313" s="42"/>
    </row>
    <row r="314" spans="1:11" s="40" customFormat="1" ht="15.75" x14ac:dyDescent="0.2">
      <c r="A314" s="48"/>
      <c r="B314" s="49"/>
      <c r="C314" s="50"/>
      <c r="D314" s="50"/>
      <c r="E314" s="51"/>
      <c r="F314" s="50"/>
      <c r="G314" s="50"/>
      <c r="H314" s="52"/>
      <c r="I314" s="50"/>
      <c r="J314" s="50"/>
      <c r="K314" s="52"/>
    </row>
    <row r="315" spans="1:11" s="45" customFormat="1" ht="26.25" x14ac:dyDescent="0.2">
      <c r="A315" s="91" t="s">
        <v>284</v>
      </c>
      <c r="B315" s="92"/>
      <c r="C315" s="93"/>
      <c r="D315" s="46"/>
      <c r="E315" s="46"/>
      <c r="G315" s="46" t="s">
        <v>285</v>
      </c>
      <c r="H315" s="47"/>
      <c r="I315" s="46"/>
    </row>
    <row r="316" spans="1:11" ht="15.75" x14ac:dyDescent="0.25">
      <c r="A316" s="8"/>
      <c r="B316" s="6"/>
      <c r="C316" s="7"/>
      <c r="D316" s="14"/>
      <c r="E316" s="17"/>
      <c r="F316" s="14"/>
    </row>
  </sheetData>
  <mergeCells count="9">
    <mergeCell ref="A315:C315"/>
    <mergeCell ref="A6:K6"/>
    <mergeCell ref="A10:A11"/>
    <mergeCell ref="B10:B11"/>
    <mergeCell ref="I10:K10"/>
    <mergeCell ref="A7:K7"/>
    <mergeCell ref="A8:K8"/>
    <mergeCell ref="F10:H10"/>
    <mergeCell ref="C10:E10"/>
  </mergeCells>
  <phoneticPr fontId="0" type="noConversion"/>
  <printOptions horizontalCentered="1"/>
  <pageMargins left="0.27559055118110237" right="0" top="1.1811023622047245" bottom="0.39370078740157483" header="0.19685039370078741" footer="0.23622047244094491"/>
  <pageSetup paperSize="9" scale="61" orientation="landscape" r:id="rId1"/>
  <headerFooter>
    <oddFooter>&amp;L&amp;12Додаток 1&amp;R&amp;12Сторінка &amp;P 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Z2M_ZVED_287</vt:lpstr>
      <vt:lpstr>Data</vt:lpstr>
      <vt:lpstr>Date</vt:lpstr>
      <vt:lpstr>Date1</vt:lpstr>
      <vt:lpstr>Z2M_ZVED_287!Заголовки_для_печати</vt:lpstr>
      <vt:lpstr>Z2M_ZVED_287!Область_печати</vt:lpstr>
    </vt:vector>
  </TitlesOfParts>
  <Company>DKU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i_pyatachenko</dc:creator>
  <cp:lastModifiedBy>Kompvid2</cp:lastModifiedBy>
  <cp:lastPrinted>2017-04-28T08:38:28Z</cp:lastPrinted>
  <dcterms:created xsi:type="dcterms:W3CDTF">2003-12-23T13:56:31Z</dcterms:created>
  <dcterms:modified xsi:type="dcterms:W3CDTF">2017-05-06T06:45:57Z</dcterms:modified>
</cp:coreProperties>
</file>