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1\"/>
    </mc:Choice>
  </mc:AlternateContent>
  <bookViews>
    <workbookView xWindow="45" yWindow="0" windowWidth="19275" windowHeight="7020" tabRatio="602"/>
  </bookViews>
  <sheets>
    <sheet name="2017" sheetId="22" r:id="rId1"/>
  </sheets>
  <definedNames>
    <definedName name="_xlnm.Print_Titles" localSheetId="0">'2017'!$14:$15</definedName>
  </definedNames>
  <calcPr calcId="162913" fullCalcOnLoad="1"/>
</workbook>
</file>

<file path=xl/calcChain.xml><?xml version="1.0" encoding="utf-8"?>
<calcChain xmlns="http://schemas.openxmlformats.org/spreadsheetml/2006/main">
  <c r="M27" i="22" l="1"/>
  <c r="F27" i="22"/>
  <c r="P24" i="22"/>
  <c r="N131" i="22"/>
  <c r="N112" i="22"/>
  <c r="M108" i="22"/>
  <c r="N108" i="22"/>
  <c r="N106" i="22" s="1"/>
  <c r="M105" i="22"/>
  <c r="S105" i="22" s="1"/>
  <c r="M104" i="22"/>
  <c r="N104" i="22" s="1"/>
  <c r="N98" i="22" s="1"/>
  <c r="P99" i="22"/>
  <c r="N87" i="22"/>
  <c r="N52" i="22"/>
  <c r="F38" i="22"/>
  <c r="M38" i="22" s="1"/>
  <c r="M39" i="22"/>
  <c r="P39" i="22"/>
  <c r="F26" i="22"/>
  <c r="F22" i="22"/>
  <c r="M69" i="22"/>
  <c r="M129" i="22"/>
  <c r="M25" i="22"/>
  <c r="M110" i="22"/>
  <c r="M85" i="22"/>
  <c r="M73" i="22"/>
  <c r="M71" i="22"/>
  <c r="M80" i="22"/>
  <c r="M122" i="22"/>
  <c r="N122" i="22"/>
  <c r="M74" i="22"/>
  <c r="P74" i="22"/>
  <c r="P111" i="22"/>
  <c r="M109" i="22"/>
  <c r="P97" i="22"/>
  <c r="M81" i="22"/>
  <c r="Q81" i="22" s="1"/>
  <c r="P73" i="22"/>
  <c r="P71" i="22"/>
  <c r="M55" i="22"/>
  <c r="P55" i="22" s="1"/>
  <c r="M36" i="22"/>
  <c r="M35" i="22"/>
  <c r="M19" i="22"/>
  <c r="P19" i="22" s="1"/>
  <c r="M28" i="22"/>
  <c r="M102" i="22"/>
  <c r="M60" i="22"/>
  <c r="S60" i="22"/>
  <c r="M67" i="22"/>
  <c r="S67" i="22"/>
  <c r="M114" i="22"/>
  <c r="M49" i="22"/>
  <c r="M48" i="22"/>
  <c r="M47" i="22"/>
  <c r="M46" i="22"/>
  <c r="M45" i="22"/>
  <c r="M44" i="22"/>
  <c r="M123" i="22"/>
  <c r="N126" i="22"/>
  <c r="M111" i="22"/>
  <c r="Q111" i="22" s="1"/>
  <c r="M43" i="22"/>
  <c r="S43" i="22" s="1"/>
  <c r="M42" i="22"/>
  <c r="M90" i="22"/>
  <c r="P90" i="22"/>
  <c r="M78" i="22"/>
  <c r="M75" i="22"/>
  <c r="Q75" i="22" s="1"/>
  <c r="Q141" i="22" s="1"/>
  <c r="M119" i="22"/>
  <c r="M63" i="22"/>
  <c r="M107" i="22"/>
  <c r="M117" i="22"/>
  <c r="M120" i="22"/>
  <c r="Q120" i="22"/>
  <c r="M121" i="22"/>
  <c r="N121" i="22"/>
  <c r="N116" i="22" s="1"/>
  <c r="M56" i="22"/>
  <c r="M89" i="22"/>
  <c r="M65" i="22"/>
  <c r="M53" i="22"/>
  <c r="N32" i="22"/>
  <c r="N21" i="22" s="1"/>
  <c r="M88" i="22"/>
  <c r="P88" i="22"/>
  <c r="M32" i="22"/>
  <c r="M41" i="22"/>
  <c r="M30" i="22"/>
  <c r="M18" i="22"/>
  <c r="S18" i="22"/>
  <c r="N17" i="22"/>
  <c r="N141" i="22" s="1"/>
  <c r="S141" i="22" l="1"/>
  <c r="P141" i="22"/>
</calcChain>
</file>

<file path=xl/sharedStrings.xml><?xml version="1.0" encoding="utf-8"?>
<sst xmlns="http://schemas.openxmlformats.org/spreadsheetml/2006/main" count="324" uniqueCount="177">
  <si>
    <t xml:space="preserve">Будівництво каналізаційних, водопровідних мереж, дренажу, влаштування водовідведення житлових масивів міста </t>
  </si>
  <si>
    <t>Додаток 10</t>
  </si>
  <si>
    <t>до рішення 36 сесії міської ради</t>
  </si>
  <si>
    <t>V скликання</t>
  </si>
  <si>
    <t xml:space="preserve">.2010  № ________ </t>
  </si>
  <si>
    <t>(грн.)</t>
  </si>
  <si>
    <t>Департамент містобудівного комплексу та земельних відносин міської ради</t>
  </si>
  <si>
    <t>Назва головного розпорядника коштів; Назва об'єкта відповідно до проектно-кошторисної документації; тощо</t>
  </si>
  <si>
    <t>3122</t>
  </si>
  <si>
    <t>КЕКВ</t>
  </si>
  <si>
    <t>С.Шиляєв</t>
  </si>
  <si>
    <t>Будівництво проспекту Незалежності на ділянці вул. Сторожинецької- Червоноармійської</t>
  </si>
  <si>
    <t>Інвентарізація обєктів культурної спадщини м.Чернівців</t>
  </si>
  <si>
    <t>№ п/п</t>
  </si>
  <si>
    <t>Рік початку і закінчення будівництва</t>
  </si>
  <si>
    <t>Загальна кошторисна вартість робіт, грн.</t>
  </si>
  <si>
    <t>Всього видатків на завершення будівництва об'єкта на майбутні роки, грн.</t>
  </si>
  <si>
    <t>2016-2017</t>
  </si>
  <si>
    <t>2015-2017</t>
  </si>
  <si>
    <t xml:space="preserve">Будівництво будівлі комунальної бюджетної установи "Клуб мікрорайону "Рогізна" </t>
  </si>
  <si>
    <t>Реконструкція будівлі на вул.Авангардній,17 під дошкільний навчальний заклад</t>
  </si>
  <si>
    <t>Будівництво берегоукріплюючих споруд на правому березі р.Прут в районі проходження каналізаційного дюкеру на головну каналізаційну насосну станцію</t>
  </si>
  <si>
    <t xml:space="preserve">Реконструкція кінотеатру   ім. І. Миколайчука  під кіномистецький центр   на  вул. Головній,140  </t>
  </si>
  <si>
    <t>2016-2018</t>
  </si>
  <si>
    <t>Реконструкція освітлення стадіону "Буковина" на вул.О.Гузар,1</t>
  </si>
  <si>
    <t>Будівництво футбольного поля з синтетичним покриттям на вул. Головній,265</t>
  </si>
  <si>
    <t>2017-2018</t>
  </si>
  <si>
    <t>Розроблення ІІ етапу програми впорядкування території та історичної забудови в межах буферної зони Всесвітньої спадщини ЮНЕСКО</t>
  </si>
  <si>
    <t>ВСЬОГО :</t>
  </si>
  <si>
    <t>Реконструкція будівлі на вул.Вірменській,17-А під дошкільний навчальний заклад</t>
  </si>
  <si>
    <t>1. Житлове будівництво</t>
  </si>
  <si>
    <t>Ступінь будівельної готовності об"єктів станом на 01.01.2017р. %</t>
  </si>
  <si>
    <t>Потреба в коштах на 2017 рік, грн.</t>
  </si>
  <si>
    <t xml:space="preserve"> 2018 рік</t>
  </si>
  <si>
    <t>2019рік</t>
  </si>
  <si>
    <t>2017-2020</t>
  </si>
  <si>
    <t>2. Освіта</t>
  </si>
  <si>
    <t>Реконструкція приміщень 2-го поверху під приміщення 4-х груп НВК "Берегиня" на вул.Карбулицького Іларія,2</t>
  </si>
  <si>
    <t xml:space="preserve">3. Комунальне господарство </t>
  </si>
  <si>
    <t>Будівництво зливово-каналізаційних та водопровідних мереж по вул. Заставнянській мікрорайону "Роша" (перша черга )</t>
  </si>
  <si>
    <t>Житловий мікрорайон по вул.Д.Лукіяновича  - будівництво (Захист від підтоплення та відведення поверхневого стоку на території під забудову)</t>
  </si>
  <si>
    <t>4. Культура</t>
  </si>
  <si>
    <t>Житловий мікрорайон по вул.Д.Лукіяновича (зовнішні інженерні мережі) - будівництво</t>
  </si>
  <si>
    <t>5. Фізична культура та спорт</t>
  </si>
  <si>
    <t>6. Обєкти управління охорони здоров'я</t>
  </si>
  <si>
    <t>Капітальний ремонт лікувального  корпусу КМУ "Міська лікарня №1" на вул.Героїв  Майдану, 226 (операційний блок)</t>
  </si>
  <si>
    <t>Капітальний ремонт закладів охорони здоров"я (співфінансування міської ради з реалізації інвестиційного проекту "Енергоефективність в будівлях бюджетної сфери в м.Чернівцях")</t>
  </si>
  <si>
    <t xml:space="preserve">Капітальний ремот даху поліклініки(будівля літера А) на вул.Героїв  Майдану, 226 </t>
  </si>
  <si>
    <t xml:space="preserve">7.Інші об"єкти будівництва </t>
  </si>
  <si>
    <t>Капітальний ремонт підвальних приміщень будівлі на вул.Садовського,8</t>
  </si>
  <si>
    <t>Капітальний ремонт приміщень закладів  дошкільної освіти (співфінансування міської ради з реалізації інвестиційного проекту "Енергоефективність в будівлях бюджетної сфери в м.Чернівцях")</t>
  </si>
  <si>
    <t xml:space="preserve">Реконструкція приміщень під дошкільний навчальний заклад на                         вул. Ольжича Олега,12 </t>
  </si>
  <si>
    <t>Будівництво каналізаційного колектору від РКНС №8 до вул.Таджицької (вул.Ізмайлівська, Білоруська, Гречаного, Паркова, Таджицька)</t>
  </si>
  <si>
    <t>Будівництво каналізаційних мереж по пров.Смотрицькому, вул.Кіцманській,  Тихорецькій, Гречаного та прилеглих вулиць до мр-ну "Кемпінг"</t>
  </si>
  <si>
    <t xml:space="preserve">Будівництво водопровідної мережі по вул.Вашківській </t>
  </si>
  <si>
    <t xml:space="preserve">Реконструкція РКНС-8 та напірних трубопроводів від РКНС-8 до каналізаційного дюкера через річку Прут </t>
  </si>
  <si>
    <t>2017-2019</t>
  </si>
  <si>
    <t>Реконструкція адмінприміщення КБУ "Центр дозвілля дітей та юнацтва парку ім.Ю.Федьковича" на вул.Й.Главки,20</t>
  </si>
  <si>
    <t>3132</t>
  </si>
  <si>
    <t>Реконструкція будівлі гімназії №7 на проспекті Незалежності,88-Д</t>
  </si>
  <si>
    <t>2018-2020</t>
  </si>
  <si>
    <t>Капітальний ремонт  приміщень будівлі на вул. Руській,226-г ( на трасі "Суперкрос")</t>
  </si>
  <si>
    <t>Капітальний ремонт конструктивних елементівКСОП "Буковина" на вул.О.Гузар,1</t>
  </si>
  <si>
    <t xml:space="preserve">Реконструкція котельні КМУ "Міська поліклініка №1" на вул.Шкільній,6 </t>
  </si>
  <si>
    <t>Придбання обладнання і предметів довгострокового користування (придбання пам'ятників загиблим воїнам АТО для встановлення їх на Алеї Слави центрального кладовища на вул.Героїв Майдану,159-А)</t>
  </si>
  <si>
    <t>Капітальний ремонт приміщень в КБУ "Музична школа №2" на вул. Кобилянської Ольги,36</t>
  </si>
  <si>
    <t>2017</t>
  </si>
  <si>
    <t>Будівництво корпусу КБУ "Музична школа №4" на вул. Панаса Мирного,6                 ( проектні роботи)</t>
  </si>
  <si>
    <t>Капітальний ремонт приміщень літнього театру в Центральному парку культури і відпочинку ім. Т.Г.Шевченка</t>
  </si>
  <si>
    <t>Капітальний ремонт підвального приміщення в КБУ "Центральний палац культури"на пл.Театральній,5</t>
  </si>
  <si>
    <t>Капітальний ремонт фасаду по КБУ "Музична школа №3" на вул.Юнацькій,1</t>
  </si>
  <si>
    <t>Капітальний ремонт фасаду КБУ "Будинок культури "Роша"" на вул. Горіхівській,1</t>
  </si>
  <si>
    <t>Реставрація 4-х скульптур на фронтоні житлового будинку-памятки архітектури на  пл. Театральній,2</t>
  </si>
  <si>
    <t>2018</t>
  </si>
  <si>
    <t>Капітальний ремонт будівлі КМУ "Міська дитяча поліклініка" на проспекті Незалежності,109-А</t>
  </si>
  <si>
    <t>Будівництво житлового кварталу по проспекту Незалежності (інженерні забезпечення). Газопостачання ІІІ черга.</t>
  </si>
  <si>
    <t>Будівництво житлового кварталу по проспекту Незалежності (інженерні забезпечення). Електроопостачання ІУ черга.</t>
  </si>
  <si>
    <t>Житловий мікрорайон по вул.Коломийській (зовнішні інженерні мережі) - будівництво</t>
  </si>
  <si>
    <t>Капітальний ремонт входів 11-ти відділень поштового зв'язку (улаштування пандусів з поручнями та навісами для доступу до віділень маломобільним групам населення), розташованих в орендованих приміщеннях  міської комунальної власності</t>
  </si>
  <si>
    <t>Капітальний ремонт приміщень та даху будівлі 7-го педіатричного відділенняКМУ "Міська дитяча поліклініка" на вул.Головній,218</t>
  </si>
  <si>
    <t>2016-2022</t>
  </si>
  <si>
    <t>Придбання обладнання і предметів довгострокового користування (Памятник жертвам голодомору та геноциду українського народу 1932-1933 та 1946-1947 р.р. з встановленням  на розі вул.Руської та Шевченка Тараса )</t>
  </si>
  <si>
    <t>2020 рік</t>
  </si>
  <si>
    <t>Чернівецький міський голова</t>
  </si>
  <si>
    <t>О.Каспрук</t>
  </si>
  <si>
    <t xml:space="preserve">Будівництво дошкільного дитячого закладу на 160 місць на вул.Вересневій,10 </t>
  </si>
  <si>
    <t xml:space="preserve">Будівництво (добудова) третьго поверху у Чернівецькому багатопрофільному ліцеї №4 на вул.Небесної Сотні,18-А </t>
  </si>
  <si>
    <t xml:space="preserve">Реконструкція приміщень харчоблоків першого та другого поверхів НВК "Любисток" на вул.Руській,228-А </t>
  </si>
  <si>
    <t>Реконструкція будівлі ЗОШ №13 на вул.Немирівській,13</t>
  </si>
  <si>
    <t xml:space="preserve">Будівництво закритого плавального басейну ДНЗ №24 ЦРД "Джерело" на вул Мусоргського,13 </t>
  </si>
  <si>
    <t xml:space="preserve">Будівництво (добудова) корпусу ДНЗ№24 ЦРД "Джерело" на вул. Мусоргського,13 </t>
  </si>
  <si>
    <t>2018-2019</t>
  </si>
  <si>
    <t xml:space="preserve">Будівництво (добудова) корпусу СДНЗ №31 на вул. Руданського Степана,10 </t>
  </si>
  <si>
    <t>2017-2025</t>
  </si>
  <si>
    <t>Реконструкція котельні для гімназії №2 на вул.Головній,73</t>
  </si>
  <si>
    <t>Реконструкція басейну КСОП "Буковина" на вул. О.Гузар,1</t>
  </si>
  <si>
    <t xml:space="preserve">Будівництво багатофункціонального  спортивного майданчика з синтетичним покриттям га території  КСОП "Буковина" на вул. О.Гузар,1 </t>
  </si>
  <si>
    <t>Капітальний ремонт будівлі медичної амбулаторії №1 КМУ "Центр первинної медико-санітарної допомоги "Садгора" на вул.М.Тореза,2</t>
  </si>
  <si>
    <t>Житловий квартал по проспекту Незалежності  (інженерні забезпечення)</t>
  </si>
  <si>
    <t>2008-2022</t>
  </si>
  <si>
    <t>Реконтрукція котельні для ЗОШ №5 на  вул Л.Українки, 18 (виконавча зйомка)</t>
  </si>
  <si>
    <t>Реконструкція  котельні  для ДНЗ №36 на  вул.С.Гулака-Артемовського,2 (виконавча зйомка)</t>
  </si>
  <si>
    <t>Виконання на об"єкті станом на 01.01.2017 р., грн.</t>
  </si>
  <si>
    <t xml:space="preserve"> Пропозиції на 2018-2020 роки*</t>
  </si>
  <si>
    <t>Будівництво каналізаційного колектора ДУ 1000мм на вул.Роменській на ділянці від вул.Руської до вул.Високої</t>
  </si>
  <si>
    <t>Будівництво дитячої дошкільної установи на 160 місць в мікрорайоні Ленківці на IV провул Вільшини, 13</t>
  </si>
  <si>
    <t>Реконструкція гуртожитку в житловий будинок відселенського фонду міської ради на вул. Чехова Антона, 23</t>
  </si>
  <si>
    <t>4816310</t>
  </si>
  <si>
    <t>4811010</t>
  </si>
  <si>
    <t>4811020</t>
  </si>
  <si>
    <t>Реконструкція з надбудовою 2-го поверху будівлі ДНЗ № 30 на бульварі Героїв Крут,7</t>
  </si>
  <si>
    <t>Будівництво зливово-каналізаційних та водопровідних мереж по вул. Заставнянській мікрорайону "Роша" (друга черга )</t>
  </si>
  <si>
    <t>Будівництво водопровідних та каналізаційних  мереж по вул Селятинській</t>
  </si>
  <si>
    <t>Будівництво водопроводу від вул.Підкови до вул.Чорнівської (перша черга)</t>
  </si>
  <si>
    <t>Будівництво каналізаційної мережі з приєднанням ЗНЗ №25 на вул.Благоєва та ЗНЗ №8 на вул.Дзержика,22</t>
  </si>
  <si>
    <t>Будівництво водопровідної  насосної станції ІІ-го підйому для забезпечення водопостачанням мікрорайону "Роша"</t>
  </si>
  <si>
    <t>КПК</t>
  </si>
  <si>
    <t>4814090</t>
  </si>
  <si>
    <t>4814200</t>
  </si>
  <si>
    <t>4816060</t>
  </si>
  <si>
    <t>Капітальний ремонт тротуарів КП "Парк Жовтневий" по вул. Пилипа Орлика,4</t>
  </si>
  <si>
    <t>4812010</t>
  </si>
  <si>
    <t>4812110</t>
  </si>
  <si>
    <t>4816650</t>
  </si>
  <si>
    <t>4810180</t>
  </si>
  <si>
    <t>Капітальний ремонт адміністративних приміщень на  вул Героїв              Майдану, 7</t>
  </si>
  <si>
    <t>4816420</t>
  </si>
  <si>
    <t>4831110</t>
  </si>
  <si>
    <t>Будівництво спортивного майданчика на вул.Гуцульській (навпроти житлового будинку №34)</t>
  </si>
  <si>
    <t>Будівництво спортивного майданчика  загагальноосвітньої школи І-ІІІ ступенів №2  ім. Ю.Федьковича на вул. Головній,87</t>
  </si>
  <si>
    <t>Будівництво вело-роликової доріжки та дитячого літнього театру між житловими будинками на бульварі Героїв Крут,4-6</t>
  </si>
  <si>
    <t>Придбання обладнання і предметів довгострокового користування (обладнання дитячих спортивних майданчиків з встановленням)</t>
  </si>
  <si>
    <t>Реконструкція спортивного майданчику ЗОШ №25 на вул. І.Мазепи,8-А (облаштування  баскетбольного поля та гімнастичної зони,спортивного майданчика)</t>
  </si>
  <si>
    <t>Реставрація скульптур (архітектурного декору) на будівлі на вул. О.Кобилянської ,26</t>
  </si>
  <si>
    <t>4816421</t>
  </si>
  <si>
    <t>78</t>
  </si>
  <si>
    <t>Капітальний ремонту системи опалення (заміна насоса до опалювальної системи) в приміщенні департаменту по в.Б.Хмельницького,64а;</t>
  </si>
  <si>
    <t xml:space="preserve">                                         </t>
  </si>
  <si>
    <t>Будівництво транспортної а/магістралі по вул.П.-Кільцевій з автодорожнім тунелем через територію злітно-посадкової смуги аеропорту (техніко-економічне обгрунтування)</t>
  </si>
  <si>
    <t>Будівництво багатоквартирного житлового будинку  на провул. Смотрицькому,5, 5-А, 5-Б</t>
  </si>
  <si>
    <t>Будівництво водопровідної насосної станції ІІІ-го підйому з резервуарами чистої води для забезпечення водопостачанням мікрорайону "Роша"</t>
  </si>
  <si>
    <t>в т.ч. кошти товариства</t>
  </si>
  <si>
    <t xml:space="preserve">Будівництво мереж водопостачання індивідуальних житлових будинків по вул. Марморозька, Хрещатинська, Путильська, Романця, Олекси, Будного Степана, провул. Марморозький </t>
  </si>
  <si>
    <t>Перелік об'єктів, фінансування яких буде здійснюватися в 2017-2020 роках</t>
  </si>
  <si>
    <t>Капітальний ремонт приміщень закладів  дошкільної освіти (кредитні кошти міжнародної  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</si>
  <si>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(кредитні кошти міжнародної  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</si>
  <si>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Реконструкція приміщень 2-го поверху під приміщення 4-х груп НВК "Берегиня" на вул.Карбулицького Іларія,2 (додаткові роботи)</t>
  </si>
  <si>
    <t>Реконструкція басейнів ЗОШ №27 на вул. С.Воробкевича,19 (кредитні кошти міжнародної  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</si>
  <si>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 xml:space="preserve">Реконструкція басейнів ЗОШ №27 на вул. С.Воробкевича,19 </t>
  </si>
  <si>
    <t>Капітальний ремонт покрівлі ЗОШ №19 на вул. Хотинській,23</t>
  </si>
  <si>
    <t>Капітальний ремонт огорожі ЗОШ №6 на вул.В.Комарова,26</t>
  </si>
  <si>
    <t>Будівництво каналізаційної мережі по вул.З.Космодем'янської</t>
  </si>
  <si>
    <t xml:space="preserve">Будівництво спортивного комплексу на вул. Учительській,1 (на місці колишнього кінотеатру "Буковина") </t>
  </si>
  <si>
    <t xml:space="preserve">Капітальний ремонт лікувального  корпусу КМУ "Міська лікарня №1" на вул.Героїв  Майдану, 226 </t>
  </si>
  <si>
    <t>Відновлення дорожнього покриття після прокладання інженерних мереж по вул.Дзержика та  інших вулиць</t>
  </si>
  <si>
    <t>79</t>
  </si>
  <si>
    <t>80</t>
  </si>
  <si>
    <t>81</t>
  </si>
  <si>
    <t>82</t>
  </si>
  <si>
    <t>83</t>
  </si>
  <si>
    <t>84</t>
  </si>
  <si>
    <t>85</t>
  </si>
  <si>
    <t>86</t>
  </si>
  <si>
    <t>Бюджет ініціатив чернівчан</t>
  </si>
  <si>
    <t xml:space="preserve">Будівництво типових спортивних майданчиків </t>
  </si>
  <si>
    <t>87</t>
  </si>
  <si>
    <t>88</t>
  </si>
  <si>
    <t>Будівництво універсального спортивного майданчика на вул.Квітковського,2</t>
  </si>
  <si>
    <t>Реконструкція будівлі з подальшим її використанням для спортивнотехнічних клубів на вул.Руській,226-г (міжнародний спортивний центр "Суперкрос")</t>
  </si>
  <si>
    <t>Длдаток 2</t>
  </si>
  <si>
    <t>Будівництво автономної котельні для басейну та ЗОШ №27 на вул. С.Воробкевича,19 (кредитні кошти міжнародної   фінансової організації "Північна екологічна фінансова корпорація" (NEFCO) на реалізацію інвестиційного проекту "Енергоефективність в будівлях бюджетної сфери в м.Чернівцях")</t>
  </si>
  <si>
    <t>Капітальний ремонт приміщень закладів  дошкільної освіти ( грантові кошти нареалізацію інвестиційного проекту "Енергоефективність в будівлях бюджетної сфери в м.Чернівцях)</t>
  </si>
  <si>
    <t>Капітальний ремонт приміщень загально-освітніх навчальних закладів (співфінансування міської ради з реалізації інвестиційного проекту "Енергоефективність в будівлях бюджетної сфери в м.Чернівцях")</t>
  </si>
  <si>
    <t>Капітальний ремонт приміщень загально-освітніх навчальних закладів (грантові кошти  на реалізацію інвестиційного проекту "Енергоефективність в будівлях бюджетної сфери в м.Чернівцях")</t>
  </si>
  <si>
    <t>89</t>
  </si>
  <si>
    <t>Будівництво  скверу  "Sport Family Garden "на  бульварі  Героїв  Крут ( навпроти бювету)</t>
  </si>
  <si>
    <t xml:space="preserve">до  цільової Програми будівництва обєктів житла і соціальної сфери в м.Чернівцях на 2017-2020 роки
 «Сучасне місто»  
затвердженої рішенням  міської ради УІІ скликання
від 13.03.2017   № 626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</si>
</sst>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9" formatCode="_-* #,##0.00\ _г_р_н_._-;\-* #,##0.00\ _г_р_н_._-;_-* &quot;-&quot;??\ _г_р_н_._-;_-@_-"/>
    <numFmt numFmtId="188" formatCode="0.0"/>
    <numFmt numFmtId="189" formatCode="#,##0.00\ _г_р_н_."/>
    <numFmt numFmtId="190" formatCode="0.0%"/>
    <numFmt numFmtId="191" formatCode="#,##0.00_р_."/>
    <numFmt numFmtId="194" formatCode="#,##0.0"/>
    <numFmt numFmtId="196" formatCode="#,##0.000"/>
    <numFmt numFmtId="201" formatCode="#,##0.0\ _г_р_н_."/>
    <numFmt numFmtId="203" formatCode="_-* #,##0.0\ _г_р_н_._-;\-* #,##0.0\ _г_р_н_._-;_-* &quot;-&quot;??\ _г_р_н_._-;_-@_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8" fillId="0" borderId="0"/>
    <xf numFmtId="0" fontId="8" fillId="0" borderId="0"/>
    <xf numFmtId="0" fontId="2" fillId="0" borderId="0"/>
    <xf numFmtId="0" fontId="2" fillId="0" borderId="0"/>
    <xf numFmtId="179" fontId="1" fillId="0" borderId="0" applyFont="0" applyFill="0" applyBorder="0" applyAlignment="0" applyProtection="0"/>
  </cellStyleXfs>
  <cellXfs count="556">
    <xf numFmtId="0" fontId="0" fillId="0" borderId="0" xfId="0"/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0" fontId="9" fillId="0" borderId="0" xfId="0" applyFont="1" applyFill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" fontId="9" fillId="0" borderId="0" xfId="0" applyNumberFormat="1" applyFont="1" applyBorder="1" applyAlignment="1">
      <alignment horizontal="right" wrapText="1"/>
    </xf>
    <xf numFmtId="179" fontId="5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188" fontId="7" fillId="2" borderId="3" xfId="0" applyNumberFormat="1" applyFont="1" applyFill="1" applyBorder="1" applyAlignment="1">
      <alignment horizontal="center" wrapText="1"/>
    </xf>
    <xf numFmtId="188" fontId="7" fillId="2" borderId="5" xfId="0" applyNumberFormat="1" applyFont="1" applyFill="1" applyBorder="1" applyAlignment="1">
      <alignment horizontal="center" wrapText="1"/>
    </xf>
    <xf numFmtId="2" fontId="7" fillId="2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right" wrapText="1"/>
    </xf>
    <xf numFmtId="0" fontId="6" fillId="2" borderId="5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wrapText="1"/>
    </xf>
    <xf numFmtId="4" fontId="4" fillId="0" borderId="7" xfId="0" applyNumberFormat="1" applyFont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2" fontId="7" fillId="2" borderId="4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wrapText="1"/>
    </xf>
    <xf numFmtId="0" fontId="0" fillId="0" borderId="0" xfId="0" applyBorder="1"/>
    <xf numFmtId="0" fontId="7" fillId="0" borderId="11" xfId="0" applyFont="1" applyBorder="1" applyAlignment="1">
      <alignment wrapText="1"/>
    </xf>
    <xf numFmtId="2" fontId="7" fillId="2" borderId="3" xfId="0" applyNumberFormat="1" applyFont="1" applyFill="1" applyBorder="1" applyAlignment="1">
      <alignment horizontal="center" wrapText="1"/>
    </xf>
    <xf numFmtId="4" fontId="4" fillId="2" borderId="12" xfId="0" applyNumberFormat="1" applyFont="1" applyFill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center" wrapText="1"/>
    </xf>
    <xf numFmtId="4" fontId="4" fillId="0" borderId="12" xfId="0" applyNumberFormat="1" applyFont="1" applyBorder="1" applyAlignment="1">
      <alignment horizontal="center" wrapText="1"/>
    </xf>
    <xf numFmtId="4" fontId="4" fillId="0" borderId="13" xfId="0" applyNumberFormat="1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179" fontId="4" fillId="0" borderId="12" xfId="0" applyNumberFormat="1" applyFont="1" applyBorder="1" applyAlignment="1">
      <alignment wrapText="1"/>
    </xf>
    <xf numFmtId="179" fontId="4" fillId="0" borderId="13" xfId="0" applyNumberFormat="1" applyFont="1" applyBorder="1" applyAlignment="1">
      <alignment wrapText="1"/>
    </xf>
    <xf numFmtId="0" fontId="4" fillId="2" borderId="12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 wrapText="1"/>
    </xf>
    <xf numFmtId="0" fontId="9" fillId="2" borderId="14" xfId="0" applyFont="1" applyFill="1" applyBorder="1" applyAlignment="1">
      <alignment horizontal="center" wrapText="1"/>
    </xf>
    <xf numFmtId="190" fontId="4" fillId="2" borderId="1" xfId="0" applyNumberFormat="1" applyFont="1" applyFill="1" applyBorder="1" applyAlignment="1">
      <alignment horizontal="center" wrapText="1"/>
    </xf>
    <xf numFmtId="4" fontId="4" fillId="2" borderId="1" xfId="3" applyNumberFormat="1" applyFont="1" applyFill="1" applyBorder="1" applyAlignment="1">
      <alignment horizontal="center" wrapText="1"/>
    </xf>
    <xf numFmtId="4" fontId="4" fillId="2" borderId="7" xfId="0" applyNumberFormat="1" applyFont="1" applyFill="1" applyBorder="1" applyAlignment="1">
      <alignment horizontal="center" wrapText="1"/>
    </xf>
    <xf numFmtId="4" fontId="4" fillId="2" borderId="12" xfId="3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189" fontId="4" fillId="2" borderId="14" xfId="0" applyNumberFormat="1" applyFont="1" applyFill="1" applyBorder="1" applyAlignment="1">
      <alignment horizontal="center" wrapText="1"/>
    </xf>
    <xf numFmtId="189" fontId="4" fillId="2" borderId="16" xfId="0" applyNumberFormat="1" applyFont="1" applyFill="1" applyBorder="1"/>
    <xf numFmtId="0" fontId="5" fillId="0" borderId="17" xfId="0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wrapText="1"/>
    </xf>
    <xf numFmtId="4" fontId="4" fillId="0" borderId="7" xfId="0" applyNumberFormat="1" applyFont="1" applyFill="1" applyBorder="1" applyAlignment="1">
      <alignment horizontal="center" wrapText="1"/>
    </xf>
    <xf numFmtId="4" fontId="4" fillId="0" borderId="1" xfId="3" applyNumberFormat="1" applyFont="1" applyFill="1" applyBorder="1" applyAlignment="1">
      <alignment horizontal="center" wrapText="1"/>
    </xf>
    <xf numFmtId="0" fontId="4" fillId="0" borderId="7" xfId="0" applyFont="1" applyBorder="1" applyAlignment="1">
      <alignment horizontal="left" wrapText="1"/>
    </xf>
    <xf numFmtId="49" fontId="14" fillId="0" borderId="1" xfId="3" applyNumberFormat="1" applyFont="1" applyBorder="1" applyAlignment="1">
      <alignment horizontal="center" wrapText="1"/>
    </xf>
    <xf numFmtId="49" fontId="14" fillId="0" borderId="15" xfId="3" applyNumberFormat="1" applyFont="1" applyBorder="1" applyAlignment="1">
      <alignment horizontal="center" wrapText="1"/>
    </xf>
    <xf numFmtId="4" fontId="13" fillId="0" borderId="1" xfId="3" applyNumberFormat="1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4" fontId="15" fillId="0" borderId="12" xfId="3" applyNumberFormat="1" applyFont="1" applyBorder="1" applyAlignment="1">
      <alignment horizontal="center" wrapText="1"/>
    </xf>
    <xf numFmtId="9" fontId="15" fillId="0" borderId="1" xfId="3" applyNumberFormat="1" applyFont="1" applyBorder="1" applyAlignment="1">
      <alignment horizontal="center" wrapText="1"/>
    </xf>
    <xf numFmtId="4" fontId="15" fillId="0" borderId="7" xfId="3" applyNumberFormat="1" applyFont="1" applyBorder="1" applyAlignment="1">
      <alignment horizontal="center" wrapText="1"/>
    </xf>
    <xf numFmtId="189" fontId="4" fillId="0" borderId="16" xfId="0" applyNumberFormat="1" applyFont="1" applyBorder="1" applyAlignment="1">
      <alignment horizontal="center"/>
    </xf>
    <xf numFmtId="189" fontId="4" fillId="0" borderId="14" xfId="0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90" fontId="4" fillId="0" borderId="1" xfId="3" applyNumberFormat="1" applyFont="1" applyFill="1" applyBorder="1" applyAlignment="1">
      <alignment horizontal="center" wrapText="1"/>
    </xf>
    <xf numFmtId="4" fontId="4" fillId="0" borderId="7" xfId="3" applyNumberFormat="1" applyFont="1" applyBorder="1" applyAlignment="1">
      <alignment horizontal="center" wrapText="1"/>
    </xf>
    <xf numFmtId="189" fontId="4" fillId="0" borderId="18" xfId="0" applyNumberFormat="1" applyFont="1" applyBorder="1" applyAlignment="1">
      <alignment horizontal="center"/>
    </xf>
    <xf numFmtId="189" fontId="4" fillId="0" borderId="19" xfId="0" applyNumberFormat="1" applyFont="1" applyBorder="1" applyAlignment="1">
      <alignment horizontal="center" wrapText="1"/>
    </xf>
    <xf numFmtId="179" fontId="4" fillId="0" borderId="0" xfId="0" applyNumberFormat="1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4" fontId="4" fillId="0" borderId="12" xfId="3" applyNumberFormat="1" applyFont="1" applyFill="1" applyBorder="1" applyAlignment="1">
      <alignment horizontal="center" wrapText="1"/>
    </xf>
    <xf numFmtId="4" fontId="4" fillId="0" borderId="7" xfId="3" applyNumberFormat="1" applyFont="1" applyFill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4" fontId="4" fillId="0" borderId="21" xfId="3" applyNumberFormat="1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center" wrapText="1"/>
    </xf>
    <xf numFmtId="4" fontId="4" fillId="0" borderId="13" xfId="3" applyNumberFormat="1" applyFont="1" applyFill="1" applyBorder="1" applyAlignment="1">
      <alignment horizontal="center" wrapText="1"/>
    </xf>
    <xf numFmtId="190" fontId="4" fillId="0" borderId="21" xfId="3" applyNumberFormat="1" applyFont="1" applyFill="1" applyBorder="1" applyAlignment="1">
      <alignment horizontal="center" wrapText="1"/>
    </xf>
    <xf numFmtId="4" fontId="4" fillId="0" borderId="22" xfId="3" applyNumberFormat="1" applyFont="1" applyBorder="1" applyAlignment="1">
      <alignment horizontal="center" wrapText="1"/>
    </xf>
    <xf numFmtId="4" fontId="4" fillId="0" borderId="22" xfId="0" applyNumberFormat="1" applyFont="1" applyBorder="1" applyAlignment="1">
      <alignment horizontal="center" wrapText="1"/>
    </xf>
    <xf numFmtId="189" fontId="4" fillId="0" borderId="1" xfId="0" applyNumberFormat="1" applyFont="1" applyBorder="1" applyAlignment="1">
      <alignment horizontal="center"/>
    </xf>
    <xf numFmtId="189" fontId="4" fillId="0" borderId="1" xfId="0" applyNumberFormat="1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4" fontId="13" fillId="0" borderId="7" xfId="3" applyNumberFormat="1" applyFont="1" applyBorder="1" applyAlignment="1">
      <alignment horizontal="center" wrapText="1"/>
    </xf>
    <xf numFmtId="0" fontId="4" fillId="0" borderId="22" xfId="0" applyFont="1" applyFill="1" applyBorder="1" applyAlignment="1">
      <alignment horizontal="left" wrapText="1"/>
    </xf>
    <xf numFmtId="0" fontId="5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wrapText="1"/>
    </xf>
    <xf numFmtId="4" fontId="15" fillId="0" borderId="12" xfId="3" applyNumberFormat="1" applyFont="1" applyFill="1" applyBorder="1" applyAlignment="1">
      <alignment horizontal="center" wrapText="1"/>
    </xf>
    <xf numFmtId="9" fontId="15" fillId="0" borderId="1" xfId="0" applyNumberFormat="1" applyFont="1" applyBorder="1" applyAlignment="1">
      <alignment horizontal="center" wrapText="1"/>
    </xf>
    <xf numFmtId="189" fontId="4" fillId="2" borderId="12" xfId="3" applyNumberFormat="1" applyFont="1" applyFill="1" applyBorder="1" applyAlignment="1">
      <alignment horizontal="center" wrapText="1"/>
    </xf>
    <xf numFmtId="189" fontId="4" fillId="0" borderId="16" xfId="0" applyNumberFormat="1" applyFont="1" applyBorder="1" applyAlignment="1"/>
    <xf numFmtId="0" fontId="4" fillId="2" borderId="7" xfId="0" applyFont="1" applyFill="1" applyBorder="1" applyAlignment="1">
      <alignment wrapText="1"/>
    </xf>
    <xf numFmtId="2" fontId="9" fillId="0" borderId="16" xfId="5" applyNumberFormat="1" applyFont="1" applyFill="1" applyBorder="1" applyAlignment="1">
      <alignment horizontal="center" wrapText="1"/>
    </xf>
    <xf numFmtId="2" fontId="9" fillId="0" borderId="14" xfId="5" applyNumberFormat="1" applyFont="1" applyFill="1" applyBorder="1" applyAlignment="1" applyProtection="1">
      <alignment horizontal="center" wrapText="1"/>
      <protection locked="0"/>
    </xf>
    <xf numFmtId="190" fontId="15" fillId="0" borderId="1" xfId="0" applyNumberFormat="1" applyFont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191" fontId="4" fillId="0" borderId="22" xfId="3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5" fillId="0" borderId="23" xfId="0" applyFont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wrapText="1"/>
    </xf>
    <xf numFmtId="4" fontId="4" fillId="0" borderId="22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4" fontId="4" fillId="3" borderId="12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wrapText="1"/>
    </xf>
    <xf numFmtId="0" fontId="7" fillId="0" borderId="5" xfId="0" applyFont="1" applyBorder="1" applyAlignment="1">
      <alignment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wrapText="1"/>
    </xf>
    <xf numFmtId="0" fontId="6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49" fontId="5" fillId="0" borderId="7" xfId="3" applyNumberFormat="1" applyFont="1" applyFill="1" applyBorder="1" applyAlignment="1">
      <alignment horizontal="center" wrapText="1"/>
    </xf>
    <xf numFmtId="49" fontId="5" fillId="0" borderId="24" xfId="3" applyNumberFormat="1" applyFont="1" applyFill="1" applyBorder="1" applyAlignment="1">
      <alignment horizontal="center" wrapText="1"/>
    </xf>
    <xf numFmtId="189" fontId="5" fillId="3" borderId="1" xfId="0" applyNumberFormat="1" applyFont="1" applyFill="1" applyBorder="1" applyAlignment="1">
      <alignment wrapText="1"/>
    </xf>
    <xf numFmtId="179" fontId="4" fillId="0" borderId="1" xfId="0" applyNumberFormat="1" applyFont="1" applyBorder="1" applyAlignment="1">
      <alignment wrapText="1"/>
    </xf>
    <xf numFmtId="49" fontId="11" fillId="0" borderId="21" xfId="0" applyNumberFormat="1" applyFont="1" applyBorder="1" applyAlignment="1">
      <alignment wrapText="1"/>
    </xf>
    <xf numFmtId="0" fontId="4" fillId="0" borderId="21" xfId="0" applyFont="1" applyBorder="1" applyAlignment="1">
      <alignment horizontal="left" wrapText="1"/>
    </xf>
    <xf numFmtId="0" fontId="4" fillId="0" borderId="21" xfId="0" applyFont="1" applyBorder="1" applyAlignment="1">
      <alignment horizontal="center" wrapText="1"/>
    </xf>
    <xf numFmtId="189" fontId="4" fillId="0" borderId="21" xfId="0" applyNumberFormat="1" applyFont="1" applyBorder="1" applyAlignment="1">
      <alignment horizontal="center"/>
    </xf>
    <xf numFmtId="189" fontId="4" fillId="0" borderId="21" xfId="0" applyNumberFormat="1" applyFont="1" applyBorder="1" applyAlignment="1">
      <alignment horizontal="center" wrapText="1"/>
    </xf>
    <xf numFmtId="0" fontId="0" fillId="0" borderId="0" xfId="0" applyFont="1"/>
    <xf numFmtId="0" fontId="5" fillId="0" borderId="17" xfId="0" applyFont="1" applyBorder="1" applyAlignment="1">
      <alignment vertic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11" fillId="0" borderId="5" xfId="0" applyNumberFormat="1" applyFont="1" applyBorder="1" applyAlignment="1">
      <alignment wrapText="1"/>
    </xf>
    <xf numFmtId="4" fontId="4" fillId="0" borderId="22" xfId="3" applyNumberFormat="1" applyFont="1" applyFill="1" applyBorder="1" applyAlignment="1">
      <alignment horizontal="center" wrapText="1"/>
    </xf>
    <xf numFmtId="0" fontId="1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194" fontId="17" fillId="0" borderId="1" xfId="0" applyNumberFormat="1" applyFont="1" applyBorder="1" applyAlignment="1">
      <alignment horizontal="center"/>
    </xf>
    <xf numFmtId="194" fontId="4" fillId="0" borderId="1" xfId="0" applyNumberFormat="1" applyFont="1" applyBorder="1" applyAlignment="1">
      <alignment horizontal="center"/>
    </xf>
    <xf numFmtId="0" fontId="4" fillId="0" borderId="21" xfId="0" applyFont="1" applyFill="1" applyBorder="1" applyAlignment="1">
      <alignment wrapText="1"/>
    </xf>
    <xf numFmtId="194" fontId="4" fillId="0" borderId="22" xfId="0" applyNumberFormat="1" applyFont="1" applyBorder="1" applyAlignment="1">
      <alignment horizontal="center"/>
    </xf>
    <xf numFmtId="194" fontId="4" fillId="0" borderId="21" xfId="0" applyNumberFormat="1" applyFont="1" applyBorder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189" fontId="4" fillId="0" borderId="16" xfId="0" applyNumberFormat="1" applyFont="1" applyFill="1" applyBorder="1" applyAlignment="1">
      <alignment horizontal="center"/>
    </xf>
    <xf numFmtId="189" fontId="4" fillId="0" borderId="14" xfId="0" applyNumberFormat="1" applyFont="1" applyFill="1" applyBorder="1" applyAlignment="1">
      <alignment horizontal="center" wrapText="1"/>
    </xf>
    <xf numFmtId="189" fontId="4" fillId="0" borderId="1" xfId="0" applyNumberFormat="1" applyFont="1" applyFill="1" applyBorder="1" applyAlignment="1">
      <alignment horizontal="center" wrapText="1"/>
    </xf>
    <xf numFmtId="189" fontId="4" fillId="2" borderId="16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left" wrapText="1"/>
    </xf>
    <xf numFmtId="4" fontId="4" fillId="0" borderId="1" xfId="0" applyNumberFormat="1" applyFont="1" applyBorder="1" applyAlignment="1">
      <alignment horizontal="center"/>
    </xf>
    <xf numFmtId="189" fontId="4" fillId="0" borderId="7" xfId="0" applyNumberFormat="1" applyFont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4" fillId="2" borderId="22" xfId="0" applyFont="1" applyFill="1" applyBorder="1" applyAlignment="1">
      <alignment horizontal="left" wrapText="1"/>
    </xf>
    <xf numFmtId="4" fontId="13" fillId="0" borderId="21" xfId="3" applyNumberFormat="1" applyFont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25" xfId="0" applyFont="1" applyFill="1" applyBorder="1" applyAlignment="1">
      <alignment horizontal="center" wrapText="1"/>
    </xf>
    <xf numFmtId="0" fontId="6" fillId="2" borderId="24" xfId="0" applyFont="1" applyFill="1" applyBorder="1" applyAlignment="1">
      <alignment horizontal="center" wrapText="1"/>
    </xf>
    <xf numFmtId="4" fontId="15" fillId="0" borderId="21" xfId="3" applyNumberFormat="1" applyFont="1" applyFill="1" applyBorder="1" applyAlignment="1">
      <alignment horizontal="center" wrapText="1"/>
    </xf>
    <xf numFmtId="4" fontId="4" fillId="2" borderId="13" xfId="3" applyNumberFormat="1" applyFont="1" applyFill="1" applyBorder="1" applyAlignment="1">
      <alignment horizontal="center" wrapText="1"/>
    </xf>
    <xf numFmtId="4" fontId="13" fillId="0" borderId="22" xfId="3" applyNumberFormat="1" applyFont="1" applyBorder="1" applyAlignment="1">
      <alignment horizontal="center" wrapText="1"/>
    </xf>
    <xf numFmtId="2" fontId="7" fillId="2" borderId="24" xfId="0" applyNumberFormat="1" applyFont="1" applyFill="1" applyBorder="1" applyAlignment="1">
      <alignment horizontal="center" wrapText="1"/>
    </xf>
    <xf numFmtId="189" fontId="4" fillId="0" borderId="18" xfId="0" applyNumberFormat="1" applyFont="1" applyBorder="1" applyAlignment="1"/>
    <xf numFmtId="2" fontId="7" fillId="2" borderId="0" xfId="0" applyNumberFormat="1" applyFont="1" applyFill="1" applyBorder="1" applyAlignment="1">
      <alignment horizontal="center" wrapText="1"/>
    </xf>
    <xf numFmtId="4" fontId="4" fillId="0" borderId="21" xfId="0" applyNumberFormat="1" applyFont="1" applyBorder="1" applyAlignment="1">
      <alignment horizontal="center" wrapText="1"/>
    </xf>
    <xf numFmtId="4" fontId="4" fillId="0" borderId="13" xfId="0" applyNumberFormat="1" applyFont="1" applyFill="1" applyBorder="1" applyAlignment="1">
      <alignment horizontal="center" wrapText="1"/>
    </xf>
    <xf numFmtId="4" fontId="4" fillId="2" borderId="7" xfId="3" applyNumberFormat="1" applyFont="1" applyFill="1" applyBorder="1" applyAlignment="1">
      <alignment horizontal="center" wrapText="1"/>
    </xf>
    <xf numFmtId="189" fontId="4" fillId="2" borderId="12" xfId="0" applyNumberFormat="1" applyFont="1" applyFill="1" applyBorder="1" applyAlignment="1">
      <alignment horizontal="center" wrapText="1"/>
    </xf>
    <xf numFmtId="49" fontId="11" fillId="0" borderId="7" xfId="0" applyNumberFormat="1" applyFont="1" applyBorder="1" applyAlignment="1">
      <alignment wrapText="1"/>
    </xf>
    <xf numFmtId="0" fontId="4" fillId="2" borderId="21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19" fillId="2" borderId="5" xfId="0" applyFont="1" applyFill="1" applyBorder="1" applyAlignment="1">
      <alignment horizontal="left" wrapText="1"/>
    </xf>
    <xf numFmtId="0" fontId="19" fillId="2" borderId="26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wrapText="1"/>
    </xf>
    <xf numFmtId="0" fontId="4" fillId="2" borderId="24" xfId="0" applyFont="1" applyFill="1" applyBorder="1" applyAlignment="1">
      <alignment wrapText="1"/>
    </xf>
    <xf numFmtId="49" fontId="11" fillId="2" borderId="7" xfId="0" applyNumberFormat="1" applyFont="1" applyFill="1" applyBorder="1" applyAlignment="1">
      <alignment wrapText="1"/>
    </xf>
    <xf numFmtId="189" fontId="21" fillId="4" borderId="5" xfId="0" applyNumberFormat="1" applyFont="1" applyFill="1" applyBorder="1" applyAlignment="1">
      <alignment horizontal="left"/>
    </xf>
    <xf numFmtId="0" fontId="4" fillId="0" borderId="24" xfId="0" applyFont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0" fontId="19" fillId="2" borderId="5" xfId="0" applyFont="1" applyFill="1" applyBorder="1" applyAlignment="1">
      <alignment wrapText="1"/>
    </xf>
    <xf numFmtId="201" fontId="21" fillId="4" borderId="5" xfId="0" applyNumberFormat="1" applyFont="1" applyFill="1" applyBorder="1" applyAlignment="1">
      <alignment horizontal="left"/>
    </xf>
    <xf numFmtId="2" fontId="6" fillId="0" borderId="4" xfId="0" applyNumberFormat="1" applyFont="1" applyFill="1" applyBorder="1" applyAlignment="1">
      <alignment horizontal="center" wrapText="1"/>
    </xf>
    <xf numFmtId="49" fontId="5" fillId="0" borderId="6" xfId="3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4" fontId="4" fillId="0" borderId="5" xfId="3" applyNumberFormat="1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190" fontId="4" fillId="0" borderId="5" xfId="3" applyNumberFormat="1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179" fontId="4" fillId="0" borderId="3" xfId="0" applyNumberFormat="1" applyFont="1" applyBorder="1" applyAlignment="1">
      <alignment wrapText="1"/>
    </xf>
    <xf numFmtId="0" fontId="4" fillId="0" borderId="21" xfId="0" applyFont="1" applyBorder="1" applyAlignment="1">
      <alignment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18" fillId="0" borderId="27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5" fillId="0" borderId="22" xfId="0" applyFont="1" applyFill="1" applyBorder="1" applyAlignment="1">
      <alignment horizontal="left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0" fillId="0" borderId="0" xfId="0" applyFont="1" applyBorder="1"/>
    <xf numFmtId="4" fontId="4" fillId="4" borderId="5" xfId="0" applyNumberFormat="1" applyFont="1" applyFill="1" applyBorder="1" applyAlignment="1">
      <alignment horizontal="center"/>
    </xf>
    <xf numFmtId="4" fontId="4" fillId="4" borderId="14" xfId="0" applyNumberFormat="1" applyFont="1" applyFill="1" applyBorder="1" applyAlignment="1">
      <alignment horizontal="center" wrapText="1"/>
    </xf>
    <xf numFmtId="196" fontId="4" fillId="2" borderId="1" xfId="3" applyNumberFormat="1" applyFont="1" applyFill="1" applyBorder="1" applyAlignment="1">
      <alignment horizontal="center" wrapText="1"/>
    </xf>
    <xf numFmtId="4" fontId="4" fillId="4" borderId="22" xfId="0" applyNumberFormat="1" applyFont="1" applyFill="1" applyBorder="1" applyAlignment="1">
      <alignment horizontal="center" wrapText="1"/>
    </xf>
    <xf numFmtId="0" fontId="24" fillId="2" borderId="5" xfId="0" applyFont="1" applyFill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wrapText="1"/>
    </xf>
    <xf numFmtId="0" fontId="6" fillId="5" borderId="6" xfId="0" applyFont="1" applyFill="1" applyBorder="1" applyAlignment="1">
      <alignment horizontal="center" wrapText="1"/>
    </xf>
    <xf numFmtId="49" fontId="7" fillId="5" borderId="5" xfId="0" applyNumberFormat="1" applyFont="1" applyFill="1" applyBorder="1" applyAlignment="1">
      <alignment wrapText="1"/>
    </xf>
    <xf numFmtId="0" fontId="5" fillId="5" borderId="7" xfId="0" applyFont="1" applyFill="1" applyBorder="1" applyAlignment="1">
      <alignment horizontal="left" wrapText="1"/>
    </xf>
    <xf numFmtId="0" fontId="6" fillId="5" borderId="5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188" fontId="7" fillId="5" borderId="5" xfId="0" applyNumberFormat="1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188" fontId="7" fillId="5" borderId="3" xfId="0" applyNumberFormat="1" applyFont="1" applyFill="1" applyBorder="1" applyAlignment="1">
      <alignment horizontal="center" wrapText="1"/>
    </xf>
    <xf numFmtId="2" fontId="7" fillId="5" borderId="5" xfId="0" applyNumberFormat="1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2" fontId="7" fillId="5" borderId="6" xfId="0" applyNumberFormat="1" applyFont="1" applyFill="1" applyBorder="1" applyAlignment="1">
      <alignment horizontal="center" wrapText="1"/>
    </xf>
    <xf numFmtId="0" fontId="7" fillId="5" borderId="11" xfId="0" applyFont="1" applyFill="1" applyBorder="1" applyAlignment="1">
      <alignment wrapText="1"/>
    </xf>
    <xf numFmtId="2" fontId="7" fillId="5" borderId="4" xfId="0" applyNumberFormat="1" applyFont="1" applyFill="1" applyBorder="1" applyAlignment="1">
      <alignment horizontal="right" wrapText="1"/>
    </xf>
    <xf numFmtId="2" fontId="7" fillId="5" borderId="3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>
      <alignment wrapText="1"/>
    </xf>
    <xf numFmtId="4" fontId="5" fillId="0" borderId="5" xfId="0" applyNumberFormat="1" applyFont="1" applyFill="1" applyBorder="1" applyAlignment="1">
      <alignment horizontal="center" wrapText="1"/>
    </xf>
    <xf numFmtId="49" fontId="11" fillId="0" borderId="0" xfId="0" applyNumberFormat="1" applyFont="1" applyBorder="1" applyAlignment="1">
      <alignment wrapText="1"/>
    </xf>
    <xf numFmtId="189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9" fontId="11" fillId="0" borderId="13" xfId="0" applyNumberFormat="1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2" fontId="7" fillId="2" borderId="13" xfId="0" applyNumberFormat="1" applyFont="1" applyFill="1" applyBorder="1" applyAlignment="1">
      <alignment horizontal="center" wrapText="1"/>
    </xf>
    <xf numFmtId="189" fontId="4" fillId="0" borderId="13" xfId="0" applyNumberFormat="1" applyFont="1" applyBorder="1" applyAlignment="1">
      <alignment horizontal="center"/>
    </xf>
    <xf numFmtId="189" fontId="4" fillId="0" borderId="13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wrapText="1"/>
    </xf>
    <xf numFmtId="0" fontId="22" fillId="0" borderId="3" xfId="0" applyFont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189" fontId="4" fillId="0" borderId="3" xfId="0" applyNumberFormat="1" applyFont="1" applyBorder="1" applyAlignment="1">
      <alignment horizontal="center"/>
    </xf>
    <xf numFmtId="189" fontId="4" fillId="0" borderId="3" xfId="0" applyNumberFormat="1" applyFont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4" fontId="20" fillId="0" borderId="5" xfId="3" applyNumberFormat="1" applyFont="1" applyBorder="1" applyAlignment="1">
      <alignment horizontal="left" wrapText="1"/>
    </xf>
    <xf numFmtId="4" fontId="15" fillId="0" borderId="5" xfId="3" applyNumberFormat="1" applyFont="1" applyFill="1" applyBorder="1" applyAlignment="1">
      <alignment horizontal="center" wrapText="1"/>
    </xf>
    <xf numFmtId="190" fontId="4" fillId="2" borderId="21" xfId="0" applyNumberFormat="1" applyFont="1" applyFill="1" applyBorder="1" applyAlignment="1">
      <alignment horizontal="center" wrapText="1"/>
    </xf>
    <xf numFmtId="190" fontId="4" fillId="2" borderId="5" xfId="0" applyNumberFormat="1" applyFont="1" applyFill="1" applyBorder="1" applyAlignment="1">
      <alignment horizontal="center" wrapText="1"/>
    </xf>
    <xf numFmtId="4" fontId="13" fillId="0" borderId="5" xfId="3" applyNumberFormat="1" applyFont="1" applyBorder="1" applyAlignment="1">
      <alignment horizontal="center" wrapText="1"/>
    </xf>
    <xf numFmtId="4" fontId="5" fillId="0" borderId="21" xfId="0" applyNumberFormat="1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189" fontId="4" fillId="0" borderId="5" xfId="0" applyNumberFormat="1" applyFont="1" applyBorder="1" applyAlignment="1">
      <alignment horizontal="center"/>
    </xf>
    <xf numFmtId="189" fontId="4" fillId="0" borderId="5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0" fontId="5" fillId="5" borderId="6" xfId="0" applyFont="1" applyFill="1" applyBorder="1" applyAlignment="1">
      <alignment horizontal="left" wrapText="1"/>
    </xf>
    <xf numFmtId="4" fontId="13" fillId="5" borderId="5" xfId="3" applyNumberFormat="1" applyFont="1" applyFill="1" applyBorder="1" applyAlignment="1">
      <alignment horizontal="center" wrapText="1"/>
    </xf>
    <xf numFmtId="4" fontId="13" fillId="5" borderId="6" xfId="3" applyNumberFormat="1" applyFont="1" applyFill="1" applyBorder="1" applyAlignment="1">
      <alignment horizontal="center" wrapText="1"/>
    </xf>
    <xf numFmtId="4" fontId="5" fillId="5" borderId="5" xfId="0" applyNumberFormat="1" applyFont="1" applyFill="1" applyBorder="1" applyAlignment="1">
      <alignment horizontal="center" wrapText="1"/>
    </xf>
    <xf numFmtId="189" fontId="4" fillId="5" borderId="3" xfId="0" applyNumberFormat="1" applyFont="1" applyFill="1" applyBorder="1" applyAlignment="1">
      <alignment horizontal="center" wrapText="1"/>
    </xf>
    <xf numFmtId="189" fontId="4" fillId="5" borderId="4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4" fontId="13" fillId="4" borderId="5" xfId="3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188" fontId="7" fillId="4" borderId="3" xfId="0" applyNumberFormat="1" applyFont="1" applyFill="1" applyBorder="1" applyAlignment="1">
      <alignment horizontal="center" wrapText="1"/>
    </xf>
    <xf numFmtId="2" fontId="7" fillId="4" borderId="5" xfId="0" applyNumberFormat="1" applyFont="1" applyFill="1" applyBorder="1" applyAlignment="1">
      <alignment horizontal="center" wrapText="1"/>
    </xf>
    <xf numFmtId="4" fontId="13" fillId="4" borderId="6" xfId="3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189" fontId="4" fillId="4" borderId="3" xfId="0" applyNumberFormat="1" applyFont="1" applyFill="1" applyBorder="1" applyAlignment="1">
      <alignment horizontal="center" wrapText="1"/>
    </xf>
    <xf numFmtId="189" fontId="4" fillId="4" borderId="4" xfId="0" applyNumberFormat="1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wrapText="1"/>
    </xf>
    <xf numFmtId="0" fontId="4" fillId="4" borderId="7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 wrapText="1"/>
    </xf>
    <xf numFmtId="0" fontId="5" fillId="4" borderId="15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0" fontId="9" fillId="4" borderId="14" xfId="0" applyFont="1" applyFill="1" applyBorder="1" applyAlignment="1">
      <alignment horizontal="center" wrapText="1"/>
    </xf>
    <xf numFmtId="4" fontId="4" fillId="4" borderId="12" xfId="3" applyNumberFormat="1" applyFont="1" applyFill="1" applyBorder="1" applyAlignment="1">
      <alignment horizontal="center" wrapText="1"/>
    </xf>
    <xf numFmtId="190" fontId="4" fillId="4" borderId="1" xfId="0" applyNumberFormat="1" applyFont="1" applyFill="1" applyBorder="1" applyAlignment="1">
      <alignment horizontal="center" wrapText="1"/>
    </xf>
    <xf numFmtId="4" fontId="4" fillId="4" borderId="7" xfId="0" applyNumberFormat="1" applyFont="1" applyFill="1" applyBorder="1" applyAlignment="1">
      <alignment horizontal="center" wrapText="1"/>
    </xf>
    <xf numFmtId="189" fontId="4" fillId="4" borderId="16" xfId="0" applyNumberFormat="1" applyFont="1" applyFill="1" applyBorder="1" applyAlignment="1">
      <alignment horizontal="center"/>
    </xf>
    <xf numFmtId="189" fontId="4" fillId="4" borderId="14" xfId="0" applyNumberFormat="1" applyFont="1" applyFill="1" applyBorder="1" applyAlignment="1">
      <alignment horizontal="center" wrapText="1"/>
    </xf>
    <xf numFmtId="0" fontId="4" fillId="4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9" fillId="2" borderId="19" xfId="0" applyFont="1" applyFill="1" applyBorder="1" applyAlignment="1">
      <alignment horizontal="center" wrapText="1"/>
    </xf>
    <xf numFmtId="4" fontId="4" fillId="2" borderId="21" xfId="3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horizontal="left" wrapText="1"/>
    </xf>
    <xf numFmtId="4" fontId="4" fillId="2" borderId="5" xfId="3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4" fontId="4" fillId="2" borderId="3" xfId="3" applyNumberFormat="1" applyFont="1" applyFill="1" applyBorder="1" applyAlignment="1">
      <alignment horizontal="center" wrapText="1"/>
    </xf>
    <xf numFmtId="4" fontId="4" fillId="2" borderId="6" xfId="0" applyNumberFormat="1" applyFont="1" applyFill="1" applyBorder="1" applyAlignment="1">
      <alignment horizontal="center" wrapText="1"/>
    </xf>
    <xf numFmtId="189" fontId="4" fillId="0" borderId="4" xfId="0" applyNumberFormat="1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4" fontId="4" fillId="2" borderId="0" xfId="0" applyNumberFormat="1" applyFont="1" applyFill="1" applyBorder="1" applyAlignment="1">
      <alignment horizontal="center" wrapText="1"/>
    </xf>
    <xf numFmtId="0" fontId="19" fillId="2" borderId="0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wrapText="1"/>
    </xf>
    <xf numFmtId="4" fontId="4" fillId="2" borderId="13" xfId="0" applyNumberFormat="1" applyFont="1" applyFill="1" applyBorder="1" applyAlignment="1">
      <alignment horizontal="center" wrapText="1"/>
    </xf>
    <xf numFmtId="0" fontId="19" fillId="2" borderId="3" xfId="0" applyFont="1" applyFill="1" applyBorder="1" applyAlignment="1">
      <alignment wrapText="1"/>
    </xf>
    <xf numFmtId="4" fontId="4" fillId="2" borderId="3" xfId="0" applyNumberFormat="1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5" xfId="0" applyFont="1" applyBorder="1" applyAlignment="1">
      <alignment wrapText="1"/>
    </xf>
    <xf numFmtId="4" fontId="26" fillId="0" borderId="5" xfId="0" applyNumberFormat="1" applyFont="1" applyFill="1" applyBorder="1" applyAlignment="1">
      <alignment horizontal="center" wrapText="1"/>
    </xf>
    <xf numFmtId="0" fontId="5" fillId="0" borderId="26" xfId="0" applyFont="1" applyFill="1" applyBorder="1" applyAlignment="1">
      <alignment horizontal="center" wrapText="1"/>
    </xf>
    <xf numFmtId="49" fontId="11" fillId="0" borderId="26" xfId="0" applyNumberFormat="1" applyFont="1" applyBorder="1" applyAlignment="1">
      <alignment wrapText="1"/>
    </xf>
    <xf numFmtId="0" fontId="5" fillId="0" borderId="26" xfId="0" applyFont="1" applyBorder="1" applyAlignment="1">
      <alignment horizontal="center" wrapText="1"/>
    </xf>
    <xf numFmtId="4" fontId="4" fillId="2" borderId="26" xfId="3" applyNumberFormat="1" applyFont="1" applyFill="1" applyBorder="1" applyAlignment="1">
      <alignment horizontal="center" wrapText="1"/>
    </xf>
    <xf numFmtId="190" fontId="4" fillId="2" borderId="26" xfId="0" applyNumberFormat="1" applyFont="1" applyFill="1" applyBorder="1" applyAlignment="1">
      <alignment horizontal="center" wrapText="1"/>
    </xf>
    <xf numFmtId="4" fontId="5" fillId="0" borderId="26" xfId="0" applyNumberFormat="1" applyFont="1" applyFill="1" applyBorder="1" applyAlignment="1">
      <alignment horizontal="center" wrapText="1"/>
    </xf>
    <xf numFmtId="189" fontId="4" fillId="0" borderId="26" xfId="0" applyNumberFormat="1" applyFont="1" applyBorder="1" applyAlignment="1">
      <alignment horizontal="center"/>
    </xf>
    <xf numFmtId="189" fontId="4" fillId="0" borderId="26" xfId="0" applyNumberFormat="1" applyFont="1" applyBorder="1" applyAlignment="1">
      <alignment horizontal="center" wrapText="1"/>
    </xf>
    <xf numFmtId="0" fontId="19" fillId="2" borderId="3" xfId="0" applyFont="1" applyFill="1" applyBorder="1" applyAlignment="1">
      <alignment horizontal="left" wrapText="1"/>
    </xf>
    <xf numFmtId="189" fontId="20" fillId="2" borderId="5" xfId="3" applyNumberFormat="1" applyFont="1" applyFill="1" applyBorder="1" applyAlignment="1">
      <alignment horizontal="left" wrapText="1"/>
    </xf>
    <xf numFmtId="4" fontId="4" fillId="0" borderId="26" xfId="0" applyNumberFormat="1" applyFont="1" applyFill="1" applyBorder="1" applyAlignment="1">
      <alignment horizontal="center" wrapText="1"/>
    </xf>
    <xf numFmtId="4" fontId="4" fillId="0" borderId="21" xfId="0" applyNumberFormat="1" applyFont="1" applyFill="1" applyBorder="1" applyAlignment="1">
      <alignment horizontal="center" wrapText="1"/>
    </xf>
    <xf numFmtId="0" fontId="22" fillId="0" borderId="26" xfId="0" applyFont="1" applyBorder="1" applyAlignment="1">
      <alignment horizontal="center" wrapText="1"/>
    </xf>
    <xf numFmtId="4" fontId="20" fillId="2" borderId="26" xfId="3" applyNumberFormat="1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4" fontId="4" fillId="0" borderId="6" xfId="3" applyNumberFormat="1" applyFont="1" applyBorder="1" applyAlignment="1">
      <alignment horizontal="center" wrapText="1"/>
    </xf>
    <xf numFmtId="4" fontId="4" fillId="0" borderId="6" xfId="0" applyNumberFormat="1" applyFont="1" applyBorder="1" applyAlignment="1">
      <alignment horizontal="center" wrapText="1"/>
    </xf>
    <xf numFmtId="4" fontId="4" fillId="0" borderId="3" xfId="3" applyNumberFormat="1" applyFont="1" applyFill="1" applyBorder="1" applyAlignment="1">
      <alignment horizontal="center" wrapText="1"/>
    </xf>
    <xf numFmtId="4" fontId="4" fillId="0" borderId="3" xfId="0" applyNumberFormat="1" applyFont="1" applyBorder="1" applyAlignment="1">
      <alignment horizontal="center" wrapText="1"/>
    </xf>
    <xf numFmtId="4" fontId="4" fillId="0" borderId="0" xfId="3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190" fontId="4" fillId="0" borderId="13" xfId="3" applyNumberFormat="1" applyFont="1" applyFill="1" applyBorder="1" applyAlignment="1">
      <alignment horizontal="center" wrapText="1"/>
    </xf>
    <xf numFmtId="4" fontId="4" fillId="0" borderId="13" xfId="3" applyNumberFormat="1" applyFont="1" applyBorder="1" applyAlignment="1">
      <alignment horizontal="center" wrapText="1"/>
    </xf>
    <xf numFmtId="190" fontId="4" fillId="0" borderId="3" xfId="3" applyNumberFormat="1" applyFont="1" applyFill="1" applyBorder="1" applyAlignment="1">
      <alignment horizontal="center" wrapText="1"/>
    </xf>
    <xf numFmtId="4" fontId="4" fillId="0" borderId="3" xfId="3" applyNumberFormat="1" applyFont="1" applyBorder="1" applyAlignment="1">
      <alignment horizontal="center" wrapText="1"/>
    </xf>
    <xf numFmtId="189" fontId="21" fillId="4" borderId="5" xfId="0" applyNumberFormat="1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 wrapText="1"/>
    </xf>
    <xf numFmtId="49" fontId="11" fillId="5" borderId="1" xfId="0" applyNumberFormat="1" applyFont="1" applyFill="1" applyBorder="1" applyAlignment="1">
      <alignment wrapText="1"/>
    </xf>
    <xf numFmtId="0" fontId="5" fillId="5" borderId="22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center" wrapText="1"/>
    </xf>
    <xf numFmtId="0" fontId="5" fillId="5" borderId="15" xfId="0" applyFont="1" applyFill="1" applyBorder="1" applyAlignment="1">
      <alignment horizontal="center" wrapText="1"/>
    </xf>
    <xf numFmtId="4" fontId="4" fillId="5" borderId="1" xfId="3" applyNumberFormat="1" applyFont="1" applyFill="1" applyBorder="1" applyAlignment="1">
      <alignment horizontal="center" wrapText="1"/>
    </xf>
    <xf numFmtId="0" fontId="9" fillId="5" borderId="12" xfId="0" applyFont="1" applyFill="1" applyBorder="1" applyAlignment="1">
      <alignment horizontal="center" wrapText="1"/>
    </xf>
    <xf numFmtId="0" fontId="9" fillId="5" borderId="14" xfId="0" applyFont="1" applyFill="1" applyBorder="1" applyAlignment="1">
      <alignment horizontal="center" wrapText="1"/>
    </xf>
    <xf numFmtId="4" fontId="4" fillId="5" borderId="12" xfId="3" applyNumberFormat="1" applyFont="1" applyFill="1" applyBorder="1" applyAlignment="1">
      <alignment horizontal="center" wrapText="1"/>
    </xf>
    <xf numFmtId="190" fontId="4" fillId="5" borderId="1" xfId="3" applyNumberFormat="1" applyFont="1" applyFill="1" applyBorder="1" applyAlignment="1">
      <alignment horizontal="center" wrapText="1"/>
    </xf>
    <xf numFmtId="4" fontId="4" fillId="5" borderId="7" xfId="3" applyNumberFormat="1" applyFont="1" applyFill="1" applyBorder="1" applyAlignment="1">
      <alignment horizontal="center" wrapText="1"/>
    </xf>
    <xf numFmtId="4" fontId="5" fillId="5" borderId="7" xfId="0" applyNumberFormat="1" applyFont="1" applyFill="1" applyBorder="1" applyAlignment="1">
      <alignment horizontal="center" wrapText="1"/>
    </xf>
    <xf numFmtId="4" fontId="4" fillId="5" borderId="7" xfId="0" applyNumberFormat="1" applyFont="1" applyFill="1" applyBorder="1" applyAlignment="1">
      <alignment horizontal="center" wrapText="1"/>
    </xf>
    <xf numFmtId="189" fontId="4" fillId="5" borderId="14" xfId="0" applyNumberFormat="1" applyFont="1" applyFill="1" applyBorder="1" applyAlignment="1">
      <alignment horizontal="center" wrapText="1"/>
    </xf>
    <xf numFmtId="4" fontId="4" fillId="5" borderId="12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4" fontId="4" fillId="0" borderId="1" xfId="3" applyNumberFormat="1" applyFont="1" applyBorder="1" applyAlignment="1">
      <alignment horizontal="center" wrapText="1"/>
    </xf>
    <xf numFmtId="0" fontId="4" fillId="0" borderId="22" xfId="0" applyFont="1" applyBorder="1" applyAlignment="1">
      <alignment horizontal="left" wrapText="1"/>
    </xf>
    <xf numFmtId="0" fontId="5" fillId="5" borderId="22" xfId="0" applyFont="1" applyFill="1" applyBorder="1" applyAlignment="1">
      <alignment horizontal="center" wrapText="1"/>
    </xf>
    <xf numFmtId="49" fontId="11" fillId="5" borderId="21" xfId="0" applyNumberFormat="1" applyFont="1" applyFill="1" applyBorder="1" applyAlignment="1">
      <alignment wrapText="1"/>
    </xf>
    <xf numFmtId="0" fontId="5" fillId="5" borderId="21" xfId="0" applyFont="1" applyFill="1" applyBorder="1" applyAlignment="1">
      <alignment horizontal="center" wrapText="1"/>
    </xf>
    <xf numFmtId="0" fontId="5" fillId="5" borderId="20" xfId="0" applyFont="1" applyFill="1" applyBorder="1" applyAlignment="1">
      <alignment horizontal="center" wrapText="1"/>
    </xf>
    <xf numFmtId="4" fontId="4" fillId="5" borderId="21" xfId="3" applyNumberFormat="1" applyFont="1" applyFill="1" applyBorder="1" applyAlignment="1">
      <alignment horizontal="center" wrapText="1"/>
    </xf>
    <xf numFmtId="0" fontId="9" fillId="5" borderId="13" xfId="0" applyFont="1" applyFill="1" applyBorder="1" applyAlignment="1">
      <alignment horizontal="center" wrapText="1"/>
    </xf>
    <xf numFmtId="0" fontId="9" fillId="5" borderId="19" xfId="0" applyFont="1" applyFill="1" applyBorder="1" applyAlignment="1">
      <alignment horizontal="center" wrapText="1"/>
    </xf>
    <xf numFmtId="4" fontId="4" fillId="5" borderId="13" xfId="3" applyNumberFormat="1" applyFont="1" applyFill="1" applyBorder="1" applyAlignment="1">
      <alignment horizontal="center" wrapText="1"/>
    </xf>
    <xf numFmtId="190" fontId="4" fillId="5" borderId="21" xfId="3" applyNumberFormat="1" applyFont="1" applyFill="1" applyBorder="1" applyAlignment="1">
      <alignment horizontal="center" wrapText="1"/>
    </xf>
    <xf numFmtId="4" fontId="4" fillId="5" borderId="22" xfId="3" applyNumberFormat="1" applyFont="1" applyFill="1" applyBorder="1" applyAlignment="1">
      <alignment horizontal="center" wrapText="1"/>
    </xf>
    <xf numFmtId="4" fontId="5" fillId="5" borderId="22" xfId="0" applyNumberFormat="1" applyFont="1" applyFill="1" applyBorder="1" applyAlignment="1">
      <alignment horizontal="center" wrapText="1"/>
    </xf>
    <xf numFmtId="4" fontId="4" fillId="5" borderId="22" xfId="0" applyNumberFormat="1" applyFont="1" applyFill="1" applyBorder="1" applyAlignment="1">
      <alignment horizontal="center" wrapText="1"/>
    </xf>
    <xf numFmtId="189" fontId="4" fillId="5" borderId="18" xfId="0" applyNumberFormat="1" applyFont="1" applyFill="1" applyBorder="1" applyAlignment="1"/>
    <xf numFmtId="189" fontId="4" fillId="5" borderId="19" xfId="0" applyNumberFormat="1" applyFont="1" applyFill="1" applyBorder="1" applyAlignment="1">
      <alignment horizontal="center" wrapText="1"/>
    </xf>
    <xf numFmtId="4" fontId="4" fillId="5" borderId="13" xfId="0" applyNumberFormat="1" applyFont="1" applyFill="1" applyBorder="1" applyAlignment="1">
      <alignment horizontal="center" wrapText="1"/>
    </xf>
    <xf numFmtId="0" fontId="4" fillId="5" borderId="2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4" fontId="4" fillId="0" borderId="6" xfId="3" applyNumberFormat="1" applyFont="1" applyFill="1" applyBorder="1" applyAlignment="1">
      <alignment horizontal="center" wrapText="1"/>
    </xf>
    <xf numFmtId="4" fontId="4" fillId="0" borderId="6" xfId="0" applyNumberFormat="1" applyFont="1" applyFill="1" applyBorder="1" applyAlignment="1">
      <alignment horizontal="center" wrapText="1"/>
    </xf>
    <xf numFmtId="189" fontId="4" fillId="0" borderId="4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center" wrapText="1"/>
    </xf>
    <xf numFmtId="189" fontId="4" fillId="0" borderId="13" xfId="0" applyNumberFormat="1" applyFont="1" applyFill="1" applyBorder="1" applyAlignment="1"/>
    <xf numFmtId="0" fontId="22" fillId="0" borderId="3" xfId="0" applyFont="1" applyFill="1" applyBorder="1" applyAlignment="1">
      <alignment wrapText="1"/>
    </xf>
    <xf numFmtId="189" fontId="4" fillId="0" borderId="3" xfId="0" applyNumberFormat="1" applyFont="1" applyFill="1" applyBorder="1" applyAlignment="1"/>
    <xf numFmtId="0" fontId="22" fillId="0" borderId="5" xfId="0" applyFont="1" applyFill="1" applyBorder="1" applyAlignment="1">
      <alignment wrapText="1"/>
    </xf>
    <xf numFmtId="196" fontId="21" fillId="0" borderId="5" xfId="0" applyNumberFormat="1" applyFont="1" applyBorder="1" applyAlignment="1">
      <alignment horizontal="left" wrapText="1"/>
    </xf>
    <xf numFmtId="189" fontId="4" fillId="0" borderId="21" xfId="0" applyNumberFormat="1" applyFont="1" applyFill="1" applyBorder="1" applyAlignment="1">
      <alignment horizontal="center" wrapText="1"/>
    </xf>
    <xf numFmtId="189" fontId="4" fillId="0" borderId="5" xfId="0" applyNumberFormat="1" applyFont="1" applyFill="1" applyBorder="1" applyAlignment="1">
      <alignment horizontal="center" wrapText="1"/>
    </xf>
    <xf numFmtId="4" fontId="4" fillId="4" borderId="21" xfId="0" applyNumberFormat="1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0" fontId="5" fillId="0" borderId="27" xfId="0" applyFont="1" applyFill="1" applyBorder="1" applyAlignment="1">
      <alignment horizontal="center" wrapText="1"/>
    </xf>
    <xf numFmtId="4" fontId="13" fillId="0" borderId="26" xfId="3" applyNumberFormat="1" applyFont="1" applyBorder="1" applyAlignment="1">
      <alignment horizontal="center" wrapText="1"/>
    </xf>
    <xf numFmtId="0" fontId="9" fillId="0" borderId="25" xfId="0" applyFont="1" applyFill="1" applyBorder="1" applyAlignment="1">
      <alignment horizontal="center" wrapText="1"/>
    </xf>
    <xf numFmtId="190" fontId="4" fillId="0" borderId="26" xfId="3" applyNumberFormat="1" applyFont="1" applyFill="1" applyBorder="1" applyAlignment="1">
      <alignment horizontal="center" wrapText="1"/>
    </xf>
    <xf numFmtId="4" fontId="4" fillId="0" borderId="24" xfId="3" applyNumberFormat="1" applyFont="1" applyFill="1" applyBorder="1" applyAlignment="1">
      <alignment horizontal="center" wrapText="1"/>
    </xf>
    <xf numFmtId="4" fontId="4" fillId="0" borderId="24" xfId="0" applyNumberFormat="1" applyFont="1" applyFill="1" applyBorder="1" applyAlignment="1">
      <alignment horizontal="center" wrapText="1"/>
    </xf>
    <xf numFmtId="189" fontId="4" fillId="0" borderId="28" xfId="0" applyNumberFormat="1" applyFont="1" applyFill="1" applyBorder="1" applyAlignment="1"/>
    <xf numFmtId="189" fontId="4" fillId="0" borderId="25" xfId="0" applyNumberFormat="1" applyFont="1" applyFill="1" applyBorder="1" applyAlignment="1">
      <alignment horizontal="center" wrapText="1"/>
    </xf>
    <xf numFmtId="189" fontId="4" fillId="0" borderId="25" xfId="0" applyNumberFormat="1" applyFont="1" applyBorder="1" applyAlignment="1">
      <alignment horizontal="center" wrapText="1"/>
    </xf>
    <xf numFmtId="0" fontId="4" fillId="0" borderId="26" xfId="0" applyFont="1" applyFill="1" applyBorder="1" applyAlignment="1">
      <alignment horizontal="left" wrapText="1"/>
    </xf>
    <xf numFmtId="0" fontId="22" fillId="0" borderId="0" xfId="0" applyFont="1" applyFill="1" applyBorder="1" applyAlignment="1">
      <alignment horizontal="center" wrapText="1"/>
    </xf>
    <xf numFmtId="189" fontId="4" fillId="0" borderId="0" xfId="0" applyNumberFormat="1" applyFont="1" applyFill="1" applyBorder="1" applyAlignment="1">
      <alignment horizontal="center"/>
    </xf>
    <xf numFmtId="189" fontId="4" fillId="0" borderId="3" xfId="0" applyNumberFormat="1" applyFont="1" applyFill="1" applyBorder="1" applyAlignment="1">
      <alignment horizontal="center"/>
    </xf>
    <xf numFmtId="0" fontId="22" fillId="0" borderId="26" xfId="0" applyFont="1" applyFill="1" applyBorder="1" applyAlignment="1">
      <alignment horizontal="center" wrapText="1"/>
    </xf>
    <xf numFmtId="189" fontId="27" fillId="4" borderId="26" xfId="0" applyNumberFormat="1" applyFont="1" applyFill="1" applyBorder="1" applyAlignment="1">
      <alignment horizontal="left"/>
    </xf>
    <xf numFmtId="4" fontId="5" fillId="0" borderId="26" xfId="3" applyNumberFormat="1" applyFont="1" applyFill="1" applyBorder="1" applyAlignment="1">
      <alignment horizontal="center" wrapText="1"/>
    </xf>
    <xf numFmtId="189" fontId="4" fillId="0" borderId="26" xfId="0" applyNumberFormat="1" applyFont="1" applyFill="1" applyBorder="1" applyAlignment="1">
      <alignment horizontal="center" wrapText="1"/>
    </xf>
    <xf numFmtId="191" fontId="4" fillId="0" borderId="5" xfId="0" applyNumberFormat="1" applyFont="1" applyBorder="1" applyAlignment="1">
      <alignment horizontal="center" wrapText="1"/>
    </xf>
    <xf numFmtId="189" fontId="4" fillId="0" borderId="13" xfId="0" applyNumberFormat="1" applyFont="1" applyFill="1" applyBorder="1" applyAlignment="1">
      <alignment horizontal="center"/>
    </xf>
    <xf numFmtId="196" fontId="21" fillId="4" borderId="26" xfId="0" applyNumberFormat="1" applyFont="1" applyFill="1" applyBorder="1" applyAlignment="1">
      <alignment horizontal="left"/>
    </xf>
    <xf numFmtId="0" fontId="5" fillId="0" borderId="3" xfId="0" applyFont="1" applyFill="1" applyBorder="1" applyAlignment="1">
      <alignment horizontal="center" wrapText="1"/>
    </xf>
    <xf numFmtId="189" fontId="4" fillId="0" borderId="21" xfId="0" applyNumberFormat="1" applyFont="1" applyFill="1" applyBorder="1" applyAlignment="1">
      <alignment horizontal="center"/>
    </xf>
    <xf numFmtId="189" fontId="4" fillId="0" borderId="5" xfId="0" applyNumberFormat="1" applyFont="1" applyFill="1" applyBorder="1" applyAlignment="1">
      <alignment horizontal="center"/>
    </xf>
    <xf numFmtId="191" fontId="4" fillId="0" borderId="21" xfId="0" applyNumberFormat="1" applyFont="1" applyBorder="1" applyAlignment="1">
      <alignment horizontal="center" wrapText="1"/>
    </xf>
    <xf numFmtId="49" fontId="11" fillId="0" borderId="24" xfId="0" applyNumberFormat="1" applyFont="1" applyBorder="1" applyAlignment="1">
      <alignment wrapText="1"/>
    </xf>
    <xf numFmtId="189" fontId="4" fillId="0" borderId="28" xfId="0" applyNumberFormat="1" applyFont="1" applyFill="1" applyBorder="1" applyAlignment="1">
      <alignment horizontal="center"/>
    </xf>
    <xf numFmtId="4" fontId="28" fillId="4" borderId="21" xfId="0" applyNumberFormat="1" applyFont="1" applyFill="1" applyBorder="1" applyAlignment="1">
      <alignment horizontal="center" wrapText="1"/>
    </xf>
    <xf numFmtId="4" fontId="20" fillId="0" borderId="26" xfId="3" applyNumberFormat="1" applyFont="1" applyBorder="1" applyAlignment="1">
      <alignment horizontal="left" wrapText="1"/>
    </xf>
    <xf numFmtId="189" fontId="4" fillId="0" borderId="26" xfId="0" applyNumberFormat="1" applyFont="1" applyFill="1" applyBorder="1" applyAlignment="1">
      <alignment horizontal="center"/>
    </xf>
    <xf numFmtId="4" fontId="4" fillId="4" borderId="26" xfId="0" applyNumberFormat="1" applyFont="1" applyFill="1" applyBorder="1" applyAlignment="1">
      <alignment horizontal="center"/>
    </xf>
    <xf numFmtId="0" fontId="4" fillId="0" borderId="24" xfId="0" applyFont="1" applyBorder="1" applyAlignment="1">
      <alignment wrapText="1"/>
    </xf>
    <xf numFmtId="0" fontId="5" fillId="0" borderId="27" xfId="0" applyFont="1" applyBorder="1" applyAlignment="1">
      <alignment horizontal="center" wrapText="1"/>
    </xf>
    <xf numFmtId="4" fontId="4" fillId="0" borderId="26" xfId="3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wrapText="1"/>
    </xf>
    <xf numFmtId="4" fontId="4" fillId="0" borderId="24" xfId="3" applyNumberFormat="1" applyFont="1" applyBorder="1" applyAlignment="1">
      <alignment horizontal="center" wrapText="1"/>
    </xf>
    <xf numFmtId="4" fontId="4" fillId="0" borderId="24" xfId="0" applyNumberFormat="1" applyFont="1" applyBorder="1" applyAlignment="1">
      <alignment horizontal="center" wrapText="1"/>
    </xf>
    <xf numFmtId="189" fontId="29" fillId="4" borderId="0" xfId="0" applyNumberFormat="1" applyFont="1" applyFill="1" applyBorder="1" applyAlignment="1">
      <alignment horizontal="left"/>
    </xf>
    <xf numFmtId="0" fontId="4" fillId="0" borderId="13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21" xfId="0" applyFont="1" applyBorder="1" applyAlignment="1">
      <alignment wrapText="1"/>
    </xf>
    <xf numFmtId="4" fontId="28" fillId="4" borderId="24" xfId="3" applyNumberFormat="1" applyFont="1" applyFill="1" applyBorder="1" applyAlignment="1">
      <alignment horizontal="right" vertical="center" wrapText="1"/>
    </xf>
    <xf numFmtId="189" fontId="4" fillId="0" borderId="28" xfId="0" applyNumberFormat="1" applyFont="1" applyBorder="1" applyAlignment="1">
      <alignment horizontal="center"/>
    </xf>
    <xf numFmtId="4" fontId="4" fillId="0" borderId="2" xfId="0" applyNumberFormat="1" applyFont="1" applyFill="1" applyBorder="1" applyAlignment="1">
      <alignment horizontal="center" wrapText="1"/>
    </xf>
    <xf numFmtId="4" fontId="4" fillId="0" borderId="21" xfId="3" applyNumberFormat="1" applyFont="1" applyBorder="1" applyAlignment="1">
      <alignment horizontal="center" wrapText="1"/>
    </xf>
    <xf numFmtId="4" fontId="4" fillId="0" borderId="5" xfId="3" applyNumberFormat="1" applyFont="1" applyBorder="1" applyAlignment="1">
      <alignment horizontal="center" wrapText="1"/>
    </xf>
    <xf numFmtId="4" fontId="13" fillId="5" borderId="1" xfId="3" applyNumberFormat="1" applyFont="1" applyFill="1" applyBorder="1" applyAlignment="1">
      <alignment horizontal="center" wrapText="1"/>
    </xf>
    <xf numFmtId="4" fontId="5" fillId="5" borderId="14" xfId="0" applyNumberFormat="1" applyFont="1" applyFill="1" applyBorder="1" applyAlignment="1">
      <alignment horizontal="center" wrapText="1"/>
    </xf>
    <xf numFmtId="189" fontId="4" fillId="5" borderId="16" xfId="0" applyNumberFormat="1" applyFont="1" applyFill="1" applyBorder="1" applyAlignment="1">
      <alignment horizontal="center"/>
    </xf>
    <xf numFmtId="194" fontId="4" fillId="0" borderId="13" xfId="0" applyNumberFormat="1" applyFont="1" applyBorder="1" applyAlignment="1">
      <alignment horizontal="center"/>
    </xf>
    <xf numFmtId="4" fontId="15" fillId="5" borderId="12" xfId="3" applyNumberFormat="1" applyFont="1" applyFill="1" applyBorder="1" applyAlignment="1">
      <alignment horizontal="center" wrapText="1"/>
    </xf>
    <xf numFmtId="9" fontId="15" fillId="5" borderId="1" xfId="0" applyNumberFormat="1" applyFont="1" applyFill="1" applyBorder="1" applyAlignment="1">
      <alignment horizontal="center" wrapText="1"/>
    </xf>
    <xf numFmtId="4" fontId="13" fillId="5" borderId="7" xfId="3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189" fontId="4" fillId="2" borderId="3" xfId="3" applyNumberFormat="1" applyFont="1" applyFill="1" applyBorder="1" applyAlignment="1">
      <alignment horizontal="center" wrapText="1"/>
    </xf>
    <xf numFmtId="189" fontId="4" fillId="2" borderId="1" xfId="3" applyNumberFormat="1" applyFont="1" applyFill="1" applyBorder="1" applyAlignment="1">
      <alignment horizontal="center" wrapText="1"/>
    </xf>
    <xf numFmtId="0" fontId="17" fillId="0" borderId="20" xfId="0" applyFont="1" applyBorder="1" applyAlignment="1">
      <alignment wrapText="1"/>
    </xf>
    <xf numFmtId="0" fontId="23" fillId="0" borderId="27" xfId="0" applyFont="1" applyBorder="1" applyAlignment="1">
      <alignment wrapText="1"/>
    </xf>
    <xf numFmtId="49" fontId="11" fillId="0" borderId="20" xfId="0" applyNumberFormat="1" applyFont="1" applyBorder="1" applyAlignment="1">
      <alignment wrapText="1"/>
    </xf>
    <xf numFmtId="49" fontId="11" fillId="0" borderId="27" xfId="0" applyNumberFormat="1" applyFont="1" applyBorder="1" applyAlignment="1">
      <alignment wrapText="1"/>
    </xf>
    <xf numFmtId="0" fontId="17" fillId="0" borderId="13" xfId="0" applyFont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5" fillId="0" borderId="20" xfId="0" applyFont="1" applyFill="1" applyBorder="1" applyAlignment="1">
      <alignment horizontal="center" wrapText="1"/>
    </xf>
    <xf numFmtId="194" fontId="17" fillId="0" borderId="21" xfId="0" applyNumberFormat="1" applyFont="1" applyBorder="1" applyAlignment="1">
      <alignment horizontal="center"/>
    </xf>
    <xf numFmtId="4" fontId="4" fillId="0" borderId="26" xfId="0" applyNumberFormat="1" applyFont="1" applyBorder="1" applyAlignment="1">
      <alignment horizontal="right" vertical="center"/>
    </xf>
    <xf numFmtId="194" fontId="4" fillId="0" borderId="5" xfId="0" applyNumberFormat="1" applyFont="1" applyBorder="1" applyAlignment="1">
      <alignment horizontal="center"/>
    </xf>
    <xf numFmtId="194" fontId="17" fillId="0" borderId="5" xfId="0" applyNumberFormat="1" applyFont="1" applyBorder="1" applyAlignment="1">
      <alignment horizontal="center"/>
    </xf>
    <xf numFmtId="0" fontId="4" fillId="2" borderId="22" xfId="0" applyFont="1" applyFill="1" applyBorder="1" applyAlignment="1">
      <alignment wrapText="1"/>
    </xf>
    <xf numFmtId="0" fontId="5" fillId="0" borderId="7" xfId="0" applyFont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190" fontId="4" fillId="2" borderId="7" xfId="0" applyNumberFormat="1" applyFont="1" applyFill="1" applyBorder="1" applyAlignment="1">
      <alignment horizontal="center" wrapText="1"/>
    </xf>
    <xf numFmtId="4" fontId="4" fillId="4" borderId="1" xfId="3" applyNumberFormat="1" applyFont="1" applyFill="1" applyBorder="1" applyAlignment="1">
      <alignment horizontal="center" wrapText="1"/>
    </xf>
    <xf numFmtId="0" fontId="7" fillId="5" borderId="7" xfId="0" applyFont="1" applyFill="1" applyBorder="1" applyAlignment="1">
      <alignment horizontal="center" wrapText="1"/>
    </xf>
    <xf numFmtId="0" fontId="4" fillId="5" borderId="15" xfId="0" applyFont="1" applyFill="1" applyBorder="1" applyAlignment="1">
      <alignment horizontal="center" wrapText="1"/>
    </xf>
    <xf numFmtId="0" fontId="4" fillId="5" borderId="12" xfId="0" applyFont="1" applyFill="1" applyBorder="1" applyAlignment="1">
      <alignment horizontal="center" wrapText="1"/>
    </xf>
    <xf numFmtId="0" fontId="4" fillId="5" borderId="14" xfId="0" applyFont="1" applyFill="1" applyBorder="1" applyAlignment="1">
      <alignment horizontal="center" wrapText="1"/>
    </xf>
    <xf numFmtId="190" fontId="4" fillId="5" borderId="1" xfId="0" applyNumberFormat="1" applyFont="1" applyFill="1" applyBorder="1" applyAlignment="1">
      <alignment horizontal="center" wrapText="1"/>
    </xf>
    <xf numFmtId="4" fontId="13" fillId="4" borderId="12" xfId="3" applyNumberFormat="1" applyFont="1" applyFill="1" applyBorder="1" applyAlignment="1">
      <alignment horizontal="center" wrapText="1"/>
    </xf>
    <xf numFmtId="4" fontId="4" fillId="0" borderId="19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wrapText="1"/>
    </xf>
    <xf numFmtId="49" fontId="5" fillId="0" borderId="1" xfId="3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4" fontId="4" fillId="5" borderId="0" xfId="3" applyNumberFormat="1" applyFont="1" applyFill="1" applyBorder="1" applyAlignment="1">
      <alignment horizontal="center" wrapText="1"/>
    </xf>
    <xf numFmtId="190" fontId="4" fillId="5" borderId="26" xfId="3" applyNumberFormat="1" applyFont="1" applyFill="1" applyBorder="1" applyAlignment="1">
      <alignment horizontal="center" wrapText="1"/>
    </xf>
    <xf numFmtId="189" fontId="4" fillId="0" borderId="22" xfId="0" applyNumberFormat="1" applyFont="1" applyBorder="1" applyAlignment="1">
      <alignment horizontal="center" wrapText="1"/>
    </xf>
    <xf numFmtId="179" fontId="4" fillId="5" borderId="13" xfId="0" applyNumberFormat="1" applyFont="1" applyFill="1" applyBorder="1" applyAlignment="1">
      <alignment wrapText="1"/>
    </xf>
    <xf numFmtId="49" fontId="4" fillId="0" borderId="21" xfId="0" applyNumberFormat="1" applyFont="1" applyBorder="1" applyAlignment="1">
      <alignment wrapText="1"/>
    </xf>
    <xf numFmtId="4" fontId="4" fillId="0" borderId="21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203" fontId="12" fillId="0" borderId="0" xfId="5" applyNumberFormat="1" applyFont="1" applyFill="1" applyBorder="1" applyAlignment="1">
      <alignment horizontal="right" wrapText="1"/>
    </xf>
    <xf numFmtId="179" fontId="9" fillId="0" borderId="0" xfId="0" applyNumberFormat="1" applyFont="1" applyBorder="1" applyAlignment="1">
      <alignment horizontal="right" wrapText="1"/>
    </xf>
    <xf numFmtId="0" fontId="5" fillId="3" borderId="12" xfId="0" applyFont="1" applyFill="1" applyBorder="1" applyAlignment="1">
      <alignment horizontal="left" wrapText="1"/>
    </xf>
    <xf numFmtId="179" fontId="5" fillId="3" borderId="12" xfId="0" applyNumberFormat="1" applyFont="1" applyFill="1" applyBorder="1" applyAlignment="1">
      <alignment horizontal="right" wrapText="1"/>
    </xf>
    <xf numFmtId="0" fontId="10" fillId="3" borderId="1" xfId="0" applyFont="1" applyFill="1" applyBorder="1" applyAlignment="1">
      <alignment wrapText="1"/>
    </xf>
    <xf numFmtId="189" fontId="9" fillId="0" borderId="0" xfId="0" applyNumberFormat="1" applyFont="1" applyBorder="1" applyAlignment="1">
      <alignment wrapText="1"/>
    </xf>
    <xf numFmtId="0" fontId="11" fillId="0" borderId="0" xfId="0" applyFont="1" applyAlignment="1">
      <alignment horizontal="right"/>
    </xf>
    <xf numFmtId="0" fontId="6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49" fontId="5" fillId="5" borderId="24" xfId="3" applyNumberFormat="1" applyFont="1" applyFill="1" applyBorder="1" applyAlignment="1">
      <alignment horizontal="center" wrapText="1"/>
    </xf>
    <xf numFmtId="49" fontId="11" fillId="5" borderId="26" xfId="0" applyNumberFormat="1" applyFont="1" applyFill="1" applyBorder="1" applyAlignment="1">
      <alignment wrapText="1"/>
    </xf>
    <xf numFmtId="0" fontId="5" fillId="5" borderId="26" xfId="0" applyFont="1" applyFill="1" applyBorder="1" applyAlignment="1">
      <alignment horizontal="left" wrapText="1"/>
    </xf>
    <xf numFmtId="0" fontId="5" fillId="5" borderId="27" xfId="0" applyFont="1" applyFill="1" applyBorder="1" applyAlignment="1">
      <alignment horizontal="center" wrapText="1"/>
    </xf>
    <xf numFmtId="4" fontId="4" fillId="5" borderId="26" xfId="3" applyNumberFormat="1" applyFont="1" applyFill="1" applyBorder="1" applyAlignment="1">
      <alignment horizontal="center" wrapText="1"/>
    </xf>
    <xf numFmtId="0" fontId="4" fillId="5" borderId="0" xfId="0" applyFont="1" applyFill="1" applyBorder="1" applyAlignment="1">
      <alignment horizontal="center" wrapText="1"/>
    </xf>
    <xf numFmtId="0" fontId="4" fillId="5" borderId="24" xfId="0" applyFont="1" applyFill="1" applyBorder="1" applyAlignment="1">
      <alignment horizontal="center" wrapText="1"/>
    </xf>
    <xf numFmtId="4" fontId="5" fillId="5" borderId="26" xfId="3" applyNumberFormat="1" applyFont="1" applyFill="1" applyBorder="1" applyAlignment="1">
      <alignment horizontal="center" wrapText="1"/>
    </xf>
    <xf numFmtId="189" fontId="4" fillId="5" borderId="21" xfId="0" applyNumberFormat="1" applyFont="1" applyFill="1" applyBorder="1" applyAlignment="1">
      <alignment horizontal="center" wrapText="1"/>
    </xf>
    <xf numFmtId="49" fontId="4" fillId="0" borderId="5" xfId="0" applyNumberFormat="1" applyFont="1" applyBorder="1" applyAlignment="1">
      <alignment wrapText="1"/>
    </xf>
    <xf numFmtId="4" fontId="4" fillId="0" borderId="5" xfId="0" applyNumberFormat="1" applyFont="1" applyBorder="1" applyAlignment="1">
      <alignment horizontal="center"/>
    </xf>
    <xf numFmtId="0" fontId="6" fillId="0" borderId="7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2" fontId="7" fillId="2" borderId="12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4" fontId="4" fillId="0" borderId="21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center" wrapText="1"/>
    </xf>
    <xf numFmtId="4" fontId="5" fillId="0" borderId="19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center" wrapText="1"/>
    </xf>
    <xf numFmtId="49" fontId="25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6" xfId="1"/>
    <cellStyle name="Обычный 8" xfId="2"/>
    <cellStyle name="Обычный_Лист1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2"/>
  <sheetViews>
    <sheetView tabSelected="1" view="pageBreakPreview" topLeftCell="A5" zoomScale="60" zoomScaleNormal="100" workbookViewId="0">
      <selection activeCell="P10" sqref="P10:S10"/>
    </sheetView>
  </sheetViews>
  <sheetFormatPr defaultRowHeight="15.75" x14ac:dyDescent="0.25"/>
  <cols>
    <col min="1" max="1" width="4.7109375" style="8" customWidth="1"/>
    <col min="2" max="2" width="11" style="5" customWidth="1"/>
    <col min="3" max="3" width="73.7109375" style="46" customWidth="1"/>
    <col min="4" max="4" width="9" style="5" customWidth="1"/>
    <col min="5" max="5" width="13.7109375" style="5" customWidth="1"/>
    <col min="6" max="6" width="18.7109375" style="15" customWidth="1"/>
    <col min="7" max="7" width="11.28515625" style="9" hidden="1" customWidth="1"/>
    <col min="8" max="8" width="10.42578125" style="9" hidden="1" customWidth="1"/>
    <col min="9" max="9" width="15.28515625" style="9" hidden="1" customWidth="1"/>
    <col min="10" max="10" width="2.7109375" style="9" hidden="1" customWidth="1"/>
    <col min="11" max="11" width="16.28515625" style="15" customWidth="1"/>
    <col min="12" max="12" width="14.85546875" style="15" customWidth="1"/>
    <col min="13" max="13" width="17" style="15" customWidth="1"/>
    <col min="14" max="14" width="16.7109375" style="15" customWidth="1"/>
    <col min="15" max="15" width="11" style="15" hidden="1" customWidth="1"/>
    <col min="16" max="16" width="21.140625" customWidth="1"/>
    <col min="17" max="17" width="20.28515625" style="8" customWidth="1"/>
    <col min="18" max="18" width="18.85546875" style="8" hidden="1" customWidth="1"/>
    <col min="19" max="19" width="21" style="8" customWidth="1"/>
    <col min="20" max="16384" width="9.140625" style="8"/>
  </cols>
  <sheetData>
    <row r="1" spans="1:19" ht="26.25" hidden="1" customHeight="1" x14ac:dyDescent="0.3">
      <c r="A1" s="4"/>
      <c r="F1" s="7"/>
      <c r="K1" s="7" t="s">
        <v>1</v>
      </c>
      <c r="L1" s="7" t="s">
        <v>1</v>
      </c>
      <c r="M1" s="7"/>
      <c r="N1" s="7"/>
      <c r="O1" s="7"/>
      <c r="Q1" s="4"/>
      <c r="R1" s="4"/>
    </row>
    <row r="2" spans="1:19" ht="21.75" hidden="1" customHeight="1" x14ac:dyDescent="0.3">
      <c r="A2" s="4"/>
      <c r="F2" s="7"/>
      <c r="K2" s="7" t="s">
        <v>2</v>
      </c>
      <c r="L2" s="7" t="s">
        <v>2</v>
      </c>
      <c r="M2" s="7"/>
      <c r="N2" s="7"/>
      <c r="O2" s="7"/>
      <c r="Q2" s="4"/>
      <c r="R2" s="4"/>
    </row>
    <row r="3" spans="1:19" ht="21" hidden="1" customHeight="1" x14ac:dyDescent="0.3">
      <c r="A3" s="4"/>
      <c r="F3" s="7"/>
      <c r="K3" s="7" t="s">
        <v>3</v>
      </c>
      <c r="L3" s="7" t="s">
        <v>3</v>
      </c>
      <c r="M3" s="7"/>
      <c r="N3" s="7"/>
      <c r="O3" s="7"/>
      <c r="Q3" s="4"/>
      <c r="R3" s="4"/>
    </row>
    <row r="4" spans="1:19" ht="20.25" hidden="1" customHeight="1" x14ac:dyDescent="0.3">
      <c r="A4" s="4"/>
      <c r="F4" s="7"/>
      <c r="K4" s="7" t="s">
        <v>4</v>
      </c>
      <c r="L4" s="7" t="s">
        <v>4</v>
      </c>
      <c r="M4" s="7"/>
      <c r="N4" s="7"/>
      <c r="O4" s="7"/>
      <c r="Q4" s="4"/>
      <c r="R4" s="4"/>
    </row>
    <row r="5" spans="1:19" ht="3.75" customHeight="1" x14ac:dyDescent="0.3">
      <c r="A5" s="4"/>
      <c r="F5" s="7"/>
      <c r="K5" s="7"/>
      <c r="L5" s="7"/>
      <c r="M5" s="7"/>
      <c r="N5" s="7"/>
      <c r="O5" s="7"/>
      <c r="Q5" s="4"/>
      <c r="R5" s="4"/>
    </row>
    <row r="6" spans="1:19" ht="3.75" customHeight="1" x14ac:dyDescent="0.3">
      <c r="A6" s="4"/>
      <c r="F6" s="7"/>
      <c r="K6" s="7"/>
      <c r="L6" s="7"/>
      <c r="M6" s="7"/>
      <c r="N6" s="7"/>
      <c r="O6" s="7"/>
      <c r="Q6" s="4"/>
      <c r="R6" s="4"/>
    </row>
    <row r="7" spans="1:19" ht="3.75" customHeight="1" x14ac:dyDescent="0.3">
      <c r="A7" s="4"/>
      <c r="F7" s="7"/>
      <c r="K7" s="7"/>
      <c r="L7" s="7"/>
      <c r="M7" s="7"/>
      <c r="N7" s="7"/>
      <c r="O7" s="7"/>
      <c r="Q7" s="4"/>
      <c r="R7" s="4"/>
    </row>
    <row r="8" spans="1:19" ht="3.75" customHeight="1" x14ac:dyDescent="0.3">
      <c r="A8" s="4"/>
      <c r="F8" s="7"/>
      <c r="K8" s="7"/>
      <c r="L8" s="7"/>
      <c r="M8" s="7"/>
      <c r="N8" s="7"/>
      <c r="O8" s="7"/>
      <c r="Q8" s="4"/>
      <c r="R8" s="4"/>
    </row>
    <row r="9" spans="1:19" ht="24.75" customHeight="1" x14ac:dyDescent="0.3">
      <c r="A9" s="4"/>
      <c r="C9" s="219"/>
      <c r="D9" s="220"/>
      <c r="E9" s="220"/>
      <c r="F9" s="221"/>
      <c r="G9" s="222"/>
      <c r="H9" s="222"/>
      <c r="I9" s="222"/>
      <c r="J9" s="222"/>
      <c r="K9" s="221"/>
      <c r="L9" s="221"/>
      <c r="M9" s="221"/>
      <c r="N9" s="221"/>
      <c r="O9" s="221"/>
      <c r="P9" s="223"/>
      <c r="Q9" s="224" t="s">
        <v>169</v>
      </c>
      <c r="R9" s="4"/>
      <c r="S9" s="510"/>
    </row>
    <row r="10" spans="1:19" ht="108" customHeight="1" x14ac:dyDescent="0.3">
      <c r="A10" s="4"/>
      <c r="C10" s="219"/>
      <c r="D10" s="220"/>
      <c r="E10" s="220"/>
      <c r="F10" s="221"/>
      <c r="G10" s="222"/>
      <c r="H10" s="222"/>
      <c r="I10" s="222"/>
      <c r="J10" s="222"/>
      <c r="K10" s="221"/>
      <c r="L10" s="221"/>
      <c r="M10" s="221"/>
      <c r="N10" s="221"/>
      <c r="O10" s="221"/>
      <c r="P10" s="545" t="s">
        <v>176</v>
      </c>
      <c r="Q10" s="545"/>
      <c r="R10" s="545"/>
      <c r="S10" s="545"/>
    </row>
    <row r="11" spans="1:19" ht="25.5" customHeight="1" x14ac:dyDescent="0.25">
      <c r="A11" s="6"/>
      <c r="C11" s="546" t="s">
        <v>143</v>
      </c>
      <c r="D11" s="547"/>
      <c r="E11" s="547"/>
      <c r="F11" s="547"/>
      <c r="G11" s="547"/>
      <c r="H11" s="547"/>
      <c r="I11" s="547"/>
      <c r="J11" s="547"/>
      <c r="K11" s="547"/>
      <c r="L11" s="547"/>
      <c r="M11" s="547"/>
      <c r="N11" s="547"/>
      <c r="O11" s="547"/>
      <c r="P11" s="547"/>
      <c r="Q11" s="547"/>
      <c r="R11" s="6"/>
      <c r="S11" s="510"/>
    </row>
    <row r="12" spans="1:19" ht="15.75" customHeight="1" x14ac:dyDescent="0.25">
      <c r="A12" s="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225"/>
      <c r="N12" s="16"/>
      <c r="O12" s="16"/>
      <c r="P12" s="226"/>
      <c r="Q12" s="1"/>
      <c r="R12" s="6"/>
      <c r="S12" s="510"/>
    </row>
    <row r="13" spans="1:19" ht="16.5" customHeight="1" x14ac:dyDescent="0.25">
      <c r="A13" s="6"/>
      <c r="F13" s="9"/>
      <c r="K13" s="9"/>
      <c r="L13" s="9"/>
      <c r="M13" s="9"/>
      <c r="N13" s="9"/>
      <c r="O13" s="9"/>
      <c r="P13" s="146"/>
      <c r="Q13" s="6"/>
      <c r="R13" s="6" t="s">
        <v>5</v>
      </c>
      <c r="S13" s="510"/>
    </row>
    <row r="14" spans="1:19" s="31" customFormat="1" ht="86.25" customHeight="1" thickBot="1" x14ac:dyDescent="0.3">
      <c r="A14" s="548" t="s">
        <v>13</v>
      </c>
      <c r="B14" s="550" t="s">
        <v>116</v>
      </c>
      <c r="C14" s="134" t="s">
        <v>7</v>
      </c>
      <c r="D14" s="543" t="s">
        <v>9</v>
      </c>
      <c r="E14" s="536" t="s">
        <v>14</v>
      </c>
      <c r="F14" s="536" t="s">
        <v>15</v>
      </c>
      <c r="G14" s="538">
        <v>2011</v>
      </c>
      <c r="H14" s="539"/>
      <c r="I14" s="538">
        <v>2012</v>
      </c>
      <c r="J14" s="539"/>
      <c r="K14" s="536" t="s">
        <v>102</v>
      </c>
      <c r="L14" s="536" t="s">
        <v>31</v>
      </c>
      <c r="M14" s="536" t="s">
        <v>16</v>
      </c>
      <c r="N14" s="554" t="s">
        <v>32</v>
      </c>
      <c r="O14" s="552" t="s">
        <v>9</v>
      </c>
      <c r="P14" s="540" t="s">
        <v>103</v>
      </c>
      <c r="Q14" s="541"/>
      <c r="R14" s="541"/>
      <c r="S14" s="542"/>
    </row>
    <row r="15" spans="1:19" s="31" customFormat="1" ht="30" customHeight="1" thickBot="1" x14ac:dyDescent="0.35">
      <c r="A15" s="549"/>
      <c r="B15" s="551"/>
      <c r="C15" s="68"/>
      <c r="D15" s="544"/>
      <c r="E15" s="537"/>
      <c r="F15" s="537"/>
      <c r="G15" s="34"/>
      <c r="H15" s="35"/>
      <c r="I15" s="36"/>
      <c r="J15" s="35"/>
      <c r="K15" s="537"/>
      <c r="L15" s="537"/>
      <c r="M15" s="537"/>
      <c r="N15" s="555"/>
      <c r="O15" s="553"/>
      <c r="P15" s="133" t="s">
        <v>33</v>
      </c>
      <c r="Q15" s="133" t="s">
        <v>34</v>
      </c>
      <c r="R15" s="147"/>
      <c r="S15" s="123" t="s">
        <v>82</v>
      </c>
    </row>
    <row r="16" spans="1:19" s="4" customFormat="1" ht="39.75" customHeight="1" x14ac:dyDescent="0.3">
      <c r="A16" s="135"/>
      <c r="B16" s="69"/>
      <c r="C16" s="47" t="s">
        <v>6</v>
      </c>
      <c r="D16" s="30"/>
      <c r="E16" s="23"/>
      <c r="F16" s="27"/>
      <c r="G16" s="24"/>
      <c r="H16" s="25"/>
      <c r="I16" s="24"/>
      <c r="J16" s="25"/>
      <c r="K16" s="26"/>
      <c r="L16" s="28"/>
      <c r="M16" s="28"/>
      <c r="N16" s="205"/>
      <c r="O16" s="32"/>
      <c r="P16" s="40"/>
      <c r="Q16" s="37"/>
      <c r="R16" s="41"/>
      <c r="S16" s="132"/>
    </row>
    <row r="17" spans="1:19" s="4" customFormat="1" ht="17.25" customHeight="1" x14ac:dyDescent="0.3">
      <c r="A17" s="233"/>
      <c r="B17" s="234"/>
      <c r="C17" s="235" t="s">
        <v>30</v>
      </c>
      <c r="D17" s="236"/>
      <c r="E17" s="237"/>
      <c r="F17" s="238"/>
      <c r="G17" s="239"/>
      <c r="H17" s="240"/>
      <c r="I17" s="239"/>
      <c r="J17" s="240"/>
      <c r="K17" s="241"/>
      <c r="L17" s="242"/>
      <c r="M17" s="242"/>
      <c r="N17" s="243">
        <f>N18+N19</f>
        <v>300000</v>
      </c>
      <c r="O17" s="244"/>
      <c r="P17" s="245"/>
      <c r="Q17" s="246"/>
      <c r="R17" s="247"/>
      <c r="S17" s="248"/>
    </row>
    <row r="18" spans="1:19" s="4" customFormat="1" ht="37.5" customHeight="1" x14ac:dyDescent="0.3">
      <c r="A18" s="173">
        <v>1</v>
      </c>
      <c r="B18" s="141" t="s">
        <v>107</v>
      </c>
      <c r="C18" s="174" t="s">
        <v>139</v>
      </c>
      <c r="D18" s="110">
        <v>3121</v>
      </c>
      <c r="E18" s="97" t="s">
        <v>35</v>
      </c>
      <c r="F18" s="175">
        <v>87000000</v>
      </c>
      <c r="G18" s="176"/>
      <c r="H18" s="177"/>
      <c r="I18" s="176"/>
      <c r="J18" s="178"/>
      <c r="K18" s="179">
        <v>100000</v>
      </c>
      <c r="L18" s="180">
        <v>0</v>
      </c>
      <c r="M18" s="181">
        <f>F18-K18</f>
        <v>86900000</v>
      </c>
      <c r="N18" s="532">
        <v>300000</v>
      </c>
      <c r="O18" s="182"/>
      <c r="P18" s="183">
        <v>10000000</v>
      </c>
      <c r="Q18" s="88">
        <v>30000000</v>
      </c>
      <c r="R18" s="184"/>
      <c r="S18" s="185">
        <f>M18-N18-P18-Q18</f>
        <v>46600000</v>
      </c>
    </row>
    <row r="19" spans="1:19" s="4" customFormat="1" ht="36" customHeight="1" x14ac:dyDescent="0.3">
      <c r="A19" s="265">
        <v>2</v>
      </c>
      <c r="B19" s="141" t="s">
        <v>107</v>
      </c>
      <c r="C19" s="190" t="s">
        <v>106</v>
      </c>
      <c r="D19" s="110">
        <v>3141</v>
      </c>
      <c r="E19" s="110">
        <v>2017</v>
      </c>
      <c r="F19" s="175">
        <v>5237488</v>
      </c>
      <c r="G19" s="256"/>
      <c r="H19" s="256"/>
      <c r="I19" s="256"/>
      <c r="J19" s="256"/>
      <c r="K19" s="179">
        <v>3886937.41</v>
      </c>
      <c r="L19" s="270">
        <v>0.74</v>
      </c>
      <c r="M19" s="175">
        <f>F19-K19</f>
        <v>1350550.5899999999</v>
      </c>
      <c r="N19" s="273">
        <v>0</v>
      </c>
      <c r="O19" s="257"/>
      <c r="P19" s="144">
        <f>M19</f>
        <v>1350550.5899999999</v>
      </c>
      <c r="Q19" s="145">
        <v>0</v>
      </c>
      <c r="R19" s="257"/>
      <c r="S19" s="185">
        <v>0</v>
      </c>
    </row>
    <row r="20" spans="1:19" s="4" customFormat="1" ht="18.75" customHeight="1" x14ac:dyDescent="0.3">
      <c r="A20" s="266"/>
      <c r="B20" s="150"/>
      <c r="C20" s="231"/>
      <c r="D20" s="267"/>
      <c r="E20" s="267"/>
      <c r="F20" s="268"/>
      <c r="G20" s="24"/>
      <c r="H20" s="24"/>
      <c r="I20" s="24"/>
      <c r="J20" s="24"/>
      <c r="K20" s="269"/>
      <c r="L20" s="271"/>
      <c r="M20" s="272"/>
      <c r="N20" s="274"/>
      <c r="O20" s="41"/>
      <c r="P20" s="275"/>
      <c r="Q20" s="276"/>
      <c r="R20" s="41"/>
      <c r="S20" s="277"/>
    </row>
    <row r="21" spans="1:19" s="4" customFormat="1" ht="18.75" customHeight="1" x14ac:dyDescent="0.3">
      <c r="A21" s="233"/>
      <c r="B21" s="234"/>
      <c r="C21" s="278" t="s">
        <v>36</v>
      </c>
      <c r="D21" s="236"/>
      <c r="E21" s="237"/>
      <c r="F21" s="279"/>
      <c r="G21" s="239"/>
      <c r="H21" s="240"/>
      <c r="I21" s="239"/>
      <c r="J21" s="240"/>
      <c r="K21" s="241"/>
      <c r="L21" s="242"/>
      <c r="M21" s="280"/>
      <c r="N21" s="281">
        <f>N22+N23+N24+N25+N26+N27+N28+N30+N32+N34+N35+N36+N38+N39+N40+N41+N42+N43+N44+N45+N46+N47+N48+N49+N50+N51</f>
        <v>170371652.05000001</v>
      </c>
      <c r="O21" s="244"/>
      <c r="P21" s="282"/>
      <c r="Q21" s="283"/>
      <c r="R21" s="247"/>
      <c r="S21" s="284"/>
    </row>
    <row r="22" spans="1:19" s="4" customFormat="1" ht="69" customHeight="1" x14ac:dyDescent="0.3">
      <c r="A22" s="511">
        <v>3</v>
      </c>
      <c r="B22" s="296" t="s">
        <v>108</v>
      </c>
      <c r="C22" s="308" t="s">
        <v>144</v>
      </c>
      <c r="D22" s="285">
        <v>3132</v>
      </c>
      <c r="E22" s="286" t="s">
        <v>26</v>
      </c>
      <c r="F22" s="287">
        <f>N22+P22</f>
        <v>69785880</v>
      </c>
      <c r="G22" s="288"/>
      <c r="H22" s="289"/>
      <c r="I22" s="288"/>
      <c r="J22" s="289"/>
      <c r="K22" s="290">
        <v>0</v>
      </c>
      <c r="L22" s="291">
        <v>0</v>
      </c>
      <c r="M22" s="292">
        <v>0</v>
      </c>
      <c r="N22" s="300">
        <v>48693090</v>
      </c>
      <c r="O22" s="293"/>
      <c r="P22" s="294">
        <v>21092790</v>
      </c>
      <c r="Q22" s="295">
        <v>0</v>
      </c>
      <c r="R22" s="247"/>
      <c r="S22" s="512">
        <v>0</v>
      </c>
    </row>
    <row r="23" spans="1:19" ht="50.25" customHeight="1" x14ac:dyDescent="0.25">
      <c r="A23" s="136">
        <v>4</v>
      </c>
      <c r="B23" s="296" t="s">
        <v>108</v>
      </c>
      <c r="C23" s="297" t="s">
        <v>50</v>
      </c>
      <c r="D23" s="298">
        <v>3132</v>
      </c>
      <c r="E23" s="299">
        <v>2017</v>
      </c>
      <c r="F23" s="300">
        <v>8866599</v>
      </c>
      <c r="G23" s="301"/>
      <c r="H23" s="302"/>
      <c r="I23" s="301"/>
      <c r="J23" s="302"/>
      <c r="K23" s="303">
        <v>1297599</v>
      </c>
      <c r="L23" s="304">
        <v>0</v>
      </c>
      <c r="M23" s="305">
        <v>7569000</v>
      </c>
      <c r="N23" s="305">
        <v>7569000</v>
      </c>
      <c r="O23" s="305"/>
      <c r="P23" s="306">
        <v>0</v>
      </c>
      <c r="Q23" s="307">
        <v>0</v>
      </c>
      <c r="R23" s="43"/>
      <c r="S23" s="82">
        <v>0</v>
      </c>
    </row>
    <row r="24" spans="1:19" ht="50.25" customHeight="1" x14ac:dyDescent="0.25">
      <c r="A24" s="136">
        <v>5</v>
      </c>
      <c r="B24" s="296" t="s">
        <v>108</v>
      </c>
      <c r="C24" s="297" t="s">
        <v>171</v>
      </c>
      <c r="D24" s="298">
        <v>3132</v>
      </c>
      <c r="E24" s="299" t="s">
        <v>26</v>
      </c>
      <c r="F24" s="300">
        <v>48851760</v>
      </c>
      <c r="G24" s="301"/>
      <c r="H24" s="302"/>
      <c r="I24" s="301"/>
      <c r="J24" s="302"/>
      <c r="K24" s="303">
        <v>0</v>
      </c>
      <c r="L24" s="304">
        <v>0</v>
      </c>
      <c r="M24" s="305">
        <v>48851760</v>
      </c>
      <c r="N24" s="305">
        <v>0</v>
      </c>
      <c r="O24" s="305"/>
      <c r="P24" s="306">
        <f>M24</f>
        <v>48851760</v>
      </c>
      <c r="Q24" s="307">
        <v>0</v>
      </c>
      <c r="R24" s="43"/>
      <c r="S24" s="82">
        <v>0</v>
      </c>
    </row>
    <row r="25" spans="1:19" ht="64.5" customHeight="1" x14ac:dyDescent="0.25">
      <c r="A25" s="136">
        <v>6</v>
      </c>
      <c r="B25" s="50" t="s">
        <v>109</v>
      </c>
      <c r="C25" s="309" t="s">
        <v>172</v>
      </c>
      <c r="D25" s="2">
        <v>3132</v>
      </c>
      <c r="E25" s="94">
        <v>2017</v>
      </c>
      <c r="F25" s="60">
        <v>13649438.109999999</v>
      </c>
      <c r="G25" s="57"/>
      <c r="H25" s="58"/>
      <c r="I25" s="57"/>
      <c r="J25" s="58"/>
      <c r="K25" s="62">
        <v>704808.11</v>
      </c>
      <c r="L25" s="59">
        <v>0</v>
      </c>
      <c r="M25" s="60">
        <f>N25+P25</f>
        <v>12944630</v>
      </c>
      <c r="N25" s="70">
        <v>5900000</v>
      </c>
      <c r="O25" s="61"/>
      <c r="P25" s="81">
        <v>7044630</v>
      </c>
      <c r="Q25" s="82">
        <v>0</v>
      </c>
      <c r="R25" s="43"/>
      <c r="S25" s="82">
        <v>0</v>
      </c>
    </row>
    <row r="26" spans="1:19" ht="92.25" customHeight="1" x14ac:dyDescent="0.25">
      <c r="A26" s="310">
        <v>7</v>
      </c>
      <c r="B26" s="141" t="s">
        <v>109</v>
      </c>
      <c r="C26" s="528" t="s">
        <v>145</v>
      </c>
      <c r="D26" s="97">
        <v>3132</v>
      </c>
      <c r="E26" s="97" t="s">
        <v>26</v>
      </c>
      <c r="F26" s="313">
        <f>N26+P26</f>
        <v>63468120</v>
      </c>
      <c r="G26" s="311"/>
      <c r="H26" s="312"/>
      <c r="I26" s="311"/>
      <c r="J26" s="312"/>
      <c r="K26" s="180">
        <v>0</v>
      </c>
      <c r="L26" s="270">
        <v>0</v>
      </c>
      <c r="M26" s="313">
        <v>0</v>
      </c>
      <c r="N26" s="125">
        <v>36732060</v>
      </c>
      <c r="O26" s="230"/>
      <c r="P26" s="87">
        <v>26736060</v>
      </c>
      <c r="Q26" s="88">
        <v>0</v>
      </c>
      <c r="R26" s="186"/>
      <c r="S26" s="145">
        <v>0</v>
      </c>
    </row>
    <row r="27" spans="1:19" ht="64.5" customHeight="1" x14ac:dyDescent="0.25">
      <c r="A27" s="310">
        <v>8</v>
      </c>
      <c r="B27" s="141" t="s">
        <v>109</v>
      </c>
      <c r="C27" s="528" t="s">
        <v>173</v>
      </c>
      <c r="D27" s="97">
        <v>3132</v>
      </c>
      <c r="E27" s="97" t="s">
        <v>26</v>
      </c>
      <c r="F27" s="313">
        <f>N27+P27</f>
        <v>41148240</v>
      </c>
      <c r="G27" s="311"/>
      <c r="H27" s="311"/>
      <c r="I27" s="311"/>
      <c r="J27" s="311"/>
      <c r="K27" s="180">
        <v>0</v>
      </c>
      <c r="L27" s="270">
        <v>0</v>
      </c>
      <c r="M27" s="313">
        <f>F27-K27</f>
        <v>41148240</v>
      </c>
      <c r="N27" s="125">
        <v>25725900</v>
      </c>
      <c r="O27" s="531"/>
      <c r="P27" s="105">
        <v>15422340</v>
      </c>
      <c r="Q27" s="497">
        <v>0</v>
      </c>
      <c r="R27" s="186"/>
      <c r="S27" s="145">
        <v>0</v>
      </c>
    </row>
    <row r="28" spans="1:19" ht="39.75" customHeight="1" x14ac:dyDescent="0.25">
      <c r="A28" s="330">
        <v>7</v>
      </c>
      <c r="B28" s="141" t="s">
        <v>107</v>
      </c>
      <c r="C28" s="190" t="s">
        <v>105</v>
      </c>
      <c r="D28" s="110">
        <v>3122</v>
      </c>
      <c r="E28" s="110" t="s">
        <v>18</v>
      </c>
      <c r="F28" s="313">
        <v>27465503</v>
      </c>
      <c r="G28" s="311"/>
      <c r="H28" s="311"/>
      <c r="I28" s="311"/>
      <c r="J28" s="311"/>
      <c r="K28" s="313">
        <v>14414865.08</v>
      </c>
      <c r="L28" s="270">
        <v>0.61</v>
      </c>
      <c r="M28" s="313">
        <f>F28-K28</f>
        <v>13050637.92</v>
      </c>
      <c r="N28" s="313">
        <v>9181355</v>
      </c>
      <c r="O28" s="327"/>
      <c r="P28" s="144">
        <v>0</v>
      </c>
      <c r="Q28" s="145">
        <v>0</v>
      </c>
      <c r="R28" s="186"/>
      <c r="S28" s="145">
        <v>0</v>
      </c>
    </row>
    <row r="29" spans="1:19" ht="19.5" customHeight="1" x14ac:dyDescent="0.25">
      <c r="A29" s="331"/>
      <c r="B29" s="150"/>
      <c r="C29" s="195"/>
      <c r="D29" s="267"/>
      <c r="E29" s="267"/>
      <c r="F29" s="343"/>
      <c r="G29" s="317"/>
      <c r="H29" s="317"/>
      <c r="I29" s="317"/>
      <c r="J29" s="317"/>
      <c r="K29" s="316"/>
      <c r="L29" s="271"/>
      <c r="M29" s="316"/>
      <c r="N29" s="316"/>
      <c r="O29" s="329"/>
      <c r="P29" s="275"/>
      <c r="Q29" s="276"/>
      <c r="R29" s="262"/>
      <c r="S29" s="276"/>
    </row>
    <row r="30" spans="1:19" ht="35.25" customHeight="1" x14ac:dyDescent="0.25">
      <c r="A30" s="334">
        <v>9</v>
      </c>
      <c r="B30" s="335" t="s">
        <v>107</v>
      </c>
      <c r="C30" s="315" t="s">
        <v>20</v>
      </c>
      <c r="D30" s="336">
        <v>3142</v>
      </c>
      <c r="E30" s="336" t="s">
        <v>17</v>
      </c>
      <c r="F30" s="337">
        <v>12895692</v>
      </c>
      <c r="G30" s="323"/>
      <c r="H30" s="323"/>
      <c r="I30" s="323"/>
      <c r="J30" s="323"/>
      <c r="K30" s="337">
        <v>6395290.8799999999</v>
      </c>
      <c r="L30" s="338">
        <v>0.67</v>
      </c>
      <c r="M30" s="337">
        <f t="shared" ref="M30:M48" si="0">F30-K30</f>
        <v>6500401.1200000001</v>
      </c>
      <c r="N30" s="344">
        <v>3196978</v>
      </c>
      <c r="O30" s="324"/>
      <c r="P30" s="340">
        <v>0</v>
      </c>
      <c r="Q30" s="341">
        <v>0</v>
      </c>
      <c r="R30" s="253"/>
      <c r="S30" s="341">
        <v>0</v>
      </c>
    </row>
    <row r="31" spans="1:19" ht="23.25" customHeight="1" x14ac:dyDescent="0.25">
      <c r="A31" s="331"/>
      <c r="B31" s="150"/>
      <c r="C31" s="203"/>
      <c r="D31" s="332"/>
      <c r="E31" s="332"/>
      <c r="F31" s="200"/>
      <c r="G31" s="317"/>
      <c r="H31" s="317"/>
      <c r="I31" s="317"/>
      <c r="J31" s="317"/>
      <c r="K31" s="316"/>
      <c r="L31" s="271"/>
      <c r="M31" s="316"/>
      <c r="N31" s="333"/>
      <c r="O31" s="329"/>
      <c r="P31" s="275"/>
      <c r="Q31" s="276"/>
      <c r="R31" s="262"/>
      <c r="S31" s="276"/>
    </row>
    <row r="32" spans="1:19" ht="36" customHeight="1" x14ac:dyDescent="0.25">
      <c r="A32" s="330">
        <v>10</v>
      </c>
      <c r="B32" s="141" t="s">
        <v>107</v>
      </c>
      <c r="C32" s="190" t="s">
        <v>37</v>
      </c>
      <c r="D32" s="110">
        <v>3142</v>
      </c>
      <c r="E32" s="110" t="s">
        <v>17</v>
      </c>
      <c r="F32" s="313">
        <v>2782980</v>
      </c>
      <c r="G32" s="323"/>
      <c r="H32" s="323"/>
      <c r="I32" s="323"/>
      <c r="J32" s="323"/>
      <c r="K32" s="313">
        <v>1147566.95</v>
      </c>
      <c r="L32" s="270">
        <v>0.41299999999999998</v>
      </c>
      <c r="M32" s="313">
        <f t="shared" si="0"/>
        <v>1635413.05</v>
      </c>
      <c r="N32" s="345">
        <f xml:space="preserve"> F32-K32</f>
        <v>1635413.05</v>
      </c>
      <c r="O32" s="324"/>
      <c r="P32" s="144">
        <v>0</v>
      </c>
      <c r="Q32" s="145">
        <v>0</v>
      </c>
      <c r="R32" s="253"/>
      <c r="S32" s="145">
        <v>0</v>
      </c>
    </row>
    <row r="33" spans="1:19" ht="24.75" customHeight="1" x14ac:dyDescent="0.25">
      <c r="A33" s="334"/>
      <c r="B33" s="335"/>
      <c r="C33" s="196"/>
      <c r="D33" s="346"/>
      <c r="E33" s="346"/>
      <c r="F33" s="347"/>
      <c r="G33" s="323"/>
      <c r="H33" s="323"/>
      <c r="I33" s="323"/>
      <c r="J33" s="323"/>
      <c r="K33" s="337"/>
      <c r="L33" s="338"/>
      <c r="M33" s="337"/>
      <c r="N33" s="344"/>
      <c r="O33" s="324"/>
      <c r="P33" s="340"/>
      <c r="Q33" s="341"/>
      <c r="R33" s="253"/>
      <c r="S33" s="341"/>
    </row>
    <row r="34" spans="1:19" ht="45.75" customHeight="1" x14ac:dyDescent="0.25">
      <c r="A34" s="90">
        <v>11</v>
      </c>
      <c r="B34" s="141" t="s">
        <v>107</v>
      </c>
      <c r="C34" s="190" t="s">
        <v>146</v>
      </c>
      <c r="D34" s="110">
        <v>3142</v>
      </c>
      <c r="E34" s="2">
        <v>2017</v>
      </c>
      <c r="F34" s="313">
        <v>2000000</v>
      </c>
      <c r="G34" s="326"/>
      <c r="H34" s="326"/>
      <c r="I34" s="326"/>
      <c r="J34" s="326"/>
      <c r="K34" s="60">
        <v>0</v>
      </c>
      <c r="L34" s="59">
        <v>0</v>
      </c>
      <c r="M34" s="60">
        <v>2000000</v>
      </c>
      <c r="N34" s="126">
        <v>2000000</v>
      </c>
      <c r="O34" s="300"/>
      <c r="P34" s="105">
        <v>0</v>
      </c>
      <c r="Q34" s="106">
        <v>0</v>
      </c>
      <c r="R34" s="126"/>
      <c r="S34" s="106">
        <v>0</v>
      </c>
    </row>
    <row r="35" spans="1:19" ht="36" customHeight="1" x14ac:dyDescent="0.25">
      <c r="A35" s="330">
        <v>12</v>
      </c>
      <c r="B35" s="141" t="s">
        <v>107</v>
      </c>
      <c r="C35" s="190" t="s">
        <v>110</v>
      </c>
      <c r="D35" s="110">
        <v>3142</v>
      </c>
      <c r="E35" s="110" t="s">
        <v>17</v>
      </c>
      <c r="F35" s="313">
        <v>6453811</v>
      </c>
      <c r="G35" s="311"/>
      <c r="H35" s="311"/>
      <c r="I35" s="311"/>
      <c r="J35" s="311"/>
      <c r="K35" s="313">
        <v>3048819</v>
      </c>
      <c r="L35" s="270">
        <v>0.75700000000000001</v>
      </c>
      <c r="M35" s="313">
        <f>F35-K35</f>
        <v>3404992</v>
      </c>
      <c r="N35" s="186">
        <v>976291</v>
      </c>
      <c r="O35" s="327"/>
      <c r="P35" s="144">
        <v>0</v>
      </c>
      <c r="Q35" s="259">
        <v>0</v>
      </c>
      <c r="R35" s="186"/>
      <c r="S35" s="145">
        <v>0</v>
      </c>
    </row>
    <row r="36" spans="1:19" ht="36" customHeight="1" x14ac:dyDescent="0.25">
      <c r="A36" s="330">
        <v>13</v>
      </c>
      <c r="B36" s="254" t="s">
        <v>107</v>
      </c>
      <c r="C36" s="142" t="s">
        <v>29</v>
      </c>
      <c r="D36" s="110">
        <v>3142</v>
      </c>
      <c r="E36" s="255" t="s">
        <v>17</v>
      </c>
      <c r="F36" s="98">
        <v>11674645</v>
      </c>
      <c r="G36" s="356"/>
      <c r="H36" s="356"/>
      <c r="I36" s="356"/>
      <c r="J36" s="356"/>
      <c r="K36" s="180">
        <v>980103.84</v>
      </c>
      <c r="L36" s="102">
        <v>0.13300000000000001</v>
      </c>
      <c r="M36" s="358">
        <f>F36-K36</f>
        <v>10694541.16</v>
      </c>
      <c r="N36" s="345">
        <v>6315565</v>
      </c>
      <c r="O36" s="45"/>
      <c r="P36" s="258">
        <v>0</v>
      </c>
      <c r="Q36" s="145">
        <v>0</v>
      </c>
      <c r="R36" s="186"/>
      <c r="S36" s="145">
        <v>0</v>
      </c>
    </row>
    <row r="37" spans="1:19" ht="21.75" customHeight="1" x14ac:dyDescent="0.25">
      <c r="A37" s="331"/>
      <c r="B37" s="260"/>
      <c r="C37" s="195"/>
      <c r="D37" s="267"/>
      <c r="E37" s="261"/>
      <c r="F37" s="361"/>
      <c r="G37" s="348"/>
      <c r="H37" s="348"/>
      <c r="I37" s="348"/>
      <c r="J37" s="348"/>
      <c r="K37" s="319"/>
      <c r="L37" s="210"/>
      <c r="M37" s="360"/>
      <c r="N37" s="274"/>
      <c r="O37" s="353"/>
      <c r="P37" s="263"/>
      <c r="Q37" s="276"/>
      <c r="R37" s="262"/>
      <c r="S37" s="276"/>
    </row>
    <row r="38" spans="1:19" ht="66.75" customHeight="1" x14ac:dyDescent="0.25">
      <c r="A38" s="314">
        <v>14</v>
      </c>
      <c r="B38" s="150" t="s">
        <v>107</v>
      </c>
      <c r="C38" s="192" t="s">
        <v>147</v>
      </c>
      <c r="D38" s="148">
        <v>3142</v>
      </c>
      <c r="E38" s="149">
        <v>2017</v>
      </c>
      <c r="F38" s="208">
        <f>N38</f>
        <v>12946000</v>
      </c>
      <c r="G38" s="348"/>
      <c r="H38" s="349"/>
      <c r="I38" s="348"/>
      <c r="J38" s="349"/>
      <c r="K38" s="352">
        <v>0</v>
      </c>
      <c r="L38" s="210">
        <v>0</v>
      </c>
      <c r="M38" s="350">
        <f t="shared" si="0"/>
        <v>12946000</v>
      </c>
      <c r="N38" s="350">
        <v>12946000</v>
      </c>
      <c r="O38" s="351"/>
      <c r="P38" s="350">
        <v>0</v>
      </c>
      <c r="Q38" s="321">
        <v>0</v>
      </c>
      <c r="R38" s="353"/>
      <c r="S38" s="321">
        <v>0</v>
      </c>
    </row>
    <row r="39" spans="1:19" ht="42.75" customHeight="1" x14ac:dyDescent="0.25">
      <c r="A39" s="314">
        <v>15</v>
      </c>
      <c r="B39" s="150" t="s">
        <v>107</v>
      </c>
      <c r="C39" s="192" t="s">
        <v>148</v>
      </c>
      <c r="D39" s="148">
        <v>3142</v>
      </c>
      <c r="E39" s="149" t="s">
        <v>26</v>
      </c>
      <c r="F39" s="208">
        <v>18834784</v>
      </c>
      <c r="G39" s="348"/>
      <c r="H39" s="349"/>
      <c r="I39" s="348"/>
      <c r="J39" s="349"/>
      <c r="K39" s="352">
        <v>199302</v>
      </c>
      <c r="L39" s="210">
        <v>0</v>
      </c>
      <c r="M39" s="350">
        <f>F39-K39</f>
        <v>18635482</v>
      </c>
      <c r="N39" s="350">
        <v>5000000</v>
      </c>
      <c r="O39" s="351"/>
      <c r="P39" s="350">
        <f>M39-N39</f>
        <v>13635482</v>
      </c>
      <c r="Q39" s="321">
        <v>0</v>
      </c>
      <c r="R39" s="353"/>
      <c r="S39" s="321">
        <v>0</v>
      </c>
    </row>
    <row r="40" spans="1:19" ht="84.75" customHeight="1" x14ac:dyDescent="0.25">
      <c r="A40" s="314">
        <v>16</v>
      </c>
      <c r="B40" s="150" t="s">
        <v>107</v>
      </c>
      <c r="C40" s="192" t="s">
        <v>170</v>
      </c>
      <c r="D40" s="148">
        <v>3122</v>
      </c>
      <c r="E40" s="149">
        <v>2017</v>
      </c>
      <c r="F40" s="208">
        <v>3800000</v>
      </c>
      <c r="G40" s="348"/>
      <c r="H40" s="349"/>
      <c r="I40" s="348"/>
      <c r="J40" s="349"/>
      <c r="K40" s="352">
        <v>0</v>
      </c>
      <c r="L40" s="210">
        <v>0</v>
      </c>
      <c r="M40" s="350">
        <v>3800000</v>
      </c>
      <c r="N40" s="378">
        <v>3800000</v>
      </c>
      <c r="O40" s="351"/>
      <c r="P40" s="378">
        <v>0</v>
      </c>
      <c r="Q40" s="106">
        <v>0</v>
      </c>
      <c r="R40" s="353"/>
      <c r="S40" s="106">
        <v>0</v>
      </c>
    </row>
    <row r="41" spans="1:19" s="12" customFormat="1" ht="35.25" customHeight="1" x14ac:dyDescent="0.25">
      <c r="A41" s="136">
        <v>17</v>
      </c>
      <c r="B41" s="50" t="s">
        <v>107</v>
      </c>
      <c r="C41" s="72" t="s">
        <v>51</v>
      </c>
      <c r="D41" s="2">
        <v>3142</v>
      </c>
      <c r="E41" s="94" t="s">
        <v>91</v>
      </c>
      <c r="F41" s="71">
        <v>11000000</v>
      </c>
      <c r="G41" s="95"/>
      <c r="H41" s="96"/>
      <c r="I41" s="95"/>
      <c r="J41" s="96"/>
      <c r="K41" s="92">
        <v>0</v>
      </c>
      <c r="L41" s="85">
        <v>0</v>
      </c>
      <c r="M41" s="86">
        <f t="shared" si="0"/>
        <v>11000000</v>
      </c>
      <c r="N41" s="70">
        <v>0</v>
      </c>
      <c r="O41" s="33"/>
      <c r="P41" s="115">
        <v>6000000</v>
      </c>
      <c r="Q41" s="115">
        <v>5000000</v>
      </c>
      <c r="R41" s="44"/>
      <c r="S41" s="82">
        <v>0</v>
      </c>
    </row>
    <row r="42" spans="1:19" s="6" customFormat="1" ht="23.25" customHeight="1" x14ac:dyDescent="0.25">
      <c r="A42" s="136">
        <v>18</v>
      </c>
      <c r="B42" s="50" t="s">
        <v>107</v>
      </c>
      <c r="C42" s="72" t="s">
        <v>59</v>
      </c>
      <c r="D42" s="2">
        <v>3142</v>
      </c>
      <c r="E42" s="94" t="s">
        <v>91</v>
      </c>
      <c r="F42" s="71">
        <v>20500000</v>
      </c>
      <c r="G42" s="95"/>
      <c r="H42" s="96"/>
      <c r="I42" s="95"/>
      <c r="J42" s="96"/>
      <c r="K42" s="92">
        <v>0</v>
      </c>
      <c r="L42" s="85">
        <v>0</v>
      </c>
      <c r="M42" s="86">
        <f t="shared" si="0"/>
        <v>20500000</v>
      </c>
      <c r="N42" s="70">
        <v>0</v>
      </c>
      <c r="O42" s="33"/>
      <c r="P42" s="115">
        <v>10000000</v>
      </c>
      <c r="Q42" s="82">
        <v>10500000</v>
      </c>
      <c r="R42" s="44"/>
      <c r="S42" s="82">
        <v>0</v>
      </c>
    </row>
    <row r="43" spans="1:19" s="6" customFormat="1" ht="41.25" customHeight="1" x14ac:dyDescent="0.25">
      <c r="A43" s="136">
        <v>19</v>
      </c>
      <c r="B43" s="50" t="s">
        <v>107</v>
      </c>
      <c r="C43" s="72" t="s">
        <v>85</v>
      </c>
      <c r="D43" s="2">
        <v>3122</v>
      </c>
      <c r="E43" s="94" t="s">
        <v>60</v>
      </c>
      <c r="F43" s="71">
        <v>25000000</v>
      </c>
      <c r="G43" s="95"/>
      <c r="H43" s="96"/>
      <c r="I43" s="95"/>
      <c r="J43" s="96"/>
      <c r="K43" s="92">
        <v>0</v>
      </c>
      <c r="L43" s="85">
        <v>0</v>
      </c>
      <c r="M43" s="86">
        <f t="shared" si="0"/>
        <v>25000000</v>
      </c>
      <c r="N43" s="70">
        <v>0</v>
      </c>
      <c r="O43" s="33"/>
      <c r="P43" s="115">
        <v>5000000</v>
      </c>
      <c r="Q43" s="82">
        <v>10000000</v>
      </c>
      <c r="R43" s="44"/>
      <c r="S43" s="161">
        <f>M43-P43-Q43</f>
        <v>10000000</v>
      </c>
    </row>
    <row r="44" spans="1:19" s="6" customFormat="1" ht="36.75" customHeight="1" x14ac:dyDescent="0.25">
      <c r="A44" s="136">
        <v>20</v>
      </c>
      <c r="B44" s="50" t="s">
        <v>107</v>
      </c>
      <c r="C44" s="72" t="s">
        <v>86</v>
      </c>
      <c r="D44" s="2">
        <v>3122</v>
      </c>
      <c r="E44" s="94" t="s">
        <v>91</v>
      </c>
      <c r="F44" s="71">
        <v>5360000</v>
      </c>
      <c r="G44" s="95"/>
      <c r="H44" s="96"/>
      <c r="I44" s="95"/>
      <c r="J44" s="96"/>
      <c r="K44" s="92">
        <v>0</v>
      </c>
      <c r="L44" s="85">
        <v>0</v>
      </c>
      <c r="M44" s="86">
        <f t="shared" si="0"/>
        <v>5360000</v>
      </c>
      <c r="N44" s="70">
        <v>0</v>
      </c>
      <c r="O44" s="33"/>
      <c r="P44" s="115">
        <v>160000</v>
      </c>
      <c r="Q44" s="82">
        <v>5200000</v>
      </c>
      <c r="R44" s="44"/>
      <c r="S44" s="82">
        <v>0</v>
      </c>
    </row>
    <row r="45" spans="1:19" s="6" customFormat="1" ht="41.25" customHeight="1" x14ac:dyDescent="0.25">
      <c r="A45" s="136">
        <v>21</v>
      </c>
      <c r="B45" s="50" t="s">
        <v>107</v>
      </c>
      <c r="C45" s="72" t="s">
        <v>87</v>
      </c>
      <c r="D45" s="2">
        <v>3142</v>
      </c>
      <c r="E45" s="94">
        <v>2018</v>
      </c>
      <c r="F45" s="71">
        <v>4200000</v>
      </c>
      <c r="G45" s="95"/>
      <c r="H45" s="96"/>
      <c r="I45" s="95"/>
      <c r="J45" s="96"/>
      <c r="K45" s="92">
        <v>0</v>
      </c>
      <c r="L45" s="85">
        <v>0</v>
      </c>
      <c r="M45" s="86">
        <f t="shared" si="0"/>
        <v>4200000</v>
      </c>
      <c r="N45" s="70">
        <v>0</v>
      </c>
      <c r="O45" s="33"/>
      <c r="P45" s="115">
        <v>200000</v>
      </c>
      <c r="Q45" s="81">
        <v>4000000</v>
      </c>
      <c r="R45" s="44"/>
      <c r="S45" s="82">
        <v>0</v>
      </c>
    </row>
    <row r="46" spans="1:19" s="6" customFormat="1" ht="32.25" customHeight="1" x14ac:dyDescent="0.25">
      <c r="A46" s="136">
        <v>22</v>
      </c>
      <c r="B46" s="50" t="s">
        <v>107</v>
      </c>
      <c r="C46" s="72" t="s">
        <v>88</v>
      </c>
      <c r="D46" s="2">
        <v>3142</v>
      </c>
      <c r="E46" s="94">
        <v>2018</v>
      </c>
      <c r="F46" s="71">
        <v>2300000</v>
      </c>
      <c r="G46" s="95"/>
      <c r="H46" s="96"/>
      <c r="I46" s="95"/>
      <c r="J46" s="96"/>
      <c r="K46" s="92">
        <v>0</v>
      </c>
      <c r="L46" s="85">
        <v>0</v>
      </c>
      <c r="M46" s="86">
        <f t="shared" si="0"/>
        <v>2300000</v>
      </c>
      <c r="N46" s="70">
        <v>0</v>
      </c>
      <c r="O46" s="33"/>
      <c r="P46" s="115">
        <v>2300000</v>
      </c>
      <c r="Q46" s="82">
        <v>0</v>
      </c>
      <c r="R46" s="44"/>
      <c r="S46" s="82">
        <v>0</v>
      </c>
    </row>
    <row r="47" spans="1:19" s="6" customFormat="1" ht="33.75" customHeight="1" x14ac:dyDescent="0.25">
      <c r="A47" s="136">
        <v>23</v>
      </c>
      <c r="B47" s="50" t="s">
        <v>107</v>
      </c>
      <c r="C47" s="72" t="s">
        <v>89</v>
      </c>
      <c r="D47" s="2">
        <v>3122</v>
      </c>
      <c r="E47" s="94" t="s">
        <v>60</v>
      </c>
      <c r="F47" s="71">
        <v>12250000</v>
      </c>
      <c r="G47" s="95"/>
      <c r="H47" s="96"/>
      <c r="I47" s="95"/>
      <c r="J47" s="96"/>
      <c r="K47" s="92">
        <v>0</v>
      </c>
      <c r="L47" s="85">
        <v>0</v>
      </c>
      <c r="M47" s="86">
        <f t="shared" si="0"/>
        <v>12250000</v>
      </c>
      <c r="N47" s="70">
        <v>0</v>
      </c>
      <c r="O47" s="33"/>
      <c r="P47" s="115">
        <v>250000</v>
      </c>
      <c r="Q47" s="82">
        <v>6000000</v>
      </c>
      <c r="R47" s="44"/>
      <c r="S47" s="106">
        <v>6000000</v>
      </c>
    </row>
    <row r="48" spans="1:19" s="6" customFormat="1" ht="33.75" customHeight="1" x14ac:dyDescent="0.25">
      <c r="A48" s="136">
        <v>24</v>
      </c>
      <c r="B48" s="50" t="s">
        <v>107</v>
      </c>
      <c r="C48" s="72" t="s">
        <v>90</v>
      </c>
      <c r="D48" s="2">
        <v>3122</v>
      </c>
      <c r="E48" s="94" t="s">
        <v>91</v>
      </c>
      <c r="F48" s="71">
        <v>5300000</v>
      </c>
      <c r="G48" s="95"/>
      <c r="H48" s="96"/>
      <c r="I48" s="95"/>
      <c r="J48" s="96"/>
      <c r="K48" s="92">
        <v>0</v>
      </c>
      <c r="L48" s="85">
        <v>0</v>
      </c>
      <c r="M48" s="86">
        <f t="shared" si="0"/>
        <v>5300000</v>
      </c>
      <c r="N48" s="70">
        <v>0</v>
      </c>
      <c r="O48" s="33"/>
      <c r="P48" s="115">
        <v>300000</v>
      </c>
      <c r="Q48" s="82">
        <v>5000000</v>
      </c>
      <c r="R48" s="44"/>
      <c r="S48" s="82">
        <v>0</v>
      </c>
    </row>
    <row r="49" spans="1:19" s="6" customFormat="1" ht="39.75" customHeight="1" x14ac:dyDescent="0.25">
      <c r="A49" s="136">
        <v>25</v>
      </c>
      <c r="B49" s="50" t="s">
        <v>107</v>
      </c>
      <c r="C49" s="72" t="s">
        <v>92</v>
      </c>
      <c r="D49" s="2">
        <v>3122</v>
      </c>
      <c r="E49" s="94" t="s">
        <v>91</v>
      </c>
      <c r="F49" s="71">
        <v>5300000</v>
      </c>
      <c r="G49" s="95"/>
      <c r="H49" s="96"/>
      <c r="I49" s="95"/>
      <c r="J49" s="96"/>
      <c r="K49" s="92">
        <v>0</v>
      </c>
      <c r="L49" s="85">
        <v>0</v>
      </c>
      <c r="M49" s="86">
        <f>F49-K49</f>
        <v>5300000</v>
      </c>
      <c r="N49" s="70">
        <v>0</v>
      </c>
      <c r="O49" s="33"/>
      <c r="P49" s="115">
        <v>300000</v>
      </c>
      <c r="Q49" s="82">
        <v>5000000</v>
      </c>
      <c r="R49" s="44"/>
      <c r="S49" s="82">
        <v>0</v>
      </c>
    </row>
    <row r="50" spans="1:19" s="6" customFormat="1" ht="39.75" customHeight="1" x14ac:dyDescent="0.25">
      <c r="A50" s="136">
        <v>26</v>
      </c>
      <c r="B50" s="296" t="s">
        <v>108</v>
      </c>
      <c r="C50" s="379" t="s">
        <v>149</v>
      </c>
      <c r="D50" s="2">
        <v>3132</v>
      </c>
      <c r="E50" s="94">
        <v>2017</v>
      </c>
      <c r="F50" s="71"/>
      <c r="G50" s="95"/>
      <c r="H50" s="96"/>
      <c r="I50" s="95"/>
      <c r="J50" s="96"/>
      <c r="K50" s="92"/>
      <c r="L50" s="85"/>
      <c r="M50" s="86"/>
      <c r="N50" s="70">
        <v>400000</v>
      </c>
      <c r="O50" s="33"/>
      <c r="P50" s="115">
        <v>0</v>
      </c>
      <c r="Q50" s="82">
        <v>0</v>
      </c>
      <c r="R50" s="44"/>
      <c r="S50" s="106">
        <v>0</v>
      </c>
    </row>
    <row r="51" spans="1:19" s="6" customFormat="1" ht="39.75" customHeight="1" x14ac:dyDescent="0.25">
      <c r="A51" s="136">
        <v>27</v>
      </c>
      <c r="B51" s="296" t="s">
        <v>108</v>
      </c>
      <c r="C51" s="379" t="s">
        <v>150</v>
      </c>
      <c r="D51" s="2">
        <v>3132</v>
      </c>
      <c r="E51" s="94">
        <v>2017</v>
      </c>
      <c r="F51" s="71"/>
      <c r="G51" s="95"/>
      <c r="H51" s="96"/>
      <c r="I51" s="95"/>
      <c r="J51" s="96"/>
      <c r="K51" s="92"/>
      <c r="L51" s="85"/>
      <c r="M51" s="86"/>
      <c r="N51" s="70">
        <v>300000</v>
      </c>
      <c r="O51" s="33"/>
      <c r="P51" s="115">
        <v>0</v>
      </c>
      <c r="Q51" s="82">
        <v>0</v>
      </c>
      <c r="R51" s="44"/>
      <c r="S51" s="106">
        <v>0</v>
      </c>
    </row>
    <row r="52" spans="1:19" s="6" customFormat="1" ht="21.75" customHeight="1" x14ac:dyDescent="0.25">
      <c r="A52" s="380"/>
      <c r="B52" s="381"/>
      <c r="C52" s="364" t="s">
        <v>38</v>
      </c>
      <c r="D52" s="382"/>
      <c r="E52" s="383"/>
      <c r="F52" s="384"/>
      <c r="G52" s="385"/>
      <c r="H52" s="386"/>
      <c r="I52" s="385"/>
      <c r="J52" s="386"/>
      <c r="K52" s="387"/>
      <c r="L52" s="388"/>
      <c r="M52" s="389"/>
      <c r="N52" s="390">
        <f>N53+N55+N56+N58+N60+N62+N63+N65+N67+N69+N71+N73+N74+N75+N76+N78+N80+N81+N82+N83+N84+N85+N86</f>
        <v>47062037</v>
      </c>
      <c r="O52" s="391"/>
      <c r="P52" s="392"/>
      <c r="Q52" s="393"/>
      <c r="R52" s="394"/>
      <c r="S52" s="395"/>
    </row>
    <row r="53" spans="1:19" s="6" customFormat="1" ht="41.25" customHeight="1" x14ac:dyDescent="0.25">
      <c r="A53" s="330">
        <v>28</v>
      </c>
      <c r="B53" s="141" t="s">
        <v>107</v>
      </c>
      <c r="C53" s="401" t="s">
        <v>39</v>
      </c>
      <c r="D53" s="330">
        <v>3122</v>
      </c>
      <c r="E53" s="402" t="s">
        <v>18</v>
      </c>
      <c r="F53" s="175">
        <v>13395109</v>
      </c>
      <c r="G53" s="356"/>
      <c r="H53" s="356"/>
      <c r="I53" s="356"/>
      <c r="J53" s="356"/>
      <c r="K53" s="101">
        <v>10193270</v>
      </c>
      <c r="L53" s="102">
        <v>0.95</v>
      </c>
      <c r="M53" s="101">
        <f>F53-K53</f>
        <v>3201839</v>
      </c>
      <c r="N53" s="410">
        <v>400000</v>
      </c>
      <c r="O53" s="186"/>
      <c r="P53" s="403">
        <v>0</v>
      </c>
      <c r="Q53" s="408">
        <v>0</v>
      </c>
      <c r="R53" s="45"/>
      <c r="S53" s="145">
        <v>0</v>
      </c>
    </row>
    <row r="54" spans="1:19" s="6" customFormat="1" ht="22.5" customHeight="1" x14ac:dyDescent="0.25">
      <c r="A54" s="331"/>
      <c r="B54" s="150"/>
      <c r="C54" s="328"/>
      <c r="D54" s="406"/>
      <c r="E54" s="404"/>
      <c r="F54" s="407"/>
      <c r="G54" s="348"/>
      <c r="H54" s="348"/>
      <c r="I54" s="348"/>
      <c r="J54" s="348"/>
      <c r="K54" s="352"/>
      <c r="L54" s="210"/>
      <c r="M54" s="352"/>
      <c r="N54" s="274"/>
      <c r="O54" s="262"/>
      <c r="P54" s="405"/>
      <c r="Q54" s="409"/>
      <c r="R54" s="353"/>
      <c r="S54" s="276"/>
    </row>
    <row r="55" spans="1:19" s="6" customFormat="1" ht="41.25" customHeight="1" x14ac:dyDescent="0.25">
      <c r="A55" s="411">
        <v>29</v>
      </c>
      <c r="B55" s="335" t="s">
        <v>107</v>
      </c>
      <c r="C55" s="194" t="s">
        <v>111</v>
      </c>
      <c r="D55" s="334">
        <v>3122</v>
      </c>
      <c r="E55" s="412" t="s">
        <v>23</v>
      </c>
      <c r="F55" s="413">
        <v>8204711</v>
      </c>
      <c r="G55" s="355"/>
      <c r="H55" s="414"/>
      <c r="I55" s="355"/>
      <c r="J55" s="414"/>
      <c r="K55" s="354">
        <v>113658</v>
      </c>
      <c r="L55" s="415">
        <v>0</v>
      </c>
      <c r="M55" s="416">
        <f>F55-K55</f>
        <v>8091053</v>
      </c>
      <c r="N55" s="417">
        <v>2000000</v>
      </c>
      <c r="O55" s="417"/>
      <c r="P55" s="418">
        <f>M55-N55</f>
        <v>6091053</v>
      </c>
      <c r="Q55" s="419">
        <v>0</v>
      </c>
      <c r="R55" s="252"/>
      <c r="S55" s="420">
        <v>0</v>
      </c>
    </row>
    <row r="56" spans="1:19" s="6" customFormat="1" ht="38.25" customHeight="1" x14ac:dyDescent="0.25">
      <c r="A56" s="330">
        <v>30</v>
      </c>
      <c r="B56" s="141" t="s">
        <v>107</v>
      </c>
      <c r="C56" s="401" t="s">
        <v>104</v>
      </c>
      <c r="D56" s="330">
        <v>3122</v>
      </c>
      <c r="E56" s="402" t="s">
        <v>17</v>
      </c>
      <c r="F56" s="175">
        <v>2255108</v>
      </c>
      <c r="G56" s="356"/>
      <c r="H56" s="356"/>
      <c r="I56" s="356"/>
      <c r="J56" s="356"/>
      <c r="K56" s="101">
        <v>840538.9</v>
      </c>
      <c r="L56" s="102">
        <v>0.373</v>
      </c>
      <c r="M56" s="101">
        <f>F56-K56</f>
        <v>1414569.1</v>
      </c>
      <c r="N56" s="98">
        <v>1414569</v>
      </c>
      <c r="O56" s="186"/>
      <c r="P56" s="403">
        <v>0</v>
      </c>
      <c r="Q56" s="408">
        <v>0</v>
      </c>
      <c r="R56" s="45"/>
      <c r="S56" s="145">
        <v>0</v>
      </c>
    </row>
    <row r="57" spans="1:19" s="6" customFormat="1" ht="23.25" customHeight="1" x14ac:dyDescent="0.25">
      <c r="A57" s="334"/>
      <c r="B57" s="335"/>
      <c r="C57" s="342"/>
      <c r="D57" s="425"/>
      <c r="E57" s="422"/>
      <c r="F57" s="426"/>
      <c r="G57" s="355"/>
      <c r="H57" s="355"/>
      <c r="I57" s="355"/>
      <c r="J57" s="355"/>
      <c r="K57" s="354"/>
      <c r="L57" s="415"/>
      <c r="M57" s="354"/>
      <c r="N57" s="427"/>
      <c r="O57" s="253"/>
      <c r="P57" s="423"/>
      <c r="Q57" s="428"/>
      <c r="R57" s="252"/>
      <c r="S57" s="341"/>
    </row>
    <row r="58" spans="1:19" s="6" customFormat="1" ht="38.25" customHeight="1" x14ac:dyDescent="0.25">
      <c r="A58" s="330">
        <v>31</v>
      </c>
      <c r="B58" s="141" t="s">
        <v>107</v>
      </c>
      <c r="C58" s="400" t="s">
        <v>75</v>
      </c>
      <c r="D58" s="330">
        <v>3122</v>
      </c>
      <c r="E58" s="402" t="s">
        <v>17</v>
      </c>
      <c r="F58" s="175">
        <v>3721744</v>
      </c>
      <c r="G58" s="356"/>
      <c r="H58" s="356"/>
      <c r="I58" s="356"/>
      <c r="J58" s="356"/>
      <c r="K58" s="101">
        <v>561968</v>
      </c>
      <c r="L58" s="102">
        <v>0.17499999999999999</v>
      </c>
      <c r="M58" s="101">
        <v>2650222</v>
      </c>
      <c r="N58" s="345">
        <v>2221744</v>
      </c>
      <c r="O58" s="186"/>
      <c r="P58" s="430">
        <v>0</v>
      </c>
      <c r="Q58" s="408">
        <v>0</v>
      </c>
      <c r="R58" s="45"/>
      <c r="S58" s="145">
        <v>0</v>
      </c>
    </row>
    <row r="59" spans="1:19" s="6" customFormat="1" ht="19.5" customHeight="1" x14ac:dyDescent="0.25">
      <c r="A59" s="334"/>
      <c r="B59" s="335"/>
      <c r="C59" s="325"/>
      <c r="D59" s="425"/>
      <c r="E59" s="422"/>
      <c r="F59" s="431"/>
      <c r="G59" s="355"/>
      <c r="H59" s="355"/>
      <c r="I59" s="355"/>
      <c r="J59" s="355"/>
      <c r="K59" s="354"/>
      <c r="L59" s="415"/>
      <c r="M59" s="354"/>
      <c r="N59" s="339"/>
      <c r="O59" s="253"/>
      <c r="P59" s="423"/>
      <c r="Q59" s="428"/>
      <c r="R59" s="252"/>
      <c r="S59" s="341"/>
    </row>
    <row r="60" spans="1:19" s="6" customFormat="1" ht="28.5" customHeight="1" x14ac:dyDescent="0.25">
      <c r="A60" s="330">
        <v>32</v>
      </c>
      <c r="B60" s="254"/>
      <c r="C60" s="170" t="s">
        <v>98</v>
      </c>
      <c r="D60" s="330">
        <v>3122</v>
      </c>
      <c r="E60" s="402" t="s">
        <v>99</v>
      </c>
      <c r="F60" s="175">
        <v>47032584</v>
      </c>
      <c r="G60" s="356"/>
      <c r="H60" s="356"/>
      <c r="I60" s="356"/>
      <c r="J60" s="356"/>
      <c r="K60" s="101">
        <v>16817609</v>
      </c>
      <c r="L60" s="102">
        <v>0.36</v>
      </c>
      <c r="M60" s="101">
        <f>F60-K60</f>
        <v>30214975</v>
      </c>
      <c r="N60" s="410">
        <v>0</v>
      </c>
      <c r="O60" s="186"/>
      <c r="P60" s="433">
        <v>4000000</v>
      </c>
      <c r="Q60" s="408">
        <v>8000000</v>
      </c>
      <c r="R60" s="45"/>
      <c r="S60" s="435">
        <f>M60-N60-P60-Q60</f>
        <v>18214975</v>
      </c>
    </row>
    <row r="61" spans="1:19" s="6" customFormat="1" ht="22.5" customHeight="1" x14ac:dyDescent="0.25">
      <c r="A61" s="331"/>
      <c r="B61" s="260"/>
      <c r="C61" s="195"/>
      <c r="D61" s="331"/>
      <c r="E61" s="432"/>
      <c r="F61" s="268"/>
      <c r="G61" s="348"/>
      <c r="H61" s="348"/>
      <c r="I61" s="348"/>
      <c r="J61" s="348"/>
      <c r="K61" s="352"/>
      <c r="L61" s="210"/>
      <c r="M61" s="352"/>
      <c r="N61" s="249"/>
      <c r="O61" s="262"/>
      <c r="P61" s="434"/>
      <c r="Q61" s="409"/>
      <c r="R61" s="353"/>
      <c r="S61" s="429"/>
    </row>
    <row r="62" spans="1:19" s="6" customFormat="1" ht="36.75" customHeight="1" x14ac:dyDescent="0.25">
      <c r="A62" s="411">
        <v>33</v>
      </c>
      <c r="B62" s="436" t="s">
        <v>107</v>
      </c>
      <c r="C62" s="421" t="s">
        <v>76</v>
      </c>
      <c r="D62" s="412">
        <v>3122</v>
      </c>
      <c r="E62" s="412" t="s">
        <v>17</v>
      </c>
      <c r="F62" s="413">
        <v>7471844</v>
      </c>
      <c r="G62" s="355"/>
      <c r="H62" s="414"/>
      <c r="I62" s="355"/>
      <c r="J62" s="414"/>
      <c r="K62" s="354">
        <v>1071522</v>
      </c>
      <c r="L62" s="415">
        <v>0.19</v>
      </c>
      <c r="M62" s="416">
        <v>6909876</v>
      </c>
      <c r="N62" s="417">
        <v>4571844</v>
      </c>
      <c r="O62" s="417"/>
      <c r="P62" s="437">
        <v>0</v>
      </c>
      <c r="Q62" s="419">
        <v>0</v>
      </c>
      <c r="R62" s="252"/>
      <c r="S62" s="420">
        <v>0</v>
      </c>
    </row>
    <row r="63" spans="1:19" s="6" customFormat="1" ht="37.5" customHeight="1" x14ac:dyDescent="0.25">
      <c r="A63" s="330">
        <v>34</v>
      </c>
      <c r="B63" s="254" t="s">
        <v>107</v>
      </c>
      <c r="C63" s="170" t="s">
        <v>77</v>
      </c>
      <c r="D63" s="330">
        <v>3122</v>
      </c>
      <c r="E63" s="402" t="s">
        <v>23</v>
      </c>
      <c r="F63" s="175">
        <v>22650514</v>
      </c>
      <c r="G63" s="356"/>
      <c r="H63" s="356"/>
      <c r="I63" s="356"/>
      <c r="J63" s="356"/>
      <c r="K63" s="101">
        <v>3378839</v>
      </c>
      <c r="L63" s="102">
        <v>0.14000000000000001</v>
      </c>
      <c r="M63" s="101">
        <f>F63-K63</f>
        <v>19271675</v>
      </c>
      <c r="N63" s="438">
        <v>7500000</v>
      </c>
      <c r="O63" s="186"/>
      <c r="P63" s="430">
        <v>0</v>
      </c>
      <c r="Q63" s="408">
        <v>0</v>
      </c>
      <c r="R63" s="45"/>
      <c r="S63" s="145">
        <v>0</v>
      </c>
    </row>
    <row r="64" spans="1:19" s="6" customFormat="1" ht="24" customHeight="1" x14ac:dyDescent="0.25">
      <c r="A64" s="334"/>
      <c r="B64" s="250"/>
      <c r="C64" s="196"/>
      <c r="D64" s="334"/>
      <c r="E64" s="322"/>
      <c r="F64" s="439"/>
      <c r="G64" s="355"/>
      <c r="H64" s="355"/>
      <c r="I64" s="355"/>
      <c r="J64" s="355"/>
      <c r="K64" s="354"/>
      <c r="L64" s="415"/>
      <c r="M64" s="354"/>
      <c r="N64" s="339"/>
      <c r="O64" s="253"/>
      <c r="P64" s="423"/>
      <c r="Q64" s="440"/>
      <c r="R64" s="252"/>
      <c r="S64" s="341"/>
    </row>
    <row r="65" spans="1:19" s="6" customFormat="1" ht="50.25" customHeight="1" x14ac:dyDescent="0.25">
      <c r="A65" s="330">
        <v>35</v>
      </c>
      <c r="B65" s="254" t="s">
        <v>107</v>
      </c>
      <c r="C65" s="170" t="s">
        <v>40</v>
      </c>
      <c r="D65" s="402">
        <v>3122</v>
      </c>
      <c r="E65" s="330" t="s">
        <v>23</v>
      </c>
      <c r="F65" s="175">
        <v>32792269</v>
      </c>
      <c r="G65" s="356"/>
      <c r="H65" s="356"/>
      <c r="I65" s="356"/>
      <c r="J65" s="356"/>
      <c r="K65" s="101">
        <v>7171726</v>
      </c>
      <c r="L65" s="102">
        <v>0.22</v>
      </c>
      <c r="M65" s="101">
        <f>F65-K65</f>
        <v>25620543</v>
      </c>
      <c r="N65" s="345">
        <v>8800000</v>
      </c>
      <c r="O65" s="186"/>
      <c r="P65" s="430">
        <v>8438226</v>
      </c>
      <c r="Q65" s="408">
        <v>0</v>
      </c>
      <c r="R65" s="45"/>
      <c r="S65" s="145">
        <v>0</v>
      </c>
    </row>
    <row r="66" spans="1:19" s="6" customFormat="1" ht="25.5" customHeight="1" x14ac:dyDescent="0.25">
      <c r="A66" s="331"/>
      <c r="B66" s="260"/>
      <c r="C66" s="195"/>
      <c r="D66" s="432"/>
      <c r="E66" s="331"/>
      <c r="F66" s="204"/>
      <c r="G66" s="348"/>
      <c r="H66" s="348"/>
      <c r="I66" s="348"/>
      <c r="J66" s="348"/>
      <c r="K66" s="352"/>
      <c r="L66" s="210"/>
      <c r="M66" s="352"/>
      <c r="N66" s="274"/>
      <c r="O66" s="262"/>
      <c r="P66" s="424"/>
      <c r="Q66" s="409"/>
      <c r="R66" s="353"/>
      <c r="S66" s="276"/>
    </row>
    <row r="67" spans="1:19" s="6" customFormat="1" ht="36.75" customHeight="1" x14ac:dyDescent="0.25">
      <c r="A67" s="314">
        <v>36</v>
      </c>
      <c r="B67" s="150" t="s">
        <v>107</v>
      </c>
      <c r="C67" s="193" t="s">
        <v>42</v>
      </c>
      <c r="D67" s="331">
        <v>3122</v>
      </c>
      <c r="E67" s="396" t="s">
        <v>93</v>
      </c>
      <c r="F67" s="272">
        <v>172176906</v>
      </c>
      <c r="G67" s="348"/>
      <c r="H67" s="349"/>
      <c r="I67" s="348"/>
      <c r="J67" s="349"/>
      <c r="K67" s="352">
        <v>642487.03</v>
      </c>
      <c r="L67" s="210">
        <v>0</v>
      </c>
      <c r="M67" s="397">
        <f>F67-K67</f>
        <v>171534418.97</v>
      </c>
      <c r="N67" s="274">
        <v>100000</v>
      </c>
      <c r="O67" s="398"/>
      <c r="P67" s="424">
        <v>10000000</v>
      </c>
      <c r="Q67" s="399">
        <v>15000000</v>
      </c>
      <c r="R67" s="353"/>
      <c r="S67" s="409">
        <f>M67-N67-P67-Q67</f>
        <v>146434418.97</v>
      </c>
    </row>
    <row r="68" spans="1:19" s="6" customFormat="1" ht="36" customHeight="1" x14ac:dyDescent="0.25">
      <c r="A68" s="310"/>
      <c r="B68" s="141" t="s">
        <v>107</v>
      </c>
      <c r="C68" s="217" t="s">
        <v>0</v>
      </c>
      <c r="D68" s="90">
        <v>3122</v>
      </c>
      <c r="E68" s="91" t="s">
        <v>35</v>
      </c>
      <c r="F68" s="75"/>
      <c r="G68" s="95"/>
      <c r="H68" s="96"/>
      <c r="I68" s="95"/>
      <c r="J68" s="96"/>
      <c r="K68" s="92"/>
      <c r="L68" s="85"/>
      <c r="M68" s="93"/>
      <c r="N68" s="70"/>
      <c r="O68" s="70"/>
      <c r="P68" s="162"/>
      <c r="Q68" s="163"/>
      <c r="R68" s="44"/>
      <c r="S68" s="164"/>
    </row>
    <row r="69" spans="1:19" s="6" customFormat="1" ht="36" customHeight="1" x14ac:dyDescent="0.25">
      <c r="A69" s="330">
        <v>37</v>
      </c>
      <c r="B69" s="471"/>
      <c r="C69" s="469" t="s">
        <v>112</v>
      </c>
      <c r="D69" s="91">
        <v>3122</v>
      </c>
      <c r="E69" s="91">
        <v>2017</v>
      </c>
      <c r="F69" s="155">
        <v>3011168</v>
      </c>
      <c r="G69" s="99"/>
      <c r="H69" s="100"/>
      <c r="I69" s="99"/>
      <c r="J69" s="100"/>
      <c r="K69" s="92">
        <v>0</v>
      </c>
      <c r="L69" s="85" t="s">
        <v>137</v>
      </c>
      <c r="M69" s="151">
        <f>F69-K69</f>
        <v>3011168</v>
      </c>
      <c r="N69" s="156">
        <v>3011168</v>
      </c>
      <c r="O69" s="125"/>
      <c r="P69" s="88">
        <v>0</v>
      </c>
      <c r="Q69" s="88">
        <v>0</v>
      </c>
      <c r="R69" s="44"/>
      <c r="S69" s="82">
        <v>0</v>
      </c>
    </row>
    <row r="70" spans="1:19" s="6" customFormat="1" ht="20.25" customHeight="1" x14ac:dyDescent="0.25">
      <c r="A70" s="334"/>
      <c r="B70" s="472"/>
      <c r="C70" s="470" t="s">
        <v>141</v>
      </c>
      <c r="D70" s="475"/>
      <c r="E70" s="475"/>
      <c r="F70" s="476"/>
      <c r="G70" s="99"/>
      <c r="H70" s="100"/>
      <c r="I70" s="99"/>
      <c r="J70" s="100"/>
      <c r="K70" s="101"/>
      <c r="L70" s="102"/>
      <c r="M70" s="151"/>
      <c r="N70" s="477">
        <v>1506000</v>
      </c>
      <c r="O70" s="125"/>
      <c r="P70" s="88"/>
      <c r="Q70" s="88"/>
      <c r="R70" s="45"/>
      <c r="S70" s="88"/>
    </row>
    <row r="71" spans="1:19" s="6" customFormat="1" ht="53.25" customHeight="1" x14ac:dyDescent="0.25">
      <c r="A71" s="330">
        <v>38</v>
      </c>
      <c r="B71" s="141"/>
      <c r="C71" s="473" t="s">
        <v>142</v>
      </c>
      <c r="D71" s="330">
        <v>3122</v>
      </c>
      <c r="E71" s="402" t="s">
        <v>26</v>
      </c>
      <c r="F71" s="476">
        <v>8394565</v>
      </c>
      <c r="G71" s="99"/>
      <c r="H71" s="99"/>
      <c r="I71" s="99"/>
      <c r="J71" s="99"/>
      <c r="K71" s="101">
        <v>0</v>
      </c>
      <c r="L71" s="102">
        <v>0</v>
      </c>
      <c r="M71" s="151">
        <f>F71-K71</f>
        <v>8394565</v>
      </c>
      <c r="N71" s="529">
        <v>2700000</v>
      </c>
      <c r="O71" s="186"/>
      <c r="P71" s="98">
        <f>F71-N71</f>
        <v>5694565</v>
      </c>
      <c r="Q71" s="259">
        <v>0</v>
      </c>
      <c r="R71" s="45"/>
      <c r="S71" s="145">
        <v>0</v>
      </c>
    </row>
    <row r="72" spans="1:19" s="6" customFormat="1" ht="19.5" customHeight="1" x14ac:dyDescent="0.25">
      <c r="A72" s="331"/>
      <c r="B72" s="150"/>
      <c r="C72" s="474" t="s">
        <v>141</v>
      </c>
      <c r="D72" s="331"/>
      <c r="E72" s="432"/>
      <c r="F72" s="479"/>
      <c r="G72" s="452"/>
      <c r="H72" s="452"/>
      <c r="I72" s="452"/>
      <c r="J72" s="452"/>
      <c r="K72" s="352"/>
      <c r="L72" s="210"/>
      <c r="M72" s="397"/>
      <c r="N72" s="530"/>
      <c r="O72" s="262"/>
      <c r="P72" s="276">
        <v>1693664</v>
      </c>
      <c r="Q72" s="264"/>
      <c r="R72" s="353"/>
      <c r="S72" s="276"/>
    </row>
    <row r="73" spans="1:19" s="6" customFormat="1" ht="42" customHeight="1" x14ac:dyDescent="0.25">
      <c r="A73" s="314">
        <v>39</v>
      </c>
      <c r="B73" s="150"/>
      <c r="C73" s="218" t="s">
        <v>113</v>
      </c>
      <c r="D73" s="331">
        <v>3122</v>
      </c>
      <c r="E73" s="396" t="s">
        <v>17</v>
      </c>
      <c r="F73" s="478">
        <v>5004847</v>
      </c>
      <c r="G73" s="445"/>
      <c r="H73" s="446"/>
      <c r="I73" s="445"/>
      <c r="J73" s="446"/>
      <c r="K73" s="478">
        <v>86884</v>
      </c>
      <c r="L73" s="210">
        <v>0</v>
      </c>
      <c r="M73" s="416">
        <f>F73-K73</f>
        <v>4917963</v>
      </c>
      <c r="N73" s="227">
        <v>1100000</v>
      </c>
      <c r="O73" s="417"/>
      <c r="P73" s="416">
        <f>F73-N73</f>
        <v>3904847</v>
      </c>
      <c r="Q73" s="420">
        <v>0</v>
      </c>
      <c r="R73" s="353"/>
      <c r="S73" s="321">
        <v>0</v>
      </c>
    </row>
    <row r="74" spans="1:19" s="6" customFormat="1" ht="44.25" customHeight="1" x14ac:dyDescent="0.25">
      <c r="A74" s="136">
        <v>40</v>
      </c>
      <c r="B74" s="50"/>
      <c r="C74" s="154" t="s">
        <v>114</v>
      </c>
      <c r="D74" s="90">
        <v>3122</v>
      </c>
      <c r="E74" s="91" t="s">
        <v>26</v>
      </c>
      <c r="F74" s="156">
        <v>6287245</v>
      </c>
      <c r="G74" s="99"/>
      <c r="H74" s="100"/>
      <c r="I74" s="99"/>
      <c r="J74" s="100"/>
      <c r="K74" s="156">
        <v>88620</v>
      </c>
      <c r="L74" s="85">
        <v>0</v>
      </c>
      <c r="M74" s="151">
        <f>F74-K74</f>
        <v>6198625</v>
      </c>
      <c r="N74" s="227">
        <v>2100000</v>
      </c>
      <c r="O74" s="125"/>
      <c r="P74" s="151">
        <f>M74-N74</f>
        <v>4098625</v>
      </c>
      <c r="Q74" s="88">
        <v>0</v>
      </c>
      <c r="R74" s="44"/>
      <c r="S74" s="82">
        <v>0</v>
      </c>
    </row>
    <row r="75" spans="1:19" s="6" customFormat="1" ht="42.75" customHeight="1" x14ac:dyDescent="0.25">
      <c r="A75" s="310">
        <v>41</v>
      </c>
      <c r="B75" s="141" t="s">
        <v>107</v>
      </c>
      <c r="C75" s="109" t="s">
        <v>55</v>
      </c>
      <c r="D75" s="110">
        <v>3142</v>
      </c>
      <c r="E75" s="97" t="s">
        <v>56</v>
      </c>
      <c r="F75" s="98">
        <v>5933450</v>
      </c>
      <c r="G75" s="99"/>
      <c r="H75" s="100"/>
      <c r="I75" s="99"/>
      <c r="J75" s="100"/>
      <c r="K75" s="101">
        <v>99894</v>
      </c>
      <c r="L75" s="102">
        <v>0</v>
      </c>
      <c r="M75" s="103">
        <f>F75-K75</f>
        <v>5833556</v>
      </c>
      <c r="N75" s="441">
        <v>945000</v>
      </c>
      <c r="O75" s="104"/>
      <c r="P75" s="87">
        <v>2500000</v>
      </c>
      <c r="Q75" s="88">
        <f>M75-N75-P75</f>
        <v>2388556</v>
      </c>
      <c r="R75" s="45"/>
      <c r="S75" s="88">
        <v>0</v>
      </c>
    </row>
    <row r="76" spans="1:19" s="6" customFormat="1" ht="27" customHeight="1" x14ac:dyDescent="0.25">
      <c r="A76" s="330">
        <v>42</v>
      </c>
      <c r="B76" s="254" t="s">
        <v>107</v>
      </c>
      <c r="C76" s="453" t="s">
        <v>94</v>
      </c>
      <c r="D76" s="255">
        <v>3142</v>
      </c>
      <c r="E76" s="110" t="s">
        <v>17</v>
      </c>
      <c r="F76" s="101">
        <v>3658841</v>
      </c>
      <c r="G76" s="99"/>
      <c r="H76" s="99"/>
      <c r="I76" s="99"/>
      <c r="J76" s="99"/>
      <c r="K76" s="98">
        <v>1714922</v>
      </c>
      <c r="L76" s="102">
        <v>0.61</v>
      </c>
      <c r="M76" s="98">
        <v>1635813</v>
      </c>
      <c r="N76" s="101">
        <v>1635813</v>
      </c>
      <c r="O76" s="45"/>
      <c r="P76" s="144">
        <v>0</v>
      </c>
      <c r="Q76" s="259">
        <v>0</v>
      </c>
      <c r="R76" s="45"/>
      <c r="S76" s="145">
        <v>0</v>
      </c>
    </row>
    <row r="77" spans="1:19" s="6" customFormat="1" ht="21" customHeight="1" x14ac:dyDescent="0.25">
      <c r="A77" s="334"/>
      <c r="B77" s="250"/>
      <c r="C77" s="196"/>
      <c r="D77" s="16"/>
      <c r="E77" s="336"/>
      <c r="F77" s="449"/>
      <c r="G77" s="445"/>
      <c r="H77" s="445"/>
      <c r="I77" s="445"/>
      <c r="J77" s="445"/>
      <c r="K77" s="444"/>
      <c r="L77" s="210"/>
      <c r="M77" s="208"/>
      <c r="N77" s="354"/>
      <c r="O77" s="252"/>
      <c r="P77" s="340"/>
      <c r="Q77" s="251"/>
      <c r="R77" s="252"/>
      <c r="S77" s="341"/>
    </row>
    <row r="78" spans="1:19" s="6" customFormat="1" ht="52.5" customHeight="1" x14ac:dyDescent="0.25">
      <c r="A78" s="330">
        <v>43</v>
      </c>
      <c r="B78" s="141" t="s">
        <v>107</v>
      </c>
      <c r="C78" s="450" t="s">
        <v>52</v>
      </c>
      <c r="D78" s="110">
        <v>3122</v>
      </c>
      <c r="E78" s="255" t="s">
        <v>17</v>
      </c>
      <c r="F78" s="98">
        <v>9604014</v>
      </c>
      <c r="G78" s="99"/>
      <c r="H78" s="99"/>
      <c r="I78" s="99"/>
      <c r="J78" s="99"/>
      <c r="K78" s="98">
        <v>148136.07800000001</v>
      </c>
      <c r="L78" s="357">
        <v>0</v>
      </c>
      <c r="M78" s="457">
        <f>F78-K78</f>
        <v>9455877.9220000003</v>
      </c>
      <c r="N78" s="358">
        <v>5500000</v>
      </c>
      <c r="O78" s="45"/>
      <c r="P78" s="145">
        <v>0</v>
      </c>
      <c r="Q78" s="145">
        <v>0</v>
      </c>
      <c r="R78" s="45"/>
      <c r="S78" s="145">
        <v>0</v>
      </c>
    </row>
    <row r="79" spans="1:19" s="6" customFormat="1" ht="19.5" customHeight="1" x14ac:dyDescent="0.25">
      <c r="A79" s="331"/>
      <c r="B79" s="150"/>
      <c r="C79" s="342"/>
      <c r="D79" s="148"/>
      <c r="E79" s="451"/>
      <c r="F79" s="407"/>
      <c r="G79" s="452"/>
      <c r="H79" s="452"/>
      <c r="I79" s="452"/>
      <c r="J79" s="452"/>
      <c r="K79" s="208"/>
      <c r="L79" s="359"/>
      <c r="M79" s="458"/>
      <c r="N79" s="456"/>
      <c r="O79" s="353"/>
      <c r="P79" s="275"/>
      <c r="Q79" s="276"/>
      <c r="R79" s="353"/>
      <c r="S79" s="276"/>
    </row>
    <row r="80" spans="1:19" s="6" customFormat="1" ht="25.5" customHeight="1" x14ac:dyDescent="0.25">
      <c r="A80" s="314">
        <v>44</v>
      </c>
      <c r="B80" s="150" t="s">
        <v>107</v>
      </c>
      <c r="C80" s="442" t="s">
        <v>54</v>
      </c>
      <c r="D80" s="336">
        <v>3122</v>
      </c>
      <c r="E80" s="443" t="s">
        <v>26</v>
      </c>
      <c r="F80" s="444">
        <v>2584890</v>
      </c>
      <c r="G80" s="445"/>
      <c r="H80" s="446"/>
      <c r="I80" s="445"/>
      <c r="J80" s="446"/>
      <c r="K80" s="354">
        <v>52991</v>
      </c>
      <c r="L80" s="415">
        <v>0</v>
      </c>
      <c r="M80" s="447">
        <f>F80-K80</f>
        <v>2531899</v>
      </c>
      <c r="N80" s="454">
        <v>2531899</v>
      </c>
      <c r="O80" s="448"/>
      <c r="P80" s="455">
        <v>0</v>
      </c>
      <c r="Q80" s="420">
        <v>0</v>
      </c>
      <c r="R80" s="353"/>
      <c r="S80" s="321">
        <v>0</v>
      </c>
    </row>
    <row r="81" spans="1:19" s="6" customFormat="1" ht="55.5" customHeight="1" x14ac:dyDescent="0.25">
      <c r="A81" s="136">
        <v>45</v>
      </c>
      <c r="B81" s="50" t="s">
        <v>107</v>
      </c>
      <c r="C81" s="111" t="s">
        <v>53</v>
      </c>
      <c r="D81" s="110">
        <v>3122</v>
      </c>
      <c r="E81" s="97" t="s">
        <v>56</v>
      </c>
      <c r="F81" s="98">
        <v>11412527</v>
      </c>
      <c r="G81" s="99"/>
      <c r="H81" s="100"/>
      <c r="I81" s="99"/>
      <c r="J81" s="100"/>
      <c r="K81" s="101">
        <v>169212</v>
      </c>
      <c r="L81" s="102">
        <v>0</v>
      </c>
      <c r="M81" s="103">
        <f>F81-K81</f>
        <v>11243315</v>
      </c>
      <c r="N81" s="125">
        <v>0</v>
      </c>
      <c r="O81" s="104"/>
      <c r="P81" s="87">
        <v>3500000</v>
      </c>
      <c r="Q81" s="88">
        <f>M81-N81-P81</f>
        <v>7743315</v>
      </c>
      <c r="R81" s="44"/>
      <c r="S81" s="82">
        <v>0</v>
      </c>
    </row>
    <row r="82" spans="1:19" s="6" customFormat="1" ht="30.75" customHeight="1" x14ac:dyDescent="0.25">
      <c r="A82" s="136">
        <v>46</v>
      </c>
      <c r="B82" s="50" t="s">
        <v>107</v>
      </c>
      <c r="C82" s="111" t="s">
        <v>100</v>
      </c>
      <c r="D82" s="110">
        <v>3142</v>
      </c>
      <c r="E82" s="97">
        <v>2016</v>
      </c>
      <c r="F82" s="98">
        <v>4189451</v>
      </c>
      <c r="G82" s="99"/>
      <c r="H82" s="100"/>
      <c r="I82" s="99"/>
      <c r="J82" s="100"/>
      <c r="K82" s="101">
        <v>3217535</v>
      </c>
      <c r="L82" s="102">
        <v>1</v>
      </c>
      <c r="M82" s="103">
        <v>15000</v>
      </c>
      <c r="N82" s="125">
        <v>15000</v>
      </c>
      <c r="O82" s="104"/>
      <c r="P82" s="81">
        <v>0</v>
      </c>
      <c r="Q82" s="82">
        <v>0</v>
      </c>
      <c r="R82" s="44"/>
      <c r="S82" s="82">
        <v>0</v>
      </c>
    </row>
    <row r="83" spans="1:19" s="6" customFormat="1" ht="37.5" customHeight="1" x14ac:dyDescent="0.25">
      <c r="A83" s="136">
        <v>47</v>
      </c>
      <c r="B83" s="50" t="s">
        <v>107</v>
      </c>
      <c r="C83" s="111" t="s">
        <v>101</v>
      </c>
      <c r="D83" s="110">
        <v>3142</v>
      </c>
      <c r="E83" s="97">
        <v>2016</v>
      </c>
      <c r="F83" s="98">
        <v>1426246</v>
      </c>
      <c r="G83" s="99"/>
      <c r="H83" s="100"/>
      <c r="I83" s="99"/>
      <c r="J83" s="100"/>
      <c r="K83" s="101">
        <v>1143395</v>
      </c>
      <c r="L83" s="102">
        <v>1</v>
      </c>
      <c r="M83" s="103">
        <v>15000</v>
      </c>
      <c r="N83" s="125">
        <v>15000</v>
      </c>
      <c r="O83" s="104"/>
      <c r="P83" s="81">
        <v>0</v>
      </c>
      <c r="Q83" s="82">
        <v>0</v>
      </c>
      <c r="R83" s="44"/>
      <c r="S83" s="82">
        <v>0</v>
      </c>
    </row>
    <row r="84" spans="1:19" s="6" customFormat="1" ht="37.5" customHeight="1" x14ac:dyDescent="0.25">
      <c r="A84" s="136">
        <v>48</v>
      </c>
      <c r="B84" s="50" t="s">
        <v>107</v>
      </c>
      <c r="C84" s="157" t="s">
        <v>115</v>
      </c>
      <c r="D84" s="110">
        <v>3122</v>
      </c>
      <c r="E84" s="97" t="s">
        <v>26</v>
      </c>
      <c r="F84" s="158">
        <v>6200000</v>
      </c>
      <c r="G84" s="159">
        <v>0</v>
      </c>
      <c r="H84" s="158">
        <v>6200000</v>
      </c>
      <c r="I84" s="159">
        <v>0</v>
      </c>
      <c r="J84" s="158">
        <v>6200000</v>
      </c>
      <c r="K84" s="159">
        <v>0</v>
      </c>
      <c r="L84" s="102">
        <v>0</v>
      </c>
      <c r="M84" s="158">
        <v>6000000</v>
      </c>
      <c r="N84" s="158">
        <v>200000</v>
      </c>
      <c r="O84" s="104"/>
      <c r="P84" s="158">
        <v>6000000</v>
      </c>
      <c r="Q84" s="82">
        <v>0</v>
      </c>
      <c r="R84" s="82">
        <v>0</v>
      </c>
      <c r="S84" s="82">
        <v>0</v>
      </c>
    </row>
    <row r="85" spans="1:19" s="6" customFormat="1" ht="48" customHeight="1" x14ac:dyDescent="0.25">
      <c r="A85" s="136">
        <v>49</v>
      </c>
      <c r="B85" s="50" t="s">
        <v>107</v>
      </c>
      <c r="C85" s="157" t="s">
        <v>140</v>
      </c>
      <c r="D85" s="110">
        <v>3122</v>
      </c>
      <c r="E85" s="97" t="s">
        <v>26</v>
      </c>
      <c r="F85" s="158">
        <v>8300000</v>
      </c>
      <c r="G85" s="159">
        <v>0</v>
      </c>
      <c r="H85" s="158">
        <v>8300000</v>
      </c>
      <c r="I85" s="159">
        <v>0</v>
      </c>
      <c r="J85" s="158">
        <v>8300000</v>
      </c>
      <c r="K85" s="159">
        <v>0</v>
      </c>
      <c r="L85" s="102">
        <v>0</v>
      </c>
      <c r="M85" s="158">
        <f>F85-K85</f>
        <v>8300000</v>
      </c>
      <c r="N85" s="158">
        <v>200000</v>
      </c>
      <c r="O85" s="104"/>
      <c r="P85" s="158">
        <v>8100000</v>
      </c>
      <c r="Q85" s="82">
        <v>0</v>
      </c>
      <c r="R85" s="44"/>
      <c r="S85" s="82">
        <v>0</v>
      </c>
    </row>
    <row r="86" spans="1:19" s="6" customFormat="1" ht="36.75" customHeight="1" x14ac:dyDescent="0.25">
      <c r="A86" s="136">
        <v>50</v>
      </c>
      <c r="B86" s="50" t="s">
        <v>107</v>
      </c>
      <c r="C86" s="157" t="s">
        <v>151</v>
      </c>
      <c r="D86" s="110">
        <v>3122</v>
      </c>
      <c r="E86" s="97" t="s">
        <v>26</v>
      </c>
      <c r="F86" s="156">
        <v>100000</v>
      </c>
      <c r="G86" s="462"/>
      <c r="H86" s="158"/>
      <c r="I86" s="462"/>
      <c r="J86" s="158"/>
      <c r="K86" s="462">
        <v>0</v>
      </c>
      <c r="L86" s="102">
        <v>0</v>
      </c>
      <c r="M86" s="158">
        <v>0</v>
      </c>
      <c r="N86" s="156">
        <v>100000</v>
      </c>
      <c r="O86" s="104"/>
      <c r="P86" s="462">
        <v>0</v>
      </c>
      <c r="Q86" s="82">
        <v>0</v>
      </c>
      <c r="R86" s="44"/>
      <c r="S86" s="172">
        <v>0</v>
      </c>
    </row>
    <row r="87" spans="1:19" s="6" customFormat="1" ht="26.25" customHeight="1" x14ac:dyDescent="0.25">
      <c r="A87" s="362"/>
      <c r="B87" s="363"/>
      <c r="C87" s="364" t="s">
        <v>41</v>
      </c>
      <c r="D87" s="365"/>
      <c r="E87" s="366"/>
      <c r="F87" s="459"/>
      <c r="G87" s="368"/>
      <c r="H87" s="369"/>
      <c r="I87" s="368"/>
      <c r="J87" s="369"/>
      <c r="K87" s="370"/>
      <c r="L87" s="371"/>
      <c r="M87" s="372"/>
      <c r="N87" s="460">
        <f>N88+N89+N90+N91+N92+N93+N94+N95+N96+N97</f>
        <v>4251508</v>
      </c>
      <c r="O87" s="374"/>
      <c r="P87" s="461"/>
      <c r="Q87" s="375"/>
      <c r="R87" s="376"/>
      <c r="S87" s="377"/>
    </row>
    <row r="88" spans="1:19" ht="34.5" customHeight="1" x14ac:dyDescent="0.25">
      <c r="A88" s="136">
        <v>51</v>
      </c>
      <c r="B88" s="189" t="s">
        <v>107</v>
      </c>
      <c r="C88" s="142" t="s">
        <v>22</v>
      </c>
      <c r="D88" s="94">
        <v>3142</v>
      </c>
      <c r="E88" s="94" t="s">
        <v>18</v>
      </c>
      <c r="F88" s="75">
        <v>32389262</v>
      </c>
      <c r="G88" s="95"/>
      <c r="H88" s="96"/>
      <c r="I88" s="95"/>
      <c r="J88" s="96"/>
      <c r="K88" s="112">
        <v>6057174.3499999996</v>
      </c>
      <c r="L88" s="113">
        <v>0.22</v>
      </c>
      <c r="M88" s="108">
        <f>SUM(F88-K88)</f>
        <v>26332087.649999999</v>
      </c>
      <c r="N88" s="228">
        <v>100000</v>
      </c>
      <c r="O88" s="33"/>
      <c r="P88" s="115">
        <f>M88-N88</f>
        <v>26232087.649999999</v>
      </c>
      <c r="Q88" s="82">
        <v>0</v>
      </c>
      <c r="R88" s="44"/>
      <c r="S88" s="82">
        <v>0</v>
      </c>
    </row>
    <row r="89" spans="1:19" ht="34.5" customHeight="1" x14ac:dyDescent="0.25">
      <c r="A89" s="90">
        <v>52</v>
      </c>
      <c r="B89" s="50" t="s">
        <v>107</v>
      </c>
      <c r="C89" s="3" t="s">
        <v>19</v>
      </c>
      <c r="D89" s="74" t="s">
        <v>8</v>
      </c>
      <c r="E89" s="74" t="s">
        <v>23</v>
      </c>
      <c r="F89" s="75">
        <v>8085703</v>
      </c>
      <c r="G89" s="76"/>
      <c r="H89" s="77"/>
      <c r="I89" s="76"/>
      <c r="J89" s="77"/>
      <c r="K89" s="78">
        <v>2669230.2000000002</v>
      </c>
      <c r="L89" s="79">
        <v>0.436</v>
      </c>
      <c r="M89" s="80">
        <f>F89-K89</f>
        <v>5416472.7999999998</v>
      </c>
      <c r="N89" s="124">
        <v>3356556</v>
      </c>
      <c r="O89" s="33"/>
      <c r="P89" s="81">
        <v>0</v>
      </c>
      <c r="Q89" s="82">
        <v>0</v>
      </c>
      <c r="R89" s="44"/>
      <c r="S89" s="82">
        <v>0</v>
      </c>
    </row>
    <row r="90" spans="1:19" ht="34.5" customHeight="1" x14ac:dyDescent="0.25">
      <c r="A90" s="90">
        <v>53</v>
      </c>
      <c r="B90" s="50" t="s">
        <v>107</v>
      </c>
      <c r="C90" s="3" t="s">
        <v>57</v>
      </c>
      <c r="D90" s="73" t="s">
        <v>58</v>
      </c>
      <c r="E90" s="74" t="s">
        <v>26</v>
      </c>
      <c r="F90" s="75">
        <v>2814677</v>
      </c>
      <c r="G90" s="76"/>
      <c r="H90" s="77"/>
      <c r="I90" s="76"/>
      <c r="J90" s="77"/>
      <c r="K90" s="78">
        <v>48498</v>
      </c>
      <c r="L90" s="79">
        <v>0</v>
      </c>
      <c r="M90" s="80">
        <f>F90-K90</f>
        <v>2766179</v>
      </c>
      <c r="N90" s="228">
        <v>0</v>
      </c>
      <c r="O90" s="33"/>
      <c r="P90" s="115">
        <f>M90-N90</f>
        <v>2766179</v>
      </c>
      <c r="Q90" s="82">
        <v>0</v>
      </c>
      <c r="R90" s="44"/>
      <c r="S90" s="82">
        <v>0</v>
      </c>
    </row>
    <row r="91" spans="1:19" ht="33" customHeight="1" x14ac:dyDescent="0.25">
      <c r="A91" s="136">
        <v>54</v>
      </c>
      <c r="B91" s="50" t="s">
        <v>117</v>
      </c>
      <c r="C91" s="72" t="s">
        <v>65</v>
      </c>
      <c r="D91" s="73" t="s">
        <v>58</v>
      </c>
      <c r="E91" s="74" t="s">
        <v>66</v>
      </c>
      <c r="F91" s="75">
        <v>105000</v>
      </c>
      <c r="G91" s="76"/>
      <c r="H91" s="77"/>
      <c r="I91" s="76"/>
      <c r="J91" s="77"/>
      <c r="K91" s="78">
        <v>0</v>
      </c>
      <c r="L91" s="79">
        <v>0</v>
      </c>
      <c r="M91" s="124">
        <v>105000</v>
      </c>
      <c r="N91" s="82">
        <v>0</v>
      </c>
      <c r="O91" s="33"/>
      <c r="P91" s="124">
        <v>105000</v>
      </c>
      <c r="Q91" s="82">
        <v>0</v>
      </c>
      <c r="R91" s="44"/>
      <c r="S91" s="82">
        <v>0</v>
      </c>
    </row>
    <row r="92" spans="1:19" ht="35.25" customHeight="1" x14ac:dyDescent="0.25">
      <c r="A92" s="136">
        <v>55</v>
      </c>
      <c r="B92" s="50" t="s">
        <v>107</v>
      </c>
      <c r="C92" s="72" t="s">
        <v>67</v>
      </c>
      <c r="D92" s="73" t="s">
        <v>8</v>
      </c>
      <c r="E92" s="74" t="s">
        <v>66</v>
      </c>
      <c r="F92" s="75">
        <v>200000</v>
      </c>
      <c r="G92" s="76"/>
      <c r="H92" s="77"/>
      <c r="I92" s="76"/>
      <c r="J92" s="77"/>
      <c r="K92" s="78">
        <v>0</v>
      </c>
      <c r="L92" s="79">
        <v>0</v>
      </c>
      <c r="M92" s="80">
        <v>200000</v>
      </c>
      <c r="N92" s="82">
        <v>0</v>
      </c>
      <c r="O92" s="33"/>
      <c r="P92" s="80">
        <v>200000</v>
      </c>
      <c r="Q92" s="82">
        <v>0</v>
      </c>
      <c r="R92" s="44"/>
      <c r="S92" s="82">
        <v>0</v>
      </c>
    </row>
    <row r="93" spans="1:19" ht="34.5" customHeight="1" x14ac:dyDescent="0.25">
      <c r="A93" s="136">
        <v>56</v>
      </c>
      <c r="B93" s="50" t="s">
        <v>118</v>
      </c>
      <c r="C93" s="72" t="s">
        <v>68</v>
      </c>
      <c r="D93" s="83" t="s">
        <v>58</v>
      </c>
      <c r="E93" s="74" t="s">
        <v>66</v>
      </c>
      <c r="F93" s="75">
        <v>840000</v>
      </c>
      <c r="G93" s="76"/>
      <c r="H93" s="77"/>
      <c r="I93" s="76"/>
      <c r="J93" s="77"/>
      <c r="K93" s="78">
        <v>0</v>
      </c>
      <c r="L93" s="79">
        <v>0</v>
      </c>
      <c r="M93" s="80">
        <v>840000</v>
      </c>
      <c r="N93" s="82">
        <v>0</v>
      </c>
      <c r="O93" s="33"/>
      <c r="P93" s="80">
        <v>840000</v>
      </c>
      <c r="Q93" s="82">
        <v>0</v>
      </c>
      <c r="R93" s="44"/>
      <c r="S93" s="82">
        <v>0</v>
      </c>
    </row>
    <row r="94" spans="1:19" ht="34.5" customHeight="1" x14ac:dyDescent="0.25">
      <c r="A94" s="136">
        <v>57</v>
      </c>
      <c r="B94" s="50" t="s">
        <v>117</v>
      </c>
      <c r="C94" s="72" t="s">
        <v>70</v>
      </c>
      <c r="D94" s="83" t="s">
        <v>58</v>
      </c>
      <c r="E94" s="74" t="s">
        <v>73</v>
      </c>
      <c r="F94" s="75">
        <v>687017</v>
      </c>
      <c r="G94" s="76"/>
      <c r="H94" s="77"/>
      <c r="I94" s="76"/>
      <c r="J94" s="77"/>
      <c r="K94" s="78">
        <v>0</v>
      </c>
      <c r="L94" s="79">
        <v>0</v>
      </c>
      <c r="M94" s="80">
        <v>687017</v>
      </c>
      <c r="N94" s="82">
        <v>0</v>
      </c>
      <c r="O94" s="33"/>
      <c r="P94" s="115">
        <v>687017</v>
      </c>
      <c r="Q94" s="82">
        <v>0</v>
      </c>
      <c r="R94" s="44"/>
      <c r="S94" s="82">
        <v>0</v>
      </c>
    </row>
    <row r="95" spans="1:19" ht="34.5" customHeight="1" x14ac:dyDescent="0.25">
      <c r="A95" s="136">
        <v>58</v>
      </c>
      <c r="B95" s="50" t="s">
        <v>117</v>
      </c>
      <c r="C95" s="72" t="s">
        <v>69</v>
      </c>
      <c r="D95" s="73" t="s">
        <v>58</v>
      </c>
      <c r="E95" s="74" t="s">
        <v>73</v>
      </c>
      <c r="F95" s="75">
        <v>294952</v>
      </c>
      <c r="G95" s="76"/>
      <c r="H95" s="77"/>
      <c r="I95" s="76"/>
      <c r="J95" s="77"/>
      <c r="K95" s="78">
        <v>0</v>
      </c>
      <c r="L95" s="79">
        <v>0</v>
      </c>
      <c r="M95" s="80">
        <v>294952</v>
      </c>
      <c r="N95" s="124">
        <v>294952</v>
      </c>
      <c r="O95" s="33"/>
      <c r="P95" s="82">
        <v>0</v>
      </c>
      <c r="Q95" s="82">
        <v>0</v>
      </c>
      <c r="R95" s="44"/>
      <c r="S95" s="82">
        <v>0</v>
      </c>
    </row>
    <row r="96" spans="1:19" ht="34.5" customHeight="1" x14ac:dyDescent="0.25">
      <c r="A96" s="136">
        <v>59</v>
      </c>
      <c r="B96" s="50" t="s">
        <v>117</v>
      </c>
      <c r="C96" s="72" t="s">
        <v>71</v>
      </c>
      <c r="D96" s="73" t="s">
        <v>58</v>
      </c>
      <c r="E96" s="74" t="s">
        <v>66</v>
      </c>
      <c r="F96" s="75">
        <v>920774</v>
      </c>
      <c r="G96" s="76"/>
      <c r="H96" s="77"/>
      <c r="I96" s="76"/>
      <c r="J96" s="77"/>
      <c r="K96" s="78">
        <v>0</v>
      </c>
      <c r="L96" s="79">
        <v>0</v>
      </c>
      <c r="M96" s="80">
        <v>920774</v>
      </c>
      <c r="N96" s="82">
        <v>0</v>
      </c>
      <c r="O96" s="33"/>
      <c r="P96" s="80">
        <v>920774</v>
      </c>
      <c r="Q96" s="82">
        <v>0</v>
      </c>
      <c r="R96" s="44"/>
      <c r="S96" s="82">
        <v>0</v>
      </c>
    </row>
    <row r="97" spans="1:19" ht="34.5" customHeight="1" x14ac:dyDescent="0.25">
      <c r="A97" s="136">
        <v>60</v>
      </c>
      <c r="B97" s="50" t="s">
        <v>119</v>
      </c>
      <c r="C97" s="72" t="s">
        <v>120</v>
      </c>
      <c r="D97" s="73" t="s">
        <v>58</v>
      </c>
      <c r="E97" s="74" t="s">
        <v>26</v>
      </c>
      <c r="F97" s="75">
        <v>1221181</v>
      </c>
      <c r="G97" s="76"/>
      <c r="H97" s="77"/>
      <c r="I97" s="76"/>
      <c r="J97" s="77"/>
      <c r="K97" s="78">
        <v>0</v>
      </c>
      <c r="L97" s="79">
        <v>0</v>
      </c>
      <c r="M97" s="75">
        <v>1221181</v>
      </c>
      <c r="N97" s="82">
        <v>500000</v>
      </c>
      <c r="O97" s="33"/>
      <c r="P97" s="78">
        <f>M97-N97</f>
        <v>721181</v>
      </c>
      <c r="Q97" s="82">
        <v>0</v>
      </c>
      <c r="R97" s="44"/>
      <c r="S97" s="82">
        <v>0</v>
      </c>
    </row>
    <row r="98" spans="1:19" ht="25.5" customHeight="1" x14ac:dyDescent="0.25">
      <c r="A98" s="362"/>
      <c r="B98" s="363"/>
      <c r="C98" s="235" t="s">
        <v>43</v>
      </c>
      <c r="D98" s="365"/>
      <c r="E98" s="366"/>
      <c r="F98" s="459"/>
      <c r="G98" s="368"/>
      <c r="H98" s="369"/>
      <c r="I98" s="368"/>
      <c r="J98" s="369"/>
      <c r="K98" s="463"/>
      <c r="L98" s="464"/>
      <c r="M98" s="465"/>
      <c r="N98" s="460">
        <f>N99+N100+N101+N102+N103+N104+N105</f>
        <v>30500000</v>
      </c>
      <c r="O98" s="374"/>
      <c r="P98" s="461"/>
      <c r="Q98" s="375"/>
      <c r="R98" s="376"/>
      <c r="S98" s="466"/>
    </row>
    <row r="99" spans="1:19" ht="31.5" customHeight="1" x14ac:dyDescent="0.25">
      <c r="A99" s="136">
        <v>61</v>
      </c>
      <c r="B99" s="50" t="s">
        <v>107</v>
      </c>
      <c r="C99" s="174" t="s">
        <v>24</v>
      </c>
      <c r="D99" s="2">
        <v>3143</v>
      </c>
      <c r="E99" s="94">
        <v>2017</v>
      </c>
      <c r="F99" s="75">
        <v>5000000</v>
      </c>
      <c r="G99" s="57"/>
      <c r="H99" s="58"/>
      <c r="I99" s="57"/>
      <c r="J99" s="58"/>
      <c r="K99" s="114">
        <v>0</v>
      </c>
      <c r="L99" s="59">
        <v>0</v>
      </c>
      <c r="M99" s="60">
        <v>5000000</v>
      </c>
      <c r="N99" s="82">
        <v>0</v>
      </c>
      <c r="O99" s="61"/>
      <c r="P99" s="70">
        <f>M99</f>
        <v>5000000</v>
      </c>
      <c r="Q99" s="82">
        <v>0</v>
      </c>
      <c r="R99" s="42"/>
      <c r="S99" s="82">
        <v>0</v>
      </c>
    </row>
    <row r="100" spans="1:19" ht="37.5" customHeight="1" x14ac:dyDescent="0.25">
      <c r="A100" s="136">
        <v>62</v>
      </c>
      <c r="B100" s="189"/>
      <c r="C100" s="202" t="s">
        <v>61</v>
      </c>
      <c r="D100" s="94">
        <v>3132</v>
      </c>
      <c r="E100" s="94">
        <v>2017</v>
      </c>
      <c r="F100" s="229">
        <v>1343029</v>
      </c>
      <c r="G100" s="57"/>
      <c r="H100" s="58"/>
      <c r="I100" s="57"/>
      <c r="J100" s="58"/>
      <c r="K100" s="114">
        <v>0</v>
      </c>
      <c r="L100" s="59">
        <v>0</v>
      </c>
      <c r="M100" s="70">
        <v>900000</v>
      </c>
      <c r="N100" s="70">
        <v>900000</v>
      </c>
      <c r="O100" s="61"/>
      <c r="P100" s="81">
        <v>0</v>
      </c>
      <c r="Q100" s="82">
        <v>0</v>
      </c>
      <c r="R100" s="42"/>
      <c r="S100" s="82">
        <v>0</v>
      </c>
    </row>
    <row r="101" spans="1:19" ht="33" customHeight="1" x14ac:dyDescent="0.25">
      <c r="A101" s="136">
        <v>63</v>
      </c>
      <c r="B101" s="50" t="s">
        <v>107</v>
      </c>
      <c r="C101" s="198" t="s">
        <v>95</v>
      </c>
      <c r="D101" s="2">
        <v>3142</v>
      </c>
      <c r="E101" s="94" t="s">
        <v>56</v>
      </c>
      <c r="F101" s="60">
        <v>20700000</v>
      </c>
      <c r="G101" s="57"/>
      <c r="H101" s="58"/>
      <c r="I101" s="57"/>
      <c r="J101" s="58"/>
      <c r="K101" s="114">
        <v>0</v>
      </c>
      <c r="L101" s="59">
        <v>0</v>
      </c>
      <c r="M101" s="60">
        <v>20700000</v>
      </c>
      <c r="N101" s="70">
        <v>20000000</v>
      </c>
      <c r="O101" s="61"/>
      <c r="P101" s="81">
        <v>700000</v>
      </c>
      <c r="Q101" s="82">
        <v>0</v>
      </c>
      <c r="R101" s="42"/>
      <c r="S101" s="82">
        <v>0</v>
      </c>
    </row>
    <row r="102" spans="1:19" ht="30.75" customHeight="1" x14ac:dyDescent="0.25">
      <c r="A102" s="90">
        <v>64</v>
      </c>
      <c r="B102" s="50" t="s">
        <v>107</v>
      </c>
      <c r="C102" s="202" t="s">
        <v>25</v>
      </c>
      <c r="D102" s="2">
        <v>3122</v>
      </c>
      <c r="E102" s="2" t="s">
        <v>17</v>
      </c>
      <c r="F102" s="60">
        <v>19629403</v>
      </c>
      <c r="G102" s="326"/>
      <c r="H102" s="326"/>
      <c r="I102" s="326"/>
      <c r="J102" s="326"/>
      <c r="K102" s="468">
        <v>140415</v>
      </c>
      <c r="L102" s="59">
        <v>0</v>
      </c>
      <c r="M102" s="60">
        <f>F102-K102</f>
        <v>19488988</v>
      </c>
      <c r="N102" s="126">
        <v>5500000</v>
      </c>
      <c r="O102" s="300"/>
      <c r="P102" s="106">
        <v>0</v>
      </c>
      <c r="Q102" s="106">
        <v>0</v>
      </c>
      <c r="R102" s="300"/>
      <c r="S102" s="106">
        <v>0</v>
      </c>
    </row>
    <row r="103" spans="1:19" ht="30.75" customHeight="1" x14ac:dyDescent="0.25">
      <c r="A103" s="314">
        <v>65</v>
      </c>
      <c r="B103" s="150"/>
      <c r="C103" s="197" t="s">
        <v>62</v>
      </c>
      <c r="D103" s="148">
        <v>3132</v>
      </c>
      <c r="E103" s="149">
        <v>2017</v>
      </c>
      <c r="F103" s="316">
        <v>800000</v>
      </c>
      <c r="G103" s="317"/>
      <c r="H103" s="318"/>
      <c r="I103" s="317"/>
      <c r="J103" s="318"/>
      <c r="K103" s="467">
        <v>0</v>
      </c>
      <c r="L103" s="271">
        <v>0</v>
      </c>
      <c r="M103" s="316">
        <v>800000</v>
      </c>
      <c r="N103" s="398">
        <v>800000</v>
      </c>
      <c r="O103" s="320"/>
      <c r="P103" s="321">
        <v>0</v>
      </c>
      <c r="Q103" s="321">
        <v>0</v>
      </c>
      <c r="R103" s="329"/>
      <c r="S103" s="321">
        <v>0</v>
      </c>
    </row>
    <row r="104" spans="1:19" ht="45.75" customHeight="1" x14ac:dyDescent="0.25">
      <c r="A104" s="136">
        <v>66</v>
      </c>
      <c r="B104" s="50" t="s">
        <v>107</v>
      </c>
      <c r="C104" s="116" t="s">
        <v>96</v>
      </c>
      <c r="D104" s="2">
        <v>3122</v>
      </c>
      <c r="E104" s="94" t="s">
        <v>26</v>
      </c>
      <c r="F104" s="60">
        <v>2800000</v>
      </c>
      <c r="G104" s="57"/>
      <c r="H104" s="58"/>
      <c r="I104" s="57"/>
      <c r="J104" s="58"/>
      <c r="K104" s="114">
        <v>0</v>
      </c>
      <c r="L104" s="59">
        <v>0</v>
      </c>
      <c r="M104" s="60">
        <f>F104</f>
        <v>2800000</v>
      </c>
      <c r="N104" s="398">
        <f>M104</f>
        <v>2800000</v>
      </c>
      <c r="O104" s="61"/>
      <c r="P104" s="60">
        <v>0</v>
      </c>
      <c r="Q104" s="82">
        <v>0</v>
      </c>
      <c r="R104" s="42"/>
      <c r="S104" s="82">
        <v>0</v>
      </c>
    </row>
    <row r="105" spans="1:19" ht="45.75" customHeight="1" x14ac:dyDescent="0.25">
      <c r="A105" s="136">
        <v>67</v>
      </c>
      <c r="B105" s="50" t="s">
        <v>107</v>
      </c>
      <c r="C105" s="480" t="s">
        <v>152</v>
      </c>
      <c r="D105" s="481">
        <v>3122</v>
      </c>
      <c r="E105" s="2" t="s">
        <v>35</v>
      </c>
      <c r="F105" s="187">
        <v>30000000</v>
      </c>
      <c r="G105" s="57"/>
      <c r="H105" s="482"/>
      <c r="I105" s="57"/>
      <c r="J105" s="482"/>
      <c r="K105" s="468">
        <v>0</v>
      </c>
      <c r="L105" s="483">
        <v>0</v>
      </c>
      <c r="M105" s="187">
        <f>F105</f>
        <v>30000000</v>
      </c>
      <c r="N105" s="398">
        <v>500000</v>
      </c>
      <c r="O105" s="61"/>
      <c r="P105" s="187">
        <v>10000000</v>
      </c>
      <c r="Q105" s="172">
        <v>10000000</v>
      </c>
      <c r="R105" s="42"/>
      <c r="S105" s="106">
        <f>M105-N105-P105-Q105</f>
        <v>9500000</v>
      </c>
    </row>
    <row r="106" spans="1:19" ht="25.5" customHeight="1" x14ac:dyDescent="0.25">
      <c r="A106" s="235"/>
      <c r="B106" s="235"/>
      <c r="C106" s="364" t="s">
        <v>44</v>
      </c>
      <c r="D106" s="235"/>
      <c r="E106" s="235"/>
      <c r="F106" s="235"/>
      <c r="G106" s="235"/>
      <c r="H106" s="235"/>
      <c r="I106" s="235"/>
      <c r="J106" s="235"/>
      <c r="K106" s="235"/>
      <c r="L106" s="235"/>
      <c r="M106" s="235"/>
      <c r="N106" s="373">
        <f>N107+N108+N109+N110+N111+N112+N113+N114+N115</f>
        <v>11996500</v>
      </c>
      <c r="O106" s="235"/>
      <c r="P106" s="362"/>
      <c r="Q106" s="362"/>
      <c r="R106" s="376"/>
      <c r="S106" s="466"/>
    </row>
    <row r="107" spans="1:19" ht="37.5" customHeight="1" x14ac:dyDescent="0.3">
      <c r="A107" s="160">
        <v>68</v>
      </c>
      <c r="B107" s="199" t="s">
        <v>121</v>
      </c>
      <c r="C107" s="202" t="s">
        <v>45</v>
      </c>
      <c r="D107" s="65">
        <v>3132</v>
      </c>
      <c r="E107" s="65" t="s">
        <v>17</v>
      </c>
      <c r="F107" s="60">
        <v>10273225</v>
      </c>
      <c r="G107" s="54"/>
      <c r="H107" s="55"/>
      <c r="I107" s="54"/>
      <c r="J107" s="55"/>
      <c r="K107" s="62">
        <v>57434</v>
      </c>
      <c r="L107" s="59">
        <v>0.04</v>
      </c>
      <c r="M107" s="60">
        <f>F107-K107</f>
        <v>10215791</v>
      </c>
      <c r="N107" s="70">
        <v>3620000</v>
      </c>
      <c r="O107" s="61"/>
      <c r="P107" s="165">
        <v>0</v>
      </c>
      <c r="Q107" s="165">
        <v>0</v>
      </c>
      <c r="R107" s="66">
        <v>0</v>
      </c>
      <c r="S107" s="82">
        <v>0</v>
      </c>
    </row>
    <row r="108" spans="1:19" ht="37.5" customHeight="1" x14ac:dyDescent="0.3">
      <c r="A108" s="160">
        <v>69</v>
      </c>
      <c r="B108" s="199" t="s">
        <v>121</v>
      </c>
      <c r="C108" s="202" t="s">
        <v>153</v>
      </c>
      <c r="D108" s="65">
        <v>3132</v>
      </c>
      <c r="E108" s="65" t="s">
        <v>17</v>
      </c>
      <c r="F108" s="60">
        <v>2700000</v>
      </c>
      <c r="G108" s="54"/>
      <c r="H108" s="55"/>
      <c r="I108" s="54"/>
      <c r="J108" s="55"/>
      <c r="K108" s="62">
        <v>0</v>
      </c>
      <c r="L108" s="59">
        <v>0</v>
      </c>
      <c r="M108" s="60">
        <f>F108</f>
        <v>2700000</v>
      </c>
      <c r="N108" s="70">
        <f>M108</f>
        <v>2700000</v>
      </c>
      <c r="O108" s="61"/>
      <c r="P108" s="165">
        <v>0</v>
      </c>
      <c r="Q108" s="165">
        <v>0</v>
      </c>
      <c r="R108" s="188"/>
      <c r="S108" s="82">
        <v>0</v>
      </c>
    </row>
    <row r="109" spans="1:19" ht="51.75" customHeight="1" x14ac:dyDescent="0.3">
      <c r="A109" s="160">
        <v>70</v>
      </c>
      <c r="B109" s="63" t="s">
        <v>121</v>
      </c>
      <c r="C109" s="191" t="s">
        <v>46</v>
      </c>
      <c r="D109" s="64">
        <v>3132</v>
      </c>
      <c r="E109" s="65" t="s">
        <v>26</v>
      </c>
      <c r="F109" s="60">
        <v>5803000</v>
      </c>
      <c r="G109" s="54"/>
      <c r="H109" s="55"/>
      <c r="I109" s="54"/>
      <c r="J109" s="55"/>
      <c r="K109" s="62">
        <v>252726</v>
      </c>
      <c r="L109" s="59">
        <v>0</v>
      </c>
      <c r="M109" s="60">
        <f>F109-K109</f>
        <v>5550274</v>
      </c>
      <c r="N109" s="70">
        <v>3231000</v>
      </c>
      <c r="O109" s="61"/>
      <c r="P109" s="165">
        <v>2572670</v>
      </c>
      <c r="Q109" s="165">
        <v>0</v>
      </c>
      <c r="R109" s="42"/>
      <c r="S109" s="82">
        <v>0</v>
      </c>
    </row>
    <row r="110" spans="1:19" ht="50.25" customHeight="1" x14ac:dyDescent="0.3">
      <c r="A110" s="160">
        <v>71</v>
      </c>
      <c r="B110" s="63" t="s">
        <v>122</v>
      </c>
      <c r="C110" s="56" t="s">
        <v>46</v>
      </c>
      <c r="D110" s="64">
        <v>3132</v>
      </c>
      <c r="E110" s="65" t="s">
        <v>26</v>
      </c>
      <c r="F110" s="60">
        <v>1300000</v>
      </c>
      <c r="G110" s="54"/>
      <c r="H110" s="55"/>
      <c r="I110" s="54"/>
      <c r="J110" s="55"/>
      <c r="K110" s="62">
        <v>32877.94</v>
      </c>
      <c r="L110" s="59">
        <v>0</v>
      </c>
      <c r="M110" s="60">
        <f>F110-K110</f>
        <v>1267122.06</v>
      </c>
      <c r="N110" s="70">
        <v>300000</v>
      </c>
      <c r="O110" s="61"/>
      <c r="P110" s="165">
        <v>1000000</v>
      </c>
      <c r="Q110" s="165">
        <v>0</v>
      </c>
      <c r="R110" s="66">
        <v>0</v>
      </c>
      <c r="S110" s="82">
        <v>0</v>
      </c>
    </row>
    <row r="111" spans="1:19" ht="41.25" customHeight="1" x14ac:dyDescent="0.3">
      <c r="A111" s="160">
        <v>72</v>
      </c>
      <c r="B111" s="63" t="s">
        <v>122</v>
      </c>
      <c r="C111" s="56" t="s">
        <v>63</v>
      </c>
      <c r="D111" s="64">
        <v>3142</v>
      </c>
      <c r="E111" s="65">
        <v>2018</v>
      </c>
      <c r="F111" s="60">
        <v>3600000</v>
      </c>
      <c r="G111" s="54"/>
      <c r="H111" s="55"/>
      <c r="I111" s="54"/>
      <c r="J111" s="55"/>
      <c r="K111" s="62">
        <v>0</v>
      </c>
      <c r="L111" s="59">
        <v>0</v>
      </c>
      <c r="M111" s="60">
        <f>F111-K111</f>
        <v>3600000</v>
      </c>
      <c r="N111" s="67">
        <v>0</v>
      </c>
      <c r="O111" s="61"/>
      <c r="P111" s="60">
        <f>I111-N111</f>
        <v>0</v>
      </c>
      <c r="Q111" s="60">
        <f>M111-N111</f>
        <v>3600000</v>
      </c>
      <c r="R111" s="42"/>
      <c r="S111" s="82">
        <v>0</v>
      </c>
    </row>
    <row r="112" spans="1:19" ht="37.5" customHeight="1" x14ac:dyDescent="0.3">
      <c r="A112" s="160">
        <v>73</v>
      </c>
      <c r="B112" s="63" t="s">
        <v>122</v>
      </c>
      <c r="C112" s="56" t="s">
        <v>47</v>
      </c>
      <c r="D112" s="64">
        <v>3132</v>
      </c>
      <c r="E112" s="65">
        <v>2018</v>
      </c>
      <c r="F112" s="60">
        <v>1610500</v>
      </c>
      <c r="G112" s="54"/>
      <c r="H112" s="55"/>
      <c r="I112" s="54"/>
      <c r="J112" s="55"/>
      <c r="K112" s="62">
        <v>0</v>
      </c>
      <c r="L112" s="59">
        <v>0</v>
      </c>
      <c r="M112" s="60">
        <v>1610500</v>
      </c>
      <c r="N112" s="70">
        <f>M112</f>
        <v>1610500</v>
      </c>
      <c r="O112" s="305"/>
      <c r="P112" s="484">
        <v>0</v>
      </c>
      <c r="Q112" s="66">
        <v>0</v>
      </c>
      <c r="R112" s="42"/>
      <c r="S112" s="82">
        <v>0</v>
      </c>
    </row>
    <row r="113" spans="1:19" ht="37.5" customHeight="1" x14ac:dyDescent="0.3">
      <c r="A113" s="160">
        <v>74</v>
      </c>
      <c r="B113" s="63" t="s">
        <v>122</v>
      </c>
      <c r="C113" s="56" t="s">
        <v>74</v>
      </c>
      <c r="D113" s="64">
        <v>3132</v>
      </c>
      <c r="E113" s="65" t="s">
        <v>26</v>
      </c>
      <c r="F113" s="60">
        <v>3000000</v>
      </c>
      <c r="G113" s="54"/>
      <c r="H113" s="55"/>
      <c r="I113" s="54"/>
      <c r="J113" s="55"/>
      <c r="K113" s="62">
        <v>0</v>
      </c>
      <c r="L113" s="59">
        <v>0</v>
      </c>
      <c r="M113" s="60">
        <v>3000000</v>
      </c>
      <c r="N113" s="67">
        <v>0</v>
      </c>
      <c r="O113" s="61"/>
      <c r="P113" s="60">
        <v>3000000</v>
      </c>
      <c r="Q113" s="66">
        <v>0</v>
      </c>
      <c r="R113" s="42"/>
      <c r="S113" s="82">
        <v>0</v>
      </c>
    </row>
    <row r="114" spans="1:19" ht="37.5" customHeight="1" x14ac:dyDescent="0.3">
      <c r="A114" s="160">
        <v>75</v>
      </c>
      <c r="B114" s="63" t="s">
        <v>122</v>
      </c>
      <c r="C114" s="56" t="s">
        <v>79</v>
      </c>
      <c r="D114" s="64">
        <v>3132</v>
      </c>
      <c r="E114" s="65">
        <v>2018</v>
      </c>
      <c r="F114" s="60">
        <v>535000</v>
      </c>
      <c r="G114" s="54"/>
      <c r="H114" s="55"/>
      <c r="I114" s="54"/>
      <c r="J114" s="55"/>
      <c r="K114" s="62">
        <v>0</v>
      </c>
      <c r="L114" s="59">
        <v>0</v>
      </c>
      <c r="M114" s="60">
        <f>F114-K114</f>
        <v>535000</v>
      </c>
      <c r="N114" s="60">
        <v>535000</v>
      </c>
      <c r="O114" s="61"/>
      <c r="P114" s="60">
        <v>0</v>
      </c>
      <c r="Q114" s="66">
        <v>0</v>
      </c>
      <c r="R114" s="42"/>
      <c r="S114" s="82">
        <v>0</v>
      </c>
    </row>
    <row r="115" spans="1:19" ht="37.5" customHeight="1" x14ac:dyDescent="0.3">
      <c r="A115" s="160">
        <v>76</v>
      </c>
      <c r="B115" s="63" t="s">
        <v>122</v>
      </c>
      <c r="C115" s="56" t="s">
        <v>97</v>
      </c>
      <c r="D115" s="64">
        <v>3122</v>
      </c>
      <c r="E115" s="65" t="s">
        <v>26</v>
      </c>
      <c r="F115" s="60">
        <v>2150000</v>
      </c>
      <c r="G115" s="54"/>
      <c r="H115" s="55"/>
      <c r="I115" s="54"/>
      <c r="J115" s="55"/>
      <c r="K115" s="62">
        <v>0</v>
      </c>
      <c r="L115" s="59">
        <v>0</v>
      </c>
      <c r="M115" s="60">
        <v>2150000</v>
      </c>
      <c r="N115" s="67">
        <v>0</v>
      </c>
      <c r="O115" s="61"/>
      <c r="P115" s="165">
        <v>0</v>
      </c>
      <c r="Q115" s="60">
        <v>2150000</v>
      </c>
      <c r="R115" s="42"/>
      <c r="S115" s="82">
        <v>0</v>
      </c>
    </row>
    <row r="116" spans="1:19" ht="25.5" customHeight="1" x14ac:dyDescent="0.3">
      <c r="A116" s="485"/>
      <c r="B116" s="363"/>
      <c r="C116" s="364" t="s">
        <v>48</v>
      </c>
      <c r="D116" s="377"/>
      <c r="E116" s="486"/>
      <c r="F116" s="367"/>
      <c r="G116" s="487"/>
      <c r="H116" s="488"/>
      <c r="I116" s="487"/>
      <c r="J116" s="488"/>
      <c r="K116" s="370"/>
      <c r="L116" s="489"/>
      <c r="M116" s="367"/>
      <c r="N116" s="373">
        <f>N117+N118+N119+N120+N121+N122+N123+N124+N125+N126+N127+N128+N129+N130</f>
        <v>26543479</v>
      </c>
      <c r="O116" s="374"/>
      <c r="P116" s="461"/>
      <c r="Q116" s="375"/>
      <c r="R116" s="376"/>
      <c r="S116" s="466"/>
    </row>
    <row r="117" spans="1:19" ht="36" customHeight="1" x14ac:dyDescent="0.25">
      <c r="A117" s="136">
        <v>77</v>
      </c>
      <c r="B117" s="189" t="s">
        <v>124</v>
      </c>
      <c r="C117" s="3" t="s">
        <v>11</v>
      </c>
      <c r="D117" s="94">
        <v>3122</v>
      </c>
      <c r="E117" s="94" t="s">
        <v>80</v>
      </c>
      <c r="F117" s="75">
        <v>51469632</v>
      </c>
      <c r="G117" s="76"/>
      <c r="H117" s="77"/>
      <c r="I117" s="117">
        <v>500000</v>
      </c>
      <c r="J117" s="118">
        <v>21523.69</v>
      </c>
      <c r="K117" s="78">
        <v>1281200</v>
      </c>
      <c r="L117" s="119">
        <v>0.05</v>
      </c>
      <c r="M117" s="75">
        <f>F117-K117</f>
        <v>50188432</v>
      </c>
      <c r="N117" s="124">
        <v>1000000</v>
      </c>
      <c r="O117" s="33"/>
      <c r="P117" s="115">
        <v>5266351.5999999996</v>
      </c>
      <c r="Q117" s="82">
        <v>10000000</v>
      </c>
      <c r="R117" s="44"/>
      <c r="S117" s="106">
        <v>15000000</v>
      </c>
    </row>
    <row r="118" spans="1:19" ht="38.25" customHeight="1" x14ac:dyDescent="0.25">
      <c r="A118" s="136">
        <v>77</v>
      </c>
      <c r="B118" s="150" t="s">
        <v>123</v>
      </c>
      <c r="C118" s="201" t="s">
        <v>154</v>
      </c>
      <c r="D118" s="2">
        <v>3132</v>
      </c>
      <c r="E118" s="94" t="s">
        <v>35</v>
      </c>
      <c r="F118" s="75">
        <v>1000000</v>
      </c>
      <c r="G118" s="76"/>
      <c r="H118" s="77"/>
      <c r="I118" s="76"/>
      <c r="J118" s="77"/>
      <c r="K118" s="78">
        <v>0</v>
      </c>
      <c r="L118" s="119">
        <v>0</v>
      </c>
      <c r="M118" s="75">
        <v>1000000</v>
      </c>
      <c r="N118" s="490">
        <v>343000</v>
      </c>
      <c r="O118" s="33"/>
      <c r="P118" s="124">
        <v>350000</v>
      </c>
      <c r="Q118" s="124">
        <v>300000</v>
      </c>
      <c r="R118" s="44"/>
      <c r="S118" s="126">
        <v>300000</v>
      </c>
    </row>
    <row r="119" spans="1:19" ht="40.5" customHeight="1" x14ac:dyDescent="0.25">
      <c r="A119" s="137" t="s">
        <v>135</v>
      </c>
      <c r="B119" s="189" t="s">
        <v>124</v>
      </c>
      <c r="C119" s="3" t="s">
        <v>125</v>
      </c>
      <c r="D119" s="97">
        <v>3132</v>
      </c>
      <c r="E119" s="97" t="s">
        <v>23</v>
      </c>
      <c r="F119" s="98">
        <v>5817672</v>
      </c>
      <c r="G119" s="99"/>
      <c r="H119" s="120"/>
      <c r="I119" s="99"/>
      <c r="J119" s="120"/>
      <c r="K119" s="101">
        <v>1430993</v>
      </c>
      <c r="L119" s="102">
        <v>0</v>
      </c>
      <c r="M119" s="103">
        <f>F119-K119</f>
        <v>4386679</v>
      </c>
      <c r="N119" s="491">
        <v>2050000</v>
      </c>
      <c r="O119" s="104"/>
      <c r="P119" s="81">
        <v>0</v>
      </c>
      <c r="Q119" s="82">
        <v>0</v>
      </c>
      <c r="R119" s="45"/>
      <c r="S119" s="82">
        <v>0</v>
      </c>
    </row>
    <row r="120" spans="1:19" ht="53.25" customHeight="1" x14ac:dyDescent="0.25">
      <c r="A120" s="137" t="s">
        <v>155</v>
      </c>
      <c r="B120" s="189" t="s">
        <v>124</v>
      </c>
      <c r="C120" s="201" t="s">
        <v>21</v>
      </c>
      <c r="D120" s="110">
        <v>3122</v>
      </c>
      <c r="E120" s="97" t="s">
        <v>26</v>
      </c>
      <c r="F120" s="98">
        <v>14863382</v>
      </c>
      <c r="G120" s="99"/>
      <c r="H120" s="120"/>
      <c r="I120" s="99"/>
      <c r="J120" s="120"/>
      <c r="K120" s="101">
        <v>50909</v>
      </c>
      <c r="L120" s="102">
        <v>0</v>
      </c>
      <c r="M120" s="121">
        <f>F120-K120</f>
        <v>14812473</v>
      </c>
      <c r="N120" s="87">
        <v>0</v>
      </c>
      <c r="O120" s="104"/>
      <c r="P120" s="87">
        <v>2000000</v>
      </c>
      <c r="Q120" s="88">
        <f>M120-N120-P120</f>
        <v>12812473</v>
      </c>
      <c r="R120" s="45"/>
      <c r="S120" s="82">
        <v>0</v>
      </c>
    </row>
    <row r="121" spans="1:19" ht="34.5" customHeight="1" x14ac:dyDescent="0.25">
      <c r="A121" s="137" t="s">
        <v>156</v>
      </c>
      <c r="B121" s="50" t="s">
        <v>127</v>
      </c>
      <c r="C121" s="111" t="s">
        <v>49</v>
      </c>
      <c r="D121" s="110">
        <v>3132</v>
      </c>
      <c r="E121" s="97">
        <v>2017</v>
      </c>
      <c r="F121" s="98">
        <v>286475</v>
      </c>
      <c r="G121" s="99"/>
      <c r="H121" s="100"/>
      <c r="I121" s="99"/>
      <c r="J121" s="100"/>
      <c r="K121" s="101">
        <v>0</v>
      </c>
      <c r="L121" s="102">
        <v>0</v>
      </c>
      <c r="M121" s="103">
        <f>F121-K121</f>
        <v>286475</v>
      </c>
      <c r="N121" s="125">
        <f>M121</f>
        <v>286475</v>
      </c>
      <c r="O121" s="104"/>
      <c r="P121" s="87">
        <v>0</v>
      </c>
      <c r="Q121" s="88">
        <v>0</v>
      </c>
      <c r="R121" s="45"/>
      <c r="S121" s="82">
        <v>0</v>
      </c>
    </row>
    <row r="122" spans="1:19" ht="35.25" customHeight="1" x14ac:dyDescent="0.25">
      <c r="A122" s="137" t="s">
        <v>157</v>
      </c>
      <c r="B122" s="50" t="s">
        <v>127</v>
      </c>
      <c r="C122" s="152" t="s">
        <v>136</v>
      </c>
      <c r="D122" s="110"/>
      <c r="E122" s="97">
        <v>2017</v>
      </c>
      <c r="F122" s="98">
        <v>9300</v>
      </c>
      <c r="G122" s="99"/>
      <c r="H122" s="100"/>
      <c r="I122" s="99"/>
      <c r="J122" s="100"/>
      <c r="K122" s="101">
        <v>0</v>
      </c>
      <c r="L122" s="102">
        <v>0</v>
      </c>
      <c r="M122" s="103">
        <f>F122-K122</f>
        <v>9300</v>
      </c>
      <c r="N122" s="230">
        <f>M122</f>
        <v>9300</v>
      </c>
      <c r="O122" s="104"/>
      <c r="P122" s="87">
        <v>0</v>
      </c>
      <c r="Q122" s="88">
        <v>0</v>
      </c>
      <c r="R122" s="45"/>
      <c r="S122" s="82">
        <v>0</v>
      </c>
    </row>
    <row r="123" spans="1:19" ht="34.5" customHeight="1" x14ac:dyDescent="0.25">
      <c r="A123" s="137" t="s">
        <v>158</v>
      </c>
      <c r="B123" s="50" t="s">
        <v>126</v>
      </c>
      <c r="C123" s="72" t="s">
        <v>27</v>
      </c>
      <c r="D123" s="2">
        <v>2281</v>
      </c>
      <c r="E123" s="2" t="s">
        <v>26</v>
      </c>
      <c r="F123" s="71">
        <v>280000</v>
      </c>
      <c r="G123" s="84"/>
      <c r="H123" s="84"/>
      <c r="I123" s="84"/>
      <c r="J123" s="84"/>
      <c r="K123" s="71">
        <v>0</v>
      </c>
      <c r="L123" s="85">
        <v>0</v>
      </c>
      <c r="M123" s="86">
        <f>F123-K123</f>
        <v>280000</v>
      </c>
      <c r="N123" s="228">
        <v>280000</v>
      </c>
      <c r="O123" s="33"/>
      <c r="P123" s="87">
        <v>0</v>
      </c>
      <c r="Q123" s="82">
        <v>0</v>
      </c>
      <c r="R123" s="44"/>
      <c r="S123" s="82">
        <v>0</v>
      </c>
    </row>
    <row r="124" spans="1:19" ht="24.75" customHeight="1" x14ac:dyDescent="0.25">
      <c r="A124" s="138" t="s">
        <v>159</v>
      </c>
      <c r="B124" s="50" t="s">
        <v>126</v>
      </c>
      <c r="C124" s="72" t="s">
        <v>12</v>
      </c>
      <c r="D124" s="2">
        <v>2281</v>
      </c>
      <c r="E124" s="2">
        <v>2017</v>
      </c>
      <c r="F124" s="71">
        <v>150000</v>
      </c>
      <c r="G124" s="84"/>
      <c r="H124" s="84"/>
      <c r="I124" s="84"/>
      <c r="J124" s="84"/>
      <c r="K124" s="71">
        <v>0</v>
      </c>
      <c r="L124" s="85">
        <v>0</v>
      </c>
      <c r="M124" s="86">
        <v>150000</v>
      </c>
      <c r="N124" s="228">
        <v>80000</v>
      </c>
      <c r="O124" s="33"/>
      <c r="P124" s="81">
        <v>70000</v>
      </c>
      <c r="Q124" s="82">
        <v>0</v>
      </c>
      <c r="R124" s="44"/>
      <c r="S124" s="82">
        <v>0</v>
      </c>
    </row>
    <row r="125" spans="1:19" ht="37.5" customHeight="1" x14ac:dyDescent="0.25">
      <c r="A125" s="138" t="s">
        <v>160</v>
      </c>
      <c r="B125" s="50" t="s">
        <v>126</v>
      </c>
      <c r="C125" s="72" t="s">
        <v>72</v>
      </c>
      <c r="D125" s="2">
        <v>3144</v>
      </c>
      <c r="E125" s="2">
        <v>2018</v>
      </c>
      <c r="F125" s="71">
        <v>600000</v>
      </c>
      <c r="G125" s="84"/>
      <c r="H125" s="84"/>
      <c r="I125" s="84"/>
      <c r="J125" s="84"/>
      <c r="K125" s="71">
        <v>0</v>
      </c>
      <c r="L125" s="85">
        <v>0</v>
      </c>
      <c r="M125" s="86">
        <v>600000</v>
      </c>
      <c r="N125" s="82">
        <v>0</v>
      </c>
      <c r="O125" s="33"/>
      <c r="P125" s="70">
        <v>600000</v>
      </c>
      <c r="Q125" s="82">
        <v>0</v>
      </c>
      <c r="R125" s="44"/>
      <c r="S125" s="82">
        <v>0</v>
      </c>
    </row>
    <row r="126" spans="1:19" ht="53.25" customHeight="1" x14ac:dyDescent="0.25">
      <c r="A126" s="138" t="s">
        <v>161</v>
      </c>
      <c r="B126" s="50" t="s">
        <v>107</v>
      </c>
      <c r="C126" s="3" t="s">
        <v>64</v>
      </c>
      <c r="D126" s="2">
        <v>3110</v>
      </c>
      <c r="E126" s="2">
        <v>2017</v>
      </c>
      <c r="F126" s="71">
        <v>1472000</v>
      </c>
      <c r="G126" s="18"/>
      <c r="H126" s="18"/>
      <c r="I126" s="18"/>
      <c r="J126" s="18"/>
      <c r="K126" s="18">
        <v>0</v>
      </c>
      <c r="L126" s="85">
        <v>0</v>
      </c>
      <c r="M126" s="71">
        <v>1472000</v>
      </c>
      <c r="N126" s="126">
        <f>M126</f>
        <v>1472000</v>
      </c>
      <c r="O126" s="51"/>
      <c r="P126" s="81">
        <v>0</v>
      </c>
      <c r="Q126" s="82">
        <v>0</v>
      </c>
      <c r="R126" s="52"/>
      <c r="S126" s="82">
        <v>0</v>
      </c>
    </row>
    <row r="127" spans="1:19" ht="69.75" customHeight="1" x14ac:dyDescent="0.25">
      <c r="A127" s="138" t="s">
        <v>162</v>
      </c>
      <c r="B127" s="50" t="s">
        <v>107</v>
      </c>
      <c r="C127" s="142" t="s">
        <v>81</v>
      </c>
      <c r="D127" s="110">
        <v>3110</v>
      </c>
      <c r="E127" s="110">
        <v>2017</v>
      </c>
      <c r="F127" s="98">
        <v>850000</v>
      </c>
      <c r="G127" s="143"/>
      <c r="H127" s="143"/>
      <c r="I127" s="143"/>
      <c r="J127" s="143"/>
      <c r="K127" s="143">
        <v>0</v>
      </c>
      <c r="L127" s="102">
        <v>0</v>
      </c>
      <c r="M127" s="98">
        <v>850000</v>
      </c>
      <c r="N127" s="98">
        <v>850000</v>
      </c>
      <c r="O127" s="143"/>
      <c r="P127" s="144">
        <v>0</v>
      </c>
      <c r="Q127" s="145">
        <v>0</v>
      </c>
      <c r="R127" s="53"/>
      <c r="S127" s="82">
        <v>0</v>
      </c>
    </row>
    <row r="128" spans="1:19" s="127" customFormat="1" ht="72.75" customHeight="1" x14ac:dyDescent="0.25">
      <c r="A128" s="493" t="s">
        <v>165</v>
      </c>
      <c r="B128" s="50" t="s">
        <v>107</v>
      </c>
      <c r="C128" s="3" t="s">
        <v>78</v>
      </c>
      <c r="D128" s="2">
        <v>3132</v>
      </c>
      <c r="E128" s="2">
        <v>2018</v>
      </c>
      <c r="F128" s="71">
        <v>200000</v>
      </c>
      <c r="G128" s="18"/>
      <c r="H128" s="18"/>
      <c r="I128" s="18"/>
      <c r="J128" s="18"/>
      <c r="K128" s="18">
        <v>0</v>
      </c>
      <c r="L128" s="85">
        <v>0</v>
      </c>
      <c r="M128" s="71">
        <v>200000</v>
      </c>
      <c r="N128" s="106">
        <v>0</v>
      </c>
      <c r="O128" s="18"/>
      <c r="P128" s="71">
        <v>200000</v>
      </c>
      <c r="Q128" s="106">
        <v>0</v>
      </c>
      <c r="R128" s="140"/>
      <c r="S128" s="82">
        <v>0</v>
      </c>
    </row>
    <row r="129" spans="1:19" s="10" customFormat="1" ht="55.5" customHeight="1" x14ac:dyDescent="0.25">
      <c r="A129" s="206" t="s">
        <v>166</v>
      </c>
      <c r="B129" s="150" t="s">
        <v>123</v>
      </c>
      <c r="C129" s="207" t="s">
        <v>138</v>
      </c>
      <c r="D129" s="149">
        <v>3122</v>
      </c>
      <c r="E129" s="149" t="s">
        <v>17</v>
      </c>
      <c r="F129" s="208">
        <v>1000000</v>
      </c>
      <c r="G129" s="209"/>
      <c r="H129" s="209"/>
      <c r="I129" s="209"/>
      <c r="J129" s="209"/>
      <c r="K129" s="208">
        <v>827296</v>
      </c>
      <c r="L129" s="210">
        <v>0</v>
      </c>
      <c r="M129" s="208">
        <f>F129-K129</f>
        <v>172704</v>
      </c>
      <c r="N129" s="208">
        <v>172704</v>
      </c>
      <c r="O129" s="211"/>
      <c r="P129" s="106">
        <v>0</v>
      </c>
      <c r="Q129" s="106">
        <v>0</v>
      </c>
      <c r="R129" s="212"/>
      <c r="S129" s="82">
        <v>0</v>
      </c>
    </row>
    <row r="130" spans="1:19" s="10" customFormat="1" ht="42.75" customHeight="1" x14ac:dyDescent="0.25">
      <c r="A130" s="206" t="s">
        <v>174</v>
      </c>
      <c r="B130" s="166" t="s">
        <v>107</v>
      </c>
      <c r="C130" s="207" t="s">
        <v>164</v>
      </c>
      <c r="D130" s="149">
        <v>3122</v>
      </c>
      <c r="E130" s="149">
        <v>2017</v>
      </c>
      <c r="F130" s="208">
        <v>20000000</v>
      </c>
      <c r="G130" s="494"/>
      <c r="H130" s="211"/>
      <c r="I130" s="494"/>
      <c r="J130" s="211"/>
      <c r="K130" s="71">
        <v>0</v>
      </c>
      <c r="L130" s="85">
        <v>0</v>
      </c>
      <c r="M130" s="208">
        <v>0</v>
      </c>
      <c r="N130" s="208">
        <v>20000000</v>
      </c>
      <c r="O130" s="494"/>
      <c r="P130" s="497">
        <v>0</v>
      </c>
      <c r="Q130" s="145">
        <v>0</v>
      </c>
      <c r="R130" s="89"/>
      <c r="S130" s="88">
        <v>0</v>
      </c>
    </row>
    <row r="131" spans="1:19" s="10" customFormat="1" ht="27" customHeight="1" x14ac:dyDescent="0.25">
      <c r="A131" s="513"/>
      <c r="B131" s="514"/>
      <c r="C131" s="515" t="s">
        <v>163</v>
      </c>
      <c r="D131" s="516"/>
      <c r="E131" s="516"/>
      <c r="F131" s="517"/>
      <c r="G131" s="518"/>
      <c r="H131" s="519"/>
      <c r="I131" s="518"/>
      <c r="J131" s="519"/>
      <c r="K131" s="495"/>
      <c r="L131" s="496"/>
      <c r="M131" s="517"/>
      <c r="N131" s="520">
        <f>N132+N133+N134+N135+N136+N137+N138+N139+N140</f>
        <v>7859979</v>
      </c>
      <c r="O131" s="518"/>
      <c r="P131" s="393"/>
      <c r="Q131" s="393"/>
      <c r="R131" s="498"/>
      <c r="S131" s="521"/>
    </row>
    <row r="132" spans="1:19" s="10" customFormat="1" ht="38.25" customHeight="1" x14ac:dyDescent="0.3">
      <c r="A132" s="524">
        <v>90</v>
      </c>
      <c r="B132" s="50" t="s">
        <v>107</v>
      </c>
      <c r="C132" s="216" t="s">
        <v>128</v>
      </c>
      <c r="D132" s="2">
        <v>3122</v>
      </c>
      <c r="E132" s="94">
        <v>2017</v>
      </c>
      <c r="F132" s="171">
        <v>727000</v>
      </c>
      <c r="G132" s="525"/>
      <c r="H132" s="526"/>
      <c r="I132" s="525"/>
      <c r="J132" s="160"/>
      <c r="K132" s="92">
        <v>0</v>
      </c>
      <c r="L132" s="85">
        <v>0</v>
      </c>
      <c r="M132" s="171">
        <v>727000</v>
      </c>
      <c r="N132" s="171">
        <v>727000</v>
      </c>
      <c r="O132" s="527"/>
      <c r="P132" s="82">
        <v>0</v>
      </c>
      <c r="Q132" s="82">
        <v>0</v>
      </c>
      <c r="R132" s="52"/>
      <c r="S132" s="106">
        <v>0</v>
      </c>
    </row>
    <row r="133" spans="1:19" s="10" customFormat="1" ht="33.75" customHeight="1" x14ac:dyDescent="0.3">
      <c r="A133" s="135">
        <v>91</v>
      </c>
      <c r="B133" s="522" t="s">
        <v>107</v>
      </c>
      <c r="C133" s="215" t="s">
        <v>129</v>
      </c>
      <c r="D133" s="148">
        <v>3122</v>
      </c>
      <c r="E133" s="149">
        <v>2017</v>
      </c>
      <c r="F133" s="523">
        <v>973110</v>
      </c>
      <c r="G133" s="24"/>
      <c r="H133" s="25"/>
      <c r="I133" s="24"/>
      <c r="J133" s="107"/>
      <c r="K133" s="354">
        <v>0</v>
      </c>
      <c r="L133" s="415">
        <v>0</v>
      </c>
      <c r="M133" s="523">
        <v>973110</v>
      </c>
      <c r="N133" s="523">
        <v>973110</v>
      </c>
      <c r="O133" s="41"/>
      <c r="P133" s="321">
        <v>0</v>
      </c>
      <c r="Q133" s="321">
        <v>0</v>
      </c>
      <c r="R133" s="89"/>
      <c r="S133" s="276">
        <v>0</v>
      </c>
    </row>
    <row r="134" spans="1:19" s="10" customFormat="1" ht="40.5" customHeight="1" x14ac:dyDescent="0.3">
      <c r="A134" s="135">
        <v>92</v>
      </c>
      <c r="B134" s="166" t="s">
        <v>107</v>
      </c>
      <c r="C134" s="214" t="s">
        <v>130</v>
      </c>
      <c r="D134" s="2">
        <v>3122</v>
      </c>
      <c r="E134" s="149">
        <v>2017</v>
      </c>
      <c r="F134" s="171">
        <v>900000</v>
      </c>
      <c r="G134" s="167"/>
      <c r="H134" s="168"/>
      <c r="I134" s="167"/>
      <c r="J134" s="169"/>
      <c r="K134" s="101">
        <v>0</v>
      </c>
      <c r="L134" s="102">
        <v>0</v>
      </c>
      <c r="M134" s="171">
        <v>900000</v>
      </c>
      <c r="N134" s="171">
        <v>900000</v>
      </c>
      <c r="O134" s="41"/>
      <c r="P134" s="82">
        <v>0</v>
      </c>
      <c r="Q134" s="82">
        <v>0</v>
      </c>
      <c r="R134" s="89"/>
      <c r="S134" s="106">
        <v>0</v>
      </c>
    </row>
    <row r="135" spans="1:19" s="10" customFormat="1" ht="37.5" customHeight="1" x14ac:dyDescent="0.3">
      <c r="A135" s="135">
        <v>93</v>
      </c>
      <c r="B135" s="166" t="s">
        <v>107</v>
      </c>
      <c r="C135" s="214" t="s">
        <v>131</v>
      </c>
      <c r="D135" s="148">
        <v>3110</v>
      </c>
      <c r="E135" s="149">
        <v>2017</v>
      </c>
      <c r="F135" s="171">
        <v>729626</v>
      </c>
      <c r="G135" s="167"/>
      <c r="H135" s="168"/>
      <c r="I135" s="167"/>
      <c r="J135" s="169"/>
      <c r="K135" s="101">
        <v>0</v>
      </c>
      <c r="L135" s="102">
        <v>0</v>
      </c>
      <c r="M135" s="171">
        <v>729626</v>
      </c>
      <c r="N135" s="171">
        <v>729626</v>
      </c>
      <c r="O135" s="41"/>
      <c r="P135" s="82">
        <v>0</v>
      </c>
      <c r="Q135" s="82">
        <v>0</v>
      </c>
      <c r="R135" s="89"/>
      <c r="S135" s="106">
        <v>0</v>
      </c>
    </row>
    <row r="136" spans="1:19" s="10" customFormat="1" ht="51" customHeight="1" x14ac:dyDescent="0.3">
      <c r="A136" s="135">
        <v>94</v>
      </c>
      <c r="B136" s="166" t="s">
        <v>107</v>
      </c>
      <c r="C136" s="213" t="s">
        <v>132</v>
      </c>
      <c r="D136" s="148">
        <v>3141</v>
      </c>
      <c r="E136" s="149">
        <v>2017</v>
      </c>
      <c r="F136" s="171">
        <v>1299393</v>
      </c>
      <c r="G136" s="167"/>
      <c r="H136" s="168"/>
      <c r="I136" s="167"/>
      <c r="J136" s="169"/>
      <c r="K136" s="101">
        <v>0</v>
      </c>
      <c r="L136" s="102">
        <v>0</v>
      </c>
      <c r="M136" s="171">
        <v>1299393</v>
      </c>
      <c r="N136" s="171">
        <v>1299393</v>
      </c>
      <c r="O136" s="41"/>
      <c r="P136" s="82">
        <v>0</v>
      </c>
      <c r="Q136" s="82">
        <v>0</v>
      </c>
      <c r="R136" s="89"/>
      <c r="S136" s="106">
        <v>0</v>
      </c>
    </row>
    <row r="137" spans="1:19" s="10" customFormat="1" ht="37.5" customHeight="1" x14ac:dyDescent="0.3">
      <c r="A137" s="135">
        <v>95</v>
      </c>
      <c r="B137" s="492" t="s">
        <v>134</v>
      </c>
      <c r="C137" s="213" t="s">
        <v>133</v>
      </c>
      <c r="D137" s="148">
        <v>3143</v>
      </c>
      <c r="E137" s="149">
        <v>2017</v>
      </c>
      <c r="F137" s="171">
        <v>299000</v>
      </c>
      <c r="G137" s="167"/>
      <c r="H137" s="168"/>
      <c r="I137" s="167"/>
      <c r="J137" s="169"/>
      <c r="K137" s="101">
        <v>0</v>
      </c>
      <c r="L137" s="102">
        <v>0</v>
      </c>
      <c r="M137" s="171">
        <v>299000</v>
      </c>
      <c r="N137" s="171">
        <v>299000</v>
      </c>
      <c r="O137" s="41"/>
      <c r="P137" s="82">
        <v>0</v>
      </c>
      <c r="Q137" s="82">
        <v>0</v>
      </c>
      <c r="R137" s="89"/>
      <c r="S137" s="106">
        <v>0</v>
      </c>
    </row>
    <row r="138" spans="1:19" s="10" customFormat="1" ht="36" customHeight="1" x14ac:dyDescent="0.3">
      <c r="A138" s="135">
        <v>96</v>
      </c>
      <c r="B138" s="166" t="s">
        <v>107</v>
      </c>
      <c r="C138" s="153" t="s">
        <v>167</v>
      </c>
      <c r="D138" s="2">
        <v>3122</v>
      </c>
      <c r="E138" s="149">
        <v>2017</v>
      </c>
      <c r="F138" s="171">
        <v>980000</v>
      </c>
      <c r="G138" s="167"/>
      <c r="H138" s="168"/>
      <c r="I138" s="167"/>
      <c r="J138" s="169"/>
      <c r="K138" s="101">
        <v>0</v>
      </c>
      <c r="L138" s="102">
        <v>0</v>
      </c>
      <c r="M138" s="171">
        <v>980000</v>
      </c>
      <c r="N138" s="171">
        <v>980000</v>
      </c>
      <c r="O138" s="41"/>
      <c r="P138" s="82">
        <v>0</v>
      </c>
      <c r="Q138" s="82">
        <v>0</v>
      </c>
      <c r="R138" s="89"/>
      <c r="S138" s="106">
        <v>0</v>
      </c>
    </row>
    <row r="139" spans="1:19" s="10" customFormat="1" ht="39.75" customHeight="1" x14ac:dyDescent="0.3">
      <c r="A139" s="135">
        <v>97</v>
      </c>
      <c r="B139" s="166" t="s">
        <v>107</v>
      </c>
      <c r="C139" s="153" t="s">
        <v>168</v>
      </c>
      <c r="D139" s="148">
        <v>3141</v>
      </c>
      <c r="E139" s="149">
        <v>2017</v>
      </c>
      <c r="F139" s="171">
        <v>995000</v>
      </c>
      <c r="G139" s="167"/>
      <c r="H139" s="168"/>
      <c r="I139" s="167"/>
      <c r="J139" s="169"/>
      <c r="K139" s="101">
        <v>0</v>
      </c>
      <c r="L139" s="102">
        <v>0</v>
      </c>
      <c r="M139" s="171">
        <v>995000</v>
      </c>
      <c r="N139" s="171">
        <v>995000</v>
      </c>
      <c r="O139" s="41"/>
      <c r="P139" s="82">
        <v>0</v>
      </c>
      <c r="Q139" s="82">
        <v>0</v>
      </c>
      <c r="R139" s="89"/>
      <c r="S139" s="106">
        <v>0</v>
      </c>
    </row>
    <row r="140" spans="1:19" ht="48" customHeight="1" x14ac:dyDescent="0.3">
      <c r="A140" s="173">
        <v>98</v>
      </c>
      <c r="B140" s="499" t="s">
        <v>107</v>
      </c>
      <c r="C140" s="213" t="s">
        <v>175</v>
      </c>
      <c r="D140" s="110">
        <v>3122</v>
      </c>
      <c r="E140" s="443">
        <v>2017</v>
      </c>
      <c r="F140" s="500">
        <v>956850</v>
      </c>
      <c r="G140" s="501"/>
      <c r="H140" s="502"/>
      <c r="I140" s="501"/>
      <c r="J140" s="503"/>
      <c r="K140" s="101">
        <v>0</v>
      </c>
      <c r="L140" s="102">
        <v>0</v>
      </c>
      <c r="M140" s="500">
        <v>956850</v>
      </c>
      <c r="N140" s="500">
        <v>956850</v>
      </c>
      <c r="O140" s="184"/>
      <c r="P140" s="88">
        <v>0</v>
      </c>
      <c r="Q140" s="88">
        <v>0</v>
      </c>
      <c r="R140" s="89"/>
      <c r="S140" s="145">
        <v>0</v>
      </c>
    </row>
    <row r="141" spans="1:19" ht="26.25" customHeight="1" x14ac:dyDescent="0.25">
      <c r="A141" s="508"/>
      <c r="B141" s="131"/>
      <c r="C141" s="506" t="s">
        <v>28</v>
      </c>
      <c r="D141" s="129"/>
      <c r="E141" s="129"/>
      <c r="F141" s="232"/>
      <c r="G141" s="130"/>
      <c r="H141" s="130"/>
      <c r="I141" s="130"/>
      <c r="J141" s="130"/>
      <c r="K141" s="232"/>
      <c r="L141" s="129"/>
      <c r="M141" s="232"/>
      <c r="N141" s="232">
        <f>N17+N21+N52+N87+N98+N106+N116+N131</f>
        <v>298885155.05000001</v>
      </c>
      <c r="O141" s="128"/>
      <c r="P141" s="139">
        <f>SUM(P17:P140)</f>
        <v>295895852.84000003</v>
      </c>
      <c r="Q141" s="139">
        <f>Q18+Q19+Q22+Q23+Q25+Q26+Q28+Q30+Q32+Q34+Q35+Q36+Q38+Q39+Q40+Q41+Q42+Q43+Q44+Q45+Q46+Q47+Q48+Q49+Q50+Q51+Q53+Q55+Q56+Q58+Q60+Q62+Q63+Q65+Q67+Q69+Q71+Q73+Q74+Q75+Q76+Q78+Q80+Q81+Q82+Q83+Q84+Q85+Q86+Q88+Q89+Q90+Q91+Q92+Q93+Q94+Q95+Q96+Q97+Q99+Q100+Q101+Q102+Q103+Q104+Q105+Q107+Q108+Q109+Q110+Q111+Q112+Q113+Q114+Q115+Q117+Q118+Q119+Q120+Q121+Q122+Q123+Q124+Q125+Q126+Q127+Q128+Q129+Q130+Q132+Q133+Q134+Q135+Q136+Q137+Q138+Q139</f>
        <v>152694344</v>
      </c>
      <c r="R141" s="507"/>
      <c r="S141" s="139">
        <f>SUM(S17:S140)</f>
        <v>252049393.97</v>
      </c>
    </row>
    <row r="142" spans="1:19" ht="23.25" customHeight="1" x14ac:dyDescent="0.25">
      <c r="A142" s="10"/>
      <c r="B142" s="16"/>
      <c r="C142" s="48"/>
      <c r="D142" s="16"/>
      <c r="E142" s="16"/>
      <c r="F142" s="19"/>
      <c r="G142" s="13"/>
      <c r="H142" s="13"/>
      <c r="I142" s="13"/>
      <c r="J142" s="13"/>
      <c r="K142" s="14"/>
      <c r="L142" s="14"/>
      <c r="M142" s="14"/>
      <c r="N142" s="504"/>
      <c r="O142" s="14"/>
      <c r="P142" s="226"/>
      <c r="Q142" s="509"/>
      <c r="R142" s="505"/>
      <c r="S142" s="10"/>
    </row>
    <row r="143" spans="1:19" ht="30.75" customHeight="1" x14ac:dyDescent="0.3">
      <c r="A143" s="10"/>
      <c r="B143" s="16"/>
      <c r="C143" s="533" t="s">
        <v>83</v>
      </c>
      <c r="D143" s="534"/>
      <c r="E143" s="534"/>
      <c r="F143" s="534"/>
      <c r="G143" s="534"/>
      <c r="H143" s="534"/>
      <c r="I143" s="534"/>
      <c r="J143" s="534"/>
      <c r="K143" s="534"/>
      <c r="L143" s="534"/>
      <c r="M143" s="535"/>
      <c r="N143" s="534"/>
      <c r="O143" s="533"/>
      <c r="P143" s="534" t="s">
        <v>84</v>
      </c>
      <c r="Q143" s="122"/>
      <c r="R143" s="21" t="s">
        <v>10</v>
      </c>
    </row>
    <row r="144" spans="1:19" x14ac:dyDescent="0.25">
      <c r="A144" s="10"/>
      <c r="B144" s="16"/>
      <c r="C144" s="48"/>
      <c r="D144" s="16"/>
      <c r="E144" s="16"/>
      <c r="F144" s="19"/>
      <c r="G144" s="13"/>
      <c r="H144" s="13"/>
      <c r="I144" s="13"/>
      <c r="J144" s="13"/>
      <c r="K144" s="14"/>
      <c r="L144" s="14"/>
      <c r="M144" s="14"/>
      <c r="N144" s="14"/>
      <c r="O144" s="14"/>
      <c r="P144" s="39"/>
      <c r="Q144" s="10"/>
      <c r="R144" s="20"/>
    </row>
    <row r="145" spans="1:18" x14ac:dyDescent="0.25">
      <c r="A145" s="10"/>
      <c r="B145" s="16"/>
      <c r="C145" s="48"/>
      <c r="D145" s="16"/>
      <c r="E145" s="16"/>
      <c r="F145" s="19"/>
      <c r="G145" s="13"/>
      <c r="H145" s="13"/>
      <c r="I145" s="13"/>
      <c r="J145" s="13"/>
      <c r="K145" s="14"/>
      <c r="L145" s="14"/>
      <c r="M145" s="14"/>
      <c r="N145" s="14"/>
      <c r="O145" s="14"/>
      <c r="P145" s="39"/>
      <c r="Q145" s="10"/>
      <c r="R145" s="20"/>
    </row>
    <row r="146" spans="1:18" x14ac:dyDescent="0.25">
      <c r="A146" s="10"/>
      <c r="B146" s="16"/>
      <c r="C146" s="48"/>
      <c r="D146" s="16"/>
      <c r="E146" s="16"/>
      <c r="F146" s="13"/>
      <c r="G146" s="13"/>
      <c r="H146" s="13"/>
      <c r="I146" s="13"/>
      <c r="J146" s="13"/>
      <c r="K146" s="14"/>
      <c r="L146" s="14"/>
      <c r="M146" s="14"/>
      <c r="N146" s="14"/>
      <c r="O146" s="14"/>
      <c r="P146" s="39"/>
      <c r="Q146" s="10"/>
      <c r="R146" s="11"/>
    </row>
    <row r="147" spans="1:18" x14ac:dyDescent="0.25">
      <c r="A147" s="10"/>
      <c r="B147" s="16"/>
      <c r="C147" s="48"/>
      <c r="D147" s="16"/>
      <c r="E147" s="16"/>
      <c r="F147" s="13"/>
      <c r="G147" s="13"/>
      <c r="H147" s="13"/>
      <c r="I147" s="13"/>
      <c r="J147" s="13"/>
      <c r="K147" s="14"/>
      <c r="L147" s="14"/>
      <c r="M147" s="14"/>
      <c r="N147" s="14"/>
      <c r="O147" s="14"/>
      <c r="P147" s="39"/>
      <c r="Q147" s="10"/>
      <c r="R147" s="10"/>
    </row>
    <row r="148" spans="1:18" x14ac:dyDescent="0.25">
      <c r="B148" s="16"/>
      <c r="C148" s="48"/>
      <c r="D148" s="16"/>
      <c r="E148" s="16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39"/>
      <c r="Q148" s="10"/>
      <c r="R148" s="1"/>
    </row>
    <row r="149" spans="1:18" x14ac:dyDescent="0.25">
      <c r="A149" s="17"/>
      <c r="B149" s="16"/>
      <c r="C149" s="49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22"/>
      <c r="Q149" s="22"/>
      <c r="R149" s="21"/>
    </row>
    <row r="150" spans="1:18" x14ac:dyDescent="0.25">
      <c r="B150" s="16"/>
      <c r="C150" s="48"/>
      <c r="D150" s="16"/>
      <c r="E150" s="16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39"/>
      <c r="Q150" s="10"/>
      <c r="R150" s="29"/>
    </row>
    <row r="151" spans="1:18" x14ac:dyDescent="0.25">
      <c r="B151" s="16"/>
      <c r="C151" s="48"/>
      <c r="D151" s="16"/>
      <c r="E151" s="16"/>
      <c r="F151" s="14"/>
      <c r="G151" s="13"/>
      <c r="H151" s="13"/>
      <c r="I151" s="13"/>
      <c r="J151" s="13"/>
      <c r="K151" s="14"/>
      <c r="L151" s="14"/>
      <c r="M151" s="14"/>
      <c r="N151" s="14"/>
      <c r="O151" s="14"/>
      <c r="P151" s="39"/>
      <c r="Q151" s="10"/>
      <c r="R151" s="38"/>
    </row>
    <row r="152" spans="1:18" x14ac:dyDescent="0.25">
      <c r="C152" s="48"/>
      <c r="D152" s="16"/>
      <c r="E152" s="16"/>
      <c r="F152" s="14"/>
      <c r="G152" s="13"/>
      <c r="H152" s="13"/>
      <c r="I152" s="13"/>
      <c r="J152" s="13"/>
      <c r="K152" s="14"/>
      <c r="L152" s="14"/>
      <c r="M152" s="14"/>
      <c r="N152" s="14"/>
      <c r="O152" s="14"/>
      <c r="P152" s="39"/>
      <c r="Q152" s="10"/>
    </row>
  </sheetData>
  <protectedRanges>
    <protectedRange password="CE28" sqref="I117" name="Диапазон1_6" securityDescriptor="O:WDG:WDD:(A;;CC;;;WD)"/>
  </protectedRanges>
  <mergeCells count="15">
    <mergeCell ref="P10:S10"/>
    <mergeCell ref="C11:Q11"/>
    <mergeCell ref="A14:A15"/>
    <mergeCell ref="B14:B15"/>
    <mergeCell ref="F14:F15"/>
    <mergeCell ref="O14:O15"/>
    <mergeCell ref="G14:H14"/>
    <mergeCell ref="N14:N15"/>
    <mergeCell ref="M14:M15"/>
    <mergeCell ref="K14:K15"/>
    <mergeCell ref="I14:J14"/>
    <mergeCell ref="L14:L15"/>
    <mergeCell ref="P14:S14"/>
    <mergeCell ref="D14:D15"/>
    <mergeCell ref="E14:E15"/>
  </mergeCells>
  <phoneticPr fontId="3" type="noConversion"/>
  <pageMargins left="0.19685039370078741" right="0.19685039370078741" top="0.39370078740157483" bottom="0.19685039370078741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Ивончак</dc:creator>
  <cp:lastModifiedBy>Kompvid2</cp:lastModifiedBy>
  <cp:lastPrinted>2017-03-24T08:29:55Z</cp:lastPrinted>
  <dcterms:created xsi:type="dcterms:W3CDTF">2010-01-13T07:59:11Z</dcterms:created>
  <dcterms:modified xsi:type="dcterms:W3CDTF">2017-03-29T12:37:42Z</dcterms:modified>
</cp:coreProperties>
</file>