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5" windowWidth="15150" windowHeight="8445"/>
  </bookViews>
  <sheets>
    <sheet name="Додаток 6" sheetId="1" r:id="rId1"/>
  </sheets>
  <definedNames>
    <definedName name="_xlnm.Print_Titles" localSheetId="0">'Додаток 6'!$9:$9</definedName>
    <definedName name="_xlnm.Print_Area" localSheetId="0">'Додаток 6'!$A$1:$H$125</definedName>
  </definedNames>
  <calcPr calcId="162913" fullCalcOnLoad="1"/>
</workbook>
</file>

<file path=xl/calcChain.xml><?xml version="1.0" encoding="utf-8"?>
<calcChain xmlns="http://schemas.openxmlformats.org/spreadsheetml/2006/main">
  <c r="G31" i="1" l="1"/>
  <c r="G70" i="1"/>
  <c r="G69" i="1" s="1"/>
  <c r="G71" i="1" s="1"/>
  <c r="G97" i="1"/>
  <c r="H48" i="1"/>
  <c r="G30" i="1"/>
  <c r="H30" i="1"/>
  <c r="H32" i="1"/>
  <c r="G25" i="1"/>
  <c r="G23" i="1"/>
  <c r="G33" i="1" s="1"/>
  <c r="G16" i="1"/>
  <c r="G28" i="1"/>
  <c r="G19" i="1"/>
  <c r="G13" i="1"/>
  <c r="G34" i="1"/>
  <c r="G36" i="1"/>
  <c r="G53" i="1" s="1"/>
  <c r="G40" i="1"/>
  <c r="G45" i="1"/>
  <c r="G72" i="1"/>
  <c r="G75" i="1" s="1"/>
  <c r="G85" i="1"/>
  <c r="G87" i="1" s="1"/>
  <c r="G88" i="1"/>
  <c r="G90" i="1" s="1"/>
  <c r="G94" i="1"/>
  <c r="G96" i="1"/>
  <c r="G98" i="1"/>
  <c r="G99" i="1"/>
  <c r="G101" i="1"/>
  <c r="G105" i="1"/>
  <c r="G107" i="1"/>
  <c r="G108" i="1"/>
  <c r="G110" i="1"/>
  <c r="G76" i="1"/>
  <c r="G81" i="1"/>
  <c r="G102" i="1"/>
  <c r="G104" i="1"/>
  <c r="G82" i="1"/>
  <c r="G84" i="1"/>
  <c r="G111" i="1"/>
  <c r="G113" i="1"/>
  <c r="G63" i="1"/>
  <c r="G54" i="1"/>
  <c r="G58" i="1"/>
  <c r="G12" i="1"/>
  <c r="G91" i="1"/>
  <c r="G93" i="1"/>
  <c r="H93" i="1" s="1"/>
  <c r="F25" i="1"/>
  <c r="H25" i="1" s="1"/>
  <c r="H24" i="1"/>
  <c r="H23" i="1" s="1"/>
  <c r="H17" i="1"/>
  <c r="H18" i="1"/>
  <c r="H16" i="1"/>
  <c r="F28" i="1"/>
  <c r="H28" i="1"/>
  <c r="F30" i="1"/>
  <c r="H20" i="1"/>
  <c r="H19" i="1" s="1"/>
  <c r="H21" i="1"/>
  <c r="H22" i="1"/>
  <c r="H14" i="1"/>
  <c r="H15" i="1"/>
  <c r="H13" i="1"/>
  <c r="H35" i="1"/>
  <c r="H34" i="1"/>
  <c r="H37" i="1"/>
  <c r="F38" i="1"/>
  <c r="H38" i="1" s="1"/>
  <c r="H36" i="1" s="1"/>
  <c r="H39" i="1"/>
  <c r="F40" i="1"/>
  <c r="H40" i="1" s="1"/>
  <c r="H46" i="1"/>
  <c r="H47" i="1"/>
  <c r="H49" i="1"/>
  <c r="H50" i="1"/>
  <c r="H51" i="1"/>
  <c r="H52" i="1"/>
  <c r="H45" i="1"/>
  <c r="F72" i="1"/>
  <c r="F75" i="1" s="1"/>
  <c r="F85" i="1"/>
  <c r="F87" i="1"/>
  <c r="H87" i="1" s="1"/>
  <c r="F88" i="1"/>
  <c r="F90" i="1" s="1"/>
  <c r="H90" i="1" s="1"/>
  <c r="F94" i="1"/>
  <c r="F96" i="1"/>
  <c r="F98" i="1" s="1"/>
  <c r="H98" i="1" s="1"/>
  <c r="F99" i="1"/>
  <c r="F101" i="1"/>
  <c r="H101" i="1" s="1"/>
  <c r="F105" i="1"/>
  <c r="F107" i="1" s="1"/>
  <c r="H107" i="1" s="1"/>
  <c r="F108" i="1"/>
  <c r="F110" i="1"/>
  <c r="H110" i="1" s="1"/>
  <c r="F76" i="1"/>
  <c r="F79" i="1"/>
  <c r="F81" i="1"/>
  <c r="H81" i="1" s="1"/>
  <c r="F102" i="1"/>
  <c r="F104" i="1" s="1"/>
  <c r="H104" i="1" s="1"/>
  <c r="F82" i="1"/>
  <c r="F84" i="1"/>
  <c r="H84" i="1" s="1"/>
  <c r="H111" i="1"/>
  <c r="H113" i="1" s="1"/>
  <c r="F114" i="1"/>
  <c r="F117" i="1" s="1"/>
  <c r="H117" i="1" s="1"/>
  <c r="H64" i="1"/>
  <c r="H65" i="1"/>
  <c r="H66" i="1"/>
  <c r="H63" i="1"/>
  <c r="F54" i="1"/>
  <c r="H54" i="1"/>
  <c r="F67" i="1"/>
  <c r="H67" i="1"/>
  <c r="H61" i="1"/>
  <c r="H62" i="1"/>
  <c r="H60" i="1" s="1"/>
  <c r="F58" i="1"/>
  <c r="H58" i="1" s="1"/>
  <c r="H11" i="1"/>
  <c r="H12" i="1"/>
  <c r="F91" i="1"/>
  <c r="F93" i="1"/>
  <c r="F23" i="1"/>
  <c r="F33" i="1" s="1"/>
  <c r="F16" i="1"/>
  <c r="F19" i="1"/>
  <c r="F13" i="1"/>
  <c r="F34" i="1"/>
  <c r="F36" i="1"/>
  <c r="F45" i="1"/>
  <c r="F53" i="1"/>
  <c r="F113" i="1"/>
  <c r="F69" i="1"/>
  <c r="F71" i="1" s="1"/>
  <c r="F63" i="1"/>
  <c r="F60" i="1"/>
  <c r="F12" i="1"/>
  <c r="G10" i="1"/>
  <c r="H10" i="1"/>
  <c r="F10" i="1"/>
  <c r="H59" i="1"/>
  <c r="H31" i="1"/>
  <c r="H29" i="1"/>
  <c r="H27" i="1"/>
  <c r="H26" i="1"/>
  <c r="H115" i="1"/>
  <c r="H57" i="1"/>
  <c r="H68" i="1"/>
  <c r="H92" i="1"/>
  <c r="H91" i="1"/>
  <c r="H56" i="1"/>
  <c r="H55" i="1"/>
  <c r="H78" i="1"/>
  <c r="H77" i="1"/>
  <c r="H76" i="1" s="1"/>
  <c r="H116" i="1"/>
  <c r="H112" i="1"/>
  <c r="H114" i="1"/>
  <c r="G79" i="1"/>
  <c r="H80" i="1"/>
  <c r="H79" i="1" s="1"/>
  <c r="H83" i="1"/>
  <c r="H82" i="1" s="1"/>
  <c r="H103" i="1"/>
  <c r="H102" i="1" s="1"/>
  <c r="H95" i="1"/>
  <c r="H94" i="1" s="1"/>
  <c r="H108" i="1"/>
  <c r="H109" i="1"/>
  <c r="H105" i="1"/>
  <c r="H97" i="1"/>
  <c r="H96" i="1"/>
  <c r="H106" i="1"/>
  <c r="H89" i="1"/>
  <c r="H88" i="1" s="1"/>
  <c r="H73" i="1"/>
  <c r="H74" i="1"/>
  <c r="H72" i="1"/>
  <c r="H86" i="1"/>
  <c r="H85" i="1"/>
  <c r="H100" i="1"/>
  <c r="H99" i="1"/>
  <c r="H43" i="1"/>
  <c r="H44" i="1"/>
  <c r="H41" i="1"/>
  <c r="H42" i="1"/>
  <c r="F118" i="1" l="1"/>
  <c r="H75" i="1"/>
  <c r="H53" i="1"/>
  <c r="H33" i="1"/>
  <c r="G118" i="1"/>
  <c r="H70" i="1"/>
  <c r="H69" i="1" s="1"/>
  <c r="H71" i="1" s="1"/>
  <c r="H118" i="1" l="1"/>
</calcChain>
</file>

<file path=xl/sharedStrings.xml><?xml version="1.0" encoding="utf-8"?>
<sst xmlns="http://schemas.openxmlformats.org/spreadsheetml/2006/main" count="348" uniqueCount="184">
  <si>
    <t>(грн.)</t>
  </si>
  <si>
    <t>Загальний фонд</t>
  </si>
  <si>
    <t>Всього</t>
  </si>
  <si>
    <t>Департамент містобудівного комплексу та земельних відносин міської ради</t>
  </si>
  <si>
    <t>Виконавчий комітет міської ради</t>
  </si>
  <si>
    <t>240900</t>
  </si>
  <si>
    <t>Інші видатки на соціальний захист населення</t>
  </si>
  <si>
    <t>Цільові фонди Чернівецької міської ради</t>
  </si>
  <si>
    <t>Підтримка малого і середнього підприємництва</t>
  </si>
  <si>
    <t>Департамент економіки міської ради</t>
  </si>
  <si>
    <t>03</t>
  </si>
  <si>
    <t>Управління охорони здоров'я міської ради</t>
  </si>
  <si>
    <t>до рішення міської ради</t>
  </si>
  <si>
    <t>Відділ у справах сім'ї та молоді міської ради</t>
  </si>
  <si>
    <t>Комплексна Програма забезпечення молоді житлом у місті Чернівцях на 2013-2017 роки</t>
  </si>
  <si>
    <t>Управління освіти міської ради</t>
  </si>
  <si>
    <t>Дошкільні заклади освіти</t>
  </si>
  <si>
    <t>Компенсаційні виплати на пільговий проїзд електротранспортом окремим категоріям громадян</t>
  </si>
  <si>
    <t>Надання пільгового довгострокового кредиту громадянам на будівництво (реконструкцію) та придбання житла</t>
  </si>
  <si>
    <t>Витрати, пов`язані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</si>
  <si>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Спеціальний фонд</t>
  </si>
  <si>
    <t>Разом загальний спеціальний фонди</t>
  </si>
  <si>
    <t>Перелік місцевих (регіональних) програм, які фінансуватимуться за рахунок коштів</t>
  </si>
  <si>
    <t xml:space="preserve">Програма розвитку інвестиційно-інноваційної діяльності в місті Чернівцях на 2012-2015 роки </t>
  </si>
  <si>
    <t>Програма розвитку малого і середнього підприємництва в місті Чернівцях на 2015-2016 роки</t>
  </si>
  <si>
    <t>Департамент житлово-комунального господарства міської ради</t>
  </si>
  <si>
    <t>Всього по програмі:</t>
  </si>
  <si>
    <t xml:space="preserve">Комплексна програма запобігання надзвичайним ситуаціям та їх наслідків в м. Чернівці на 2011-2015 роки </t>
  </si>
  <si>
    <t>Цільові фонди, утворені органами місцевого самоврядування</t>
  </si>
  <si>
    <t>Додаток 6</t>
  </si>
  <si>
    <t>Департамент праці та соціального захисту  населення міської ради</t>
  </si>
  <si>
    <t>Комплексна програма "Захист" міста Чернівців на 2016-2018 роки</t>
  </si>
  <si>
    <t xml:space="preserve"> Програма каналізування міста Чернівців на 2013-2025 роки</t>
  </si>
  <si>
    <t>Програма розвитку міського електротранспорту в м. Чернівцях на період до 2017 року</t>
  </si>
  <si>
    <t>Програма часткового відшкодування відсоткових ставок за залученими кредитами, що надаються фізичним особам, об"єднанням співвласників багатоквартирних будинків та житлово-будівельним кооперативам на заходи з підвищення енергоефективності на 2015-2020 роки</t>
  </si>
  <si>
    <t xml:space="preserve"> Чернівецька міська програма підтримки книговидання імені бургомістра Антона Кохановського на 2014-2019 роки</t>
  </si>
  <si>
    <t>Програма заміни, модернізації, капітального ремонту та диспетчеризації ліфтів житлового фонду м.Чернівців на 2013-2017 роки</t>
  </si>
  <si>
    <t>Управління по фізичній культурі та спорту</t>
  </si>
  <si>
    <t xml:space="preserve">Програма зайнятості населення міста Чернівців на період до 2017 року </t>
  </si>
  <si>
    <t>Департамент праці та соціального захисту населення міської ради</t>
  </si>
  <si>
    <t>VIІ скликання</t>
  </si>
  <si>
    <t xml:space="preserve">Чернівецький міський голова                                                                                             О. Каспрук                                                                                            </t>
  </si>
  <si>
    <r>
      <t>Код ТПКВКМБ/ 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</si>
  <si>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</si>
  <si>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</si>
  <si>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</si>
  <si>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t>Найменування місцевої (регіональної) програми</t>
  </si>
  <si>
    <t>0300000</t>
  </si>
  <si>
    <t>1000000</t>
  </si>
  <si>
    <t>1400000</t>
  </si>
  <si>
    <t>1500000</t>
  </si>
  <si>
    <t>4000000</t>
  </si>
  <si>
    <t>1100000</t>
  </si>
  <si>
    <t>1300000</t>
  </si>
  <si>
    <t>4800000</t>
  </si>
  <si>
    <t>7300000</t>
  </si>
  <si>
    <t>Комплексна програма запобігання надзвичайним ситуаціям та ліквідації їх наслідків в м. Чернівцях на 2016 - 2020 роки</t>
  </si>
  <si>
    <t>0318600</t>
  </si>
  <si>
    <t>0133</t>
  </si>
  <si>
    <t>Інші видатки</t>
  </si>
  <si>
    <t>Програма з навчання плаванню в ЗНЗ м.Чернівці на 2016-2020 роки</t>
  </si>
  <si>
    <t>Програма з вивчення та популяризації англійської мови в ЗНЗ м.Чернівці на 2016-2020 роки</t>
  </si>
  <si>
    <t>1011020</t>
  </si>
  <si>
    <t>1011010</t>
  </si>
  <si>
    <t>1011090</t>
  </si>
  <si>
    <t>1010</t>
  </si>
  <si>
    <t>1020</t>
  </si>
  <si>
    <t>1090</t>
  </si>
  <si>
    <t>0910</t>
  </si>
  <si>
    <t>0921</t>
  </si>
  <si>
    <t>0960</t>
  </si>
  <si>
    <t>1412010</t>
  </si>
  <si>
    <t>1412120</t>
  </si>
  <si>
    <t>1412180</t>
  </si>
  <si>
    <t>1412220</t>
  </si>
  <si>
    <t>2010</t>
  </si>
  <si>
    <t>2120</t>
  </si>
  <si>
    <t>2180</t>
  </si>
  <si>
    <t>2220</t>
  </si>
  <si>
    <t>Багатопрофільна стаціонарна медична допомога населенню</t>
  </si>
  <si>
    <t>Амбулаторно-поліклінічна допомога населенню</t>
  </si>
  <si>
    <t>Первинна медична допомога населенню</t>
  </si>
  <si>
    <t>Інші заходи в галузі охорони здоров`я</t>
  </si>
  <si>
    <t>0731</t>
  </si>
  <si>
    <t>0721</t>
  </si>
  <si>
    <t>0726</t>
  </si>
  <si>
    <t>0763</t>
  </si>
  <si>
    <t>Програма реалізації Бюджету ініціатив чернівчан (бюджету участі) у місті Чернівцях на 2016-2020 роки</t>
  </si>
  <si>
    <t>8600</t>
  </si>
  <si>
    <t>0319180</t>
  </si>
  <si>
    <t>9180</t>
  </si>
  <si>
    <t>1513400</t>
  </si>
  <si>
    <t>1513190</t>
  </si>
  <si>
    <t>3400</t>
  </si>
  <si>
    <t>3190</t>
  </si>
  <si>
    <t>1060</t>
  </si>
  <si>
    <t>1513035</t>
  </si>
  <si>
    <t>1513038</t>
  </si>
  <si>
    <t>Компенсаційні виплати на пільговий проїзд автомобільним транспортом окремим категоріям громадян</t>
  </si>
  <si>
    <t>3035</t>
  </si>
  <si>
    <t>1070</t>
  </si>
  <si>
    <t>3038</t>
  </si>
  <si>
    <t>1513202</t>
  </si>
  <si>
    <t>3202</t>
  </si>
  <si>
    <t>1030</t>
  </si>
  <si>
    <t>1516324</t>
  </si>
  <si>
    <t>1513240</t>
  </si>
  <si>
    <t>3240</t>
  </si>
  <si>
    <t>1050</t>
  </si>
  <si>
    <t>6324</t>
  </si>
  <si>
    <t>Будівництво та придбання житла для окремих категорій населення</t>
  </si>
  <si>
    <t>1519180</t>
  </si>
  <si>
    <t>Загальноосвітні школи (в т. ч. школа-дитячий садок, інтернат при школі), спеціалізовані школи, ліцеї, гімназії, колегіуми</t>
  </si>
  <si>
    <t>Позашкільні заклади освіти,  заходи із позашкільної роботи з дітьми</t>
  </si>
  <si>
    <t>Організація та проведення громадських робіт</t>
  </si>
  <si>
    <t>1518600</t>
  </si>
  <si>
    <t>1412050</t>
  </si>
  <si>
    <t>2050</t>
  </si>
  <si>
    <t>0733</t>
  </si>
  <si>
    <t>Лікарсько-акушерська допомога вагітним, породіллям та новонародженим</t>
  </si>
  <si>
    <t>2414090</t>
  </si>
  <si>
    <t>4090</t>
  </si>
  <si>
    <t>0828</t>
  </si>
  <si>
    <t>2400000</t>
  </si>
  <si>
    <t>Управління культури міської ради</t>
  </si>
  <si>
    <t>Палаци і будинки культури, клуби та інші заклади клубного типу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</si>
  <si>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</si>
  <si>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 </t>
  </si>
  <si>
    <t>Дошкільна освіта</t>
  </si>
  <si>
    <t>Надання загальної середньої освіти загальноосвітніми
навчальними закладами ( в т.ч. школою-дитячим
садком, інтернатом при школі), спеціалізованими
школами, ліцеями, гімназіями, колегіумами</t>
  </si>
  <si>
    <t>Комплексна Програма підтримки учасників антитерористичної операції, учасників бойових дій, членів їх сімей та сімей загиблих (померлих) учасників антитерористичної операції і волонтерів, померлих осіб, смерть яких пов'язана з участю в масових акціях громадського протесту, що відбулися у період з 21.11.2013 р. по 24.02.2014 р.,на 20116-2018 роки</t>
  </si>
  <si>
    <t>4816310</t>
  </si>
  <si>
    <t>6310</t>
  </si>
  <si>
    <t>0490</t>
  </si>
  <si>
    <t>Реалізація заходів щодо інвестиційного розвитку території</t>
  </si>
  <si>
    <t>1118103</t>
  </si>
  <si>
    <t>8103</t>
  </si>
  <si>
    <t>1118108</t>
  </si>
  <si>
    <t>8108</t>
  </si>
  <si>
    <t>Підтримка книговидання</t>
  </si>
  <si>
    <t>0317213</t>
  </si>
  <si>
    <t>7213</t>
  </si>
  <si>
    <t>0830</t>
  </si>
  <si>
    <t xml:space="preserve">Благоустрій міст, сіл, селищ                                </t>
  </si>
  <si>
    <t>4016060</t>
  </si>
  <si>
    <t>6060</t>
  </si>
  <si>
    <t>4016310</t>
  </si>
  <si>
    <t>Заходи з енергозбереження</t>
  </si>
  <si>
    <t>4017410</t>
  </si>
  <si>
    <t>7410</t>
  </si>
  <si>
    <t>0470</t>
  </si>
  <si>
    <t>0620</t>
  </si>
  <si>
    <t>0456</t>
  </si>
  <si>
    <t>Утримання та розвиток інфраструктури доріг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</si>
  <si>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</si>
  <si>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1040</t>
  </si>
  <si>
    <t>3160</t>
  </si>
  <si>
    <t>1013160</t>
  </si>
  <si>
    <t>Оздоровлення та відпочинок дітей (крім заходів з оздоровлення дітей, що здійснюються за рахунок  коштів на оздоровлення  громадян, які постраждали внаслідок Чорнобильської  катастрофи)</t>
  </si>
  <si>
    <t>0317450</t>
  </si>
  <si>
    <t>7450</t>
  </si>
  <si>
    <t>0411</t>
  </si>
  <si>
    <t>Сприяння розвитку малого та середнього підприємництва</t>
  </si>
  <si>
    <t xml:space="preserve">Благоустрій міст, сіл, селищ      </t>
  </si>
  <si>
    <t>Департамент економіки</t>
  </si>
  <si>
    <t>7317450</t>
  </si>
  <si>
    <t>1119180</t>
  </si>
  <si>
    <t>1313240</t>
  </si>
  <si>
    <t>Комплексна Програма підтримки учасників антитерористичної операції, учасників бойових дій, членів їх сімей та сімей загиблих (померлих) учасників антитерористичної операції і волонтерів, померлих осіб, смерть яких пов'язана з участю в масових акціях громадського протесту, що відбулися у період з 21.11.2013 р. по 24.02.2014 р.,на 2016-2018 роки</t>
  </si>
  <si>
    <t xml:space="preserve"> Програма асфальтування гравійних доріг в м. Чернівцях на 2016- 2020 роки</t>
  </si>
  <si>
    <t>4816421</t>
  </si>
  <si>
    <t>6421</t>
  </si>
  <si>
    <t xml:space="preserve">Збереження, розвиток, реконструкція та реставрація пам"яток їсторії та культури </t>
  </si>
  <si>
    <t>0829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</si>
  <si>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Надається перелік програм, які затверджені місцевими радами відповідно до статті 91 Бюджетного Кодексу України.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</si>
  <si>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</si>
  <si>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</si>
  <si>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</si>
  <si>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</si>
  <si>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міського бюджету у 2017 році</t>
    </r>
    <r>
      <rPr>
        <b/>
        <vertAlign val="superscript"/>
        <sz val="14"/>
        <rFont val="Times New Roman"/>
        <family val="1"/>
        <charset val="204"/>
      </rPr>
      <t>1</t>
    </r>
  </si>
  <si>
    <t>1513034</t>
  </si>
  <si>
    <t>3034</t>
  </si>
  <si>
    <t>Надання пільг окремим категоріям громадян з оплати послуг зв'язку</t>
  </si>
  <si>
    <t>30.12.2016 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</si>
</sst>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5" fillId="0" borderId="0" xfId="0" applyFont="1"/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5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3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14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1" xfId="0" applyBorder="1" applyAlignment="1"/>
    <xf numFmtId="0" fontId="4" fillId="0" borderId="0" xfId="0" applyFont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showZeros="0" tabSelected="1" view="pageBreakPreview" zoomScaleNormal="150" zoomScaleSheetLayoutView="100" workbookViewId="0">
      <pane ySplit="9" topLeftCell="A117" activePane="bottomLeft" state="frozen"/>
      <selection pane="bottomLeft" activeCell="G5" sqref="G5"/>
    </sheetView>
  </sheetViews>
  <sheetFormatPr defaultRowHeight="12.75" x14ac:dyDescent="0.2"/>
  <cols>
    <col min="1" max="1" width="12.140625" style="1" customWidth="1"/>
    <col min="2" max="2" width="12.85546875" style="1" customWidth="1"/>
    <col min="3" max="3" width="12.7109375" style="1" customWidth="1"/>
    <col min="4" max="4" width="39.42578125" style="2" customWidth="1"/>
    <col min="5" max="5" width="32.42578125" style="23" customWidth="1"/>
    <col min="6" max="6" width="13.85546875" style="25" customWidth="1"/>
    <col min="7" max="7" width="13.5703125" style="25" customWidth="1"/>
    <col min="8" max="8" width="16.28515625" style="25" customWidth="1"/>
    <col min="9" max="16384" width="9.140625" style="2"/>
  </cols>
  <sheetData>
    <row r="1" spans="1:8" ht="13.5" customHeight="1" x14ac:dyDescent="0.25">
      <c r="G1" s="76" t="s">
        <v>29</v>
      </c>
      <c r="H1" s="76"/>
    </row>
    <row r="2" spans="1:8" ht="13.5" customHeight="1" x14ac:dyDescent="0.25">
      <c r="G2" s="76" t="s">
        <v>12</v>
      </c>
      <c r="H2" s="76"/>
    </row>
    <row r="3" spans="1:8" ht="13.5" customHeight="1" x14ac:dyDescent="0.25">
      <c r="G3" s="33" t="s">
        <v>40</v>
      </c>
      <c r="H3" s="33"/>
    </row>
    <row r="4" spans="1:8" ht="13.5" customHeight="1" x14ac:dyDescent="0.25">
      <c r="G4" s="76" t="s">
        <v>183</v>
      </c>
      <c r="H4" s="76"/>
    </row>
    <row r="5" spans="1:8" ht="13.5" customHeight="1" x14ac:dyDescent="0.2"/>
    <row r="6" spans="1:8" ht="17.25" customHeight="1" x14ac:dyDescent="0.3">
      <c r="A6" s="74" t="s">
        <v>22</v>
      </c>
      <c r="B6" s="74"/>
      <c r="C6" s="74"/>
      <c r="D6" s="74"/>
      <c r="E6" s="74"/>
      <c r="F6" s="74"/>
      <c r="G6" s="74"/>
      <c r="H6" s="74"/>
    </row>
    <row r="7" spans="1:8" ht="15" customHeight="1" x14ac:dyDescent="0.3">
      <c r="A7" s="74" t="s">
        <v>179</v>
      </c>
      <c r="B7" s="74"/>
      <c r="C7" s="74"/>
      <c r="D7" s="74"/>
      <c r="E7" s="74"/>
      <c r="F7" s="74"/>
      <c r="G7" s="74"/>
      <c r="H7" s="74"/>
    </row>
    <row r="8" spans="1:8" ht="14.25" customHeight="1" x14ac:dyDescent="0.2">
      <c r="G8" s="26"/>
      <c r="H8" s="26" t="s">
        <v>0</v>
      </c>
    </row>
    <row r="9" spans="1:8" s="3" customFormat="1" ht="92.25" x14ac:dyDescent="0.2">
      <c r="A9" s="21" t="s">
        <v>45</v>
      </c>
      <c r="B9" s="21" t="s">
        <v>42</v>
      </c>
      <c r="C9" s="21" t="s">
        <v>43</v>
      </c>
      <c r="D9" s="22" t="s">
        <v>44</v>
      </c>
      <c r="E9" s="15" t="s">
        <v>46</v>
      </c>
      <c r="F9" s="13" t="s">
        <v>1</v>
      </c>
      <c r="G9" s="13" t="s">
        <v>20</v>
      </c>
      <c r="H9" s="13" t="s">
        <v>21</v>
      </c>
    </row>
    <row r="10" spans="1:8" s="3" customFormat="1" ht="16.5" customHeight="1" x14ac:dyDescent="0.2">
      <c r="A10" s="11" t="s">
        <v>47</v>
      </c>
      <c r="B10" s="21"/>
      <c r="C10" s="21"/>
      <c r="D10" s="12" t="s">
        <v>4</v>
      </c>
      <c r="E10" s="38"/>
      <c r="F10" s="13">
        <f>SUM(F11)</f>
        <v>84000</v>
      </c>
      <c r="G10" s="13">
        <f>SUM(G11)</f>
        <v>0</v>
      </c>
      <c r="H10" s="13">
        <f>SUM(H11)</f>
        <v>84000</v>
      </c>
    </row>
    <row r="11" spans="1:8" s="3" customFormat="1" ht="23.25" customHeight="1" x14ac:dyDescent="0.2">
      <c r="A11" s="21" t="s">
        <v>57</v>
      </c>
      <c r="B11" s="21" t="s">
        <v>88</v>
      </c>
      <c r="C11" s="21" t="s">
        <v>58</v>
      </c>
      <c r="D11" s="35" t="s">
        <v>59</v>
      </c>
      <c r="E11" s="68" t="s">
        <v>56</v>
      </c>
      <c r="F11" s="9">
        <v>84000</v>
      </c>
      <c r="G11" s="13"/>
      <c r="H11" s="9">
        <f>F11+G11</f>
        <v>84000</v>
      </c>
    </row>
    <row r="12" spans="1:8" s="3" customFormat="1" ht="23.25" customHeight="1" x14ac:dyDescent="0.2">
      <c r="A12" s="65" t="s">
        <v>26</v>
      </c>
      <c r="B12" s="66"/>
      <c r="C12" s="66"/>
      <c r="D12" s="67"/>
      <c r="E12" s="68"/>
      <c r="F12" s="13">
        <f>F11</f>
        <v>84000</v>
      </c>
      <c r="G12" s="13">
        <f>G11</f>
        <v>0</v>
      </c>
      <c r="H12" s="13">
        <f>H11</f>
        <v>84000</v>
      </c>
    </row>
    <row r="13" spans="1:8" s="3" customFormat="1" ht="23.25" customHeight="1" x14ac:dyDescent="0.2">
      <c r="A13" s="11" t="s">
        <v>47</v>
      </c>
      <c r="B13" s="11"/>
      <c r="C13" s="11"/>
      <c r="D13" s="12" t="s">
        <v>4</v>
      </c>
      <c r="E13" s="68" t="s">
        <v>87</v>
      </c>
      <c r="F13" s="39">
        <f>F14+F15</f>
        <v>153710</v>
      </c>
      <c r="G13" s="13">
        <f>G14+G15</f>
        <v>30000</v>
      </c>
      <c r="H13" s="13">
        <f>H14+H15</f>
        <v>183710</v>
      </c>
    </row>
    <row r="14" spans="1:8" s="3" customFormat="1" ht="23.25" customHeight="1" x14ac:dyDescent="0.2">
      <c r="A14" s="4" t="s">
        <v>159</v>
      </c>
      <c r="B14" s="4" t="s">
        <v>160</v>
      </c>
      <c r="C14" s="4" t="s">
        <v>161</v>
      </c>
      <c r="D14" s="50" t="s">
        <v>162</v>
      </c>
      <c r="E14" s="68"/>
      <c r="F14" s="9">
        <v>153710</v>
      </c>
      <c r="G14" s="9"/>
      <c r="H14" s="9">
        <f>F14+G14</f>
        <v>153710</v>
      </c>
    </row>
    <row r="15" spans="1:8" s="3" customFormat="1" ht="48.75" customHeight="1" x14ac:dyDescent="0.2">
      <c r="A15" s="40" t="s">
        <v>89</v>
      </c>
      <c r="B15" s="40" t="s">
        <v>90</v>
      </c>
      <c r="C15" s="40" t="s">
        <v>58</v>
      </c>
      <c r="D15" s="41" t="s">
        <v>154</v>
      </c>
      <c r="E15" s="68"/>
      <c r="F15" s="44"/>
      <c r="G15" s="9">
        <v>30000</v>
      </c>
      <c r="H15" s="9">
        <f>F15+G15</f>
        <v>30000</v>
      </c>
    </row>
    <row r="16" spans="1:8" s="3" customFormat="1" ht="17.25" customHeight="1" x14ac:dyDescent="0.2">
      <c r="A16" s="21" t="s">
        <v>48</v>
      </c>
      <c r="B16" s="21"/>
      <c r="C16" s="21"/>
      <c r="D16" s="42" t="s">
        <v>15</v>
      </c>
      <c r="E16" s="68"/>
      <c r="F16" s="39">
        <f>SUM(F17:F18)</f>
        <v>607971</v>
      </c>
      <c r="G16" s="39">
        <f>SUM(G17:G18)</f>
        <v>748400</v>
      </c>
      <c r="H16" s="39">
        <f>SUM(H17:H18)</f>
        <v>1356371</v>
      </c>
    </row>
    <row r="17" spans="1:8" s="3" customFormat="1" ht="16.5" customHeight="1" x14ac:dyDescent="0.2">
      <c r="A17" s="40" t="s">
        <v>63</v>
      </c>
      <c r="B17" s="40" t="s">
        <v>65</v>
      </c>
      <c r="C17" s="40" t="s">
        <v>68</v>
      </c>
      <c r="D17" s="41" t="s">
        <v>128</v>
      </c>
      <c r="E17" s="68"/>
      <c r="F17" s="44">
        <v>215052</v>
      </c>
      <c r="G17" s="9">
        <v>382700</v>
      </c>
      <c r="H17" s="9">
        <f>F17+G17</f>
        <v>597752</v>
      </c>
    </row>
    <row r="18" spans="1:8" s="3" customFormat="1" ht="63" customHeight="1" x14ac:dyDescent="0.2">
      <c r="A18" s="40" t="s">
        <v>62</v>
      </c>
      <c r="B18" s="40" t="s">
        <v>66</v>
      </c>
      <c r="C18" s="40" t="s">
        <v>69</v>
      </c>
      <c r="D18" s="43" t="s">
        <v>129</v>
      </c>
      <c r="E18" s="68"/>
      <c r="F18" s="44">
        <v>392919</v>
      </c>
      <c r="G18" s="9">
        <v>365700</v>
      </c>
      <c r="H18" s="9">
        <f>F18+G18</f>
        <v>758619</v>
      </c>
    </row>
    <row r="19" spans="1:8" s="3" customFormat="1" ht="18.75" customHeight="1" x14ac:dyDescent="0.2">
      <c r="A19" s="21" t="s">
        <v>49</v>
      </c>
      <c r="B19" s="21"/>
      <c r="C19" s="21"/>
      <c r="D19" s="42" t="s">
        <v>11</v>
      </c>
      <c r="E19" s="68"/>
      <c r="F19" s="39">
        <f>F22</f>
        <v>83750</v>
      </c>
      <c r="G19" s="13">
        <f>G20+G21+G22</f>
        <v>1361659</v>
      </c>
      <c r="H19" s="13">
        <f>H20+H21+H22</f>
        <v>1445409</v>
      </c>
    </row>
    <row r="20" spans="1:8" s="3" customFormat="1" ht="26.25" customHeight="1" x14ac:dyDescent="0.2">
      <c r="A20" s="40" t="s">
        <v>71</v>
      </c>
      <c r="B20" s="40" t="s">
        <v>75</v>
      </c>
      <c r="C20" s="40" t="s">
        <v>83</v>
      </c>
      <c r="D20" s="41" t="s">
        <v>79</v>
      </c>
      <c r="E20" s="68"/>
      <c r="F20" s="44"/>
      <c r="G20" s="9">
        <v>997500</v>
      </c>
      <c r="H20" s="9">
        <f>G20+F20</f>
        <v>997500</v>
      </c>
    </row>
    <row r="21" spans="1:8" s="3" customFormat="1" ht="23.25" customHeight="1" x14ac:dyDescent="0.2">
      <c r="A21" s="40" t="s">
        <v>116</v>
      </c>
      <c r="B21" s="40" t="s">
        <v>117</v>
      </c>
      <c r="C21" s="40" t="s">
        <v>118</v>
      </c>
      <c r="D21" s="43" t="s">
        <v>119</v>
      </c>
      <c r="E21" s="68"/>
      <c r="F21" s="44"/>
      <c r="G21" s="9">
        <v>264000</v>
      </c>
      <c r="H21" s="9">
        <f>G21+F21</f>
        <v>264000</v>
      </c>
    </row>
    <row r="22" spans="1:8" s="3" customFormat="1" ht="21.75" customHeight="1" x14ac:dyDescent="0.2">
      <c r="A22" s="40" t="s">
        <v>72</v>
      </c>
      <c r="B22" s="40" t="s">
        <v>76</v>
      </c>
      <c r="C22" s="40" t="s">
        <v>84</v>
      </c>
      <c r="D22" s="41" t="s">
        <v>80</v>
      </c>
      <c r="E22" s="68"/>
      <c r="F22" s="44">
        <v>83750</v>
      </c>
      <c r="G22" s="9">
        <v>100159</v>
      </c>
      <c r="H22" s="9">
        <f>G22+F22</f>
        <v>183909</v>
      </c>
    </row>
    <row r="23" spans="1:8" s="3" customFormat="1" ht="21.75" customHeight="1" x14ac:dyDescent="0.2">
      <c r="A23" s="46" t="s">
        <v>123</v>
      </c>
      <c r="B23" s="40"/>
      <c r="C23" s="40"/>
      <c r="D23" s="47" t="s">
        <v>124</v>
      </c>
      <c r="E23" s="68" t="s">
        <v>87</v>
      </c>
      <c r="F23" s="39">
        <f>F24</f>
        <v>138600</v>
      </c>
      <c r="G23" s="39">
        <f>G24</f>
        <v>81500</v>
      </c>
      <c r="H23" s="39">
        <f>H24</f>
        <v>220100</v>
      </c>
    </row>
    <row r="24" spans="1:8" s="3" customFormat="1" ht="24.75" customHeight="1" x14ac:dyDescent="0.2">
      <c r="A24" s="40" t="s">
        <v>120</v>
      </c>
      <c r="B24" s="40" t="s">
        <v>121</v>
      </c>
      <c r="C24" s="40" t="s">
        <v>122</v>
      </c>
      <c r="D24" s="45" t="s">
        <v>125</v>
      </c>
      <c r="E24" s="68"/>
      <c r="F24" s="44">
        <v>138600</v>
      </c>
      <c r="G24" s="9">
        <v>81500</v>
      </c>
      <c r="H24" s="9">
        <f>F24+G24</f>
        <v>220100</v>
      </c>
    </row>
    <row r="25" spans="1:8" s="3" customFormat="1" ht="27" customHeight="1" x14ac:dyDescent="0.2">
      <c r="A25" s="11" t="s">
        <v>51</v>
      </c>
      <c r="B25" s="11"/>
      <c r="C25" s="11"/>
      <c r="D25" s="12" t="s">
        <v>25</v>
      </c>
      <c r="E25" s="68"/>
      <c r="F25" s="13">
        <f>F26+F27</f>
        <v>72243</v>
      </c>
      <c r="G25" s="13">
        <f>G26+G27</f>
        <v>1569472</v>
      </c>
      <c r="H25" s="13">
        <f>F25+G25</f>
        <v>1641715</v>
      </c>
    </row>
    <row r="26" spans="1:8" s="3" customFormat="1" ht="21.75" customHeight="1" x14ac:dyDescent="0.2">
      <c r="A26" s="19" t="s">
        <v>144</v>
      </c>
      <c r="B26" s="8" t="s">
        <v>145</v>
      </c>
      <c r="C26" s="8" t="s">
        <v>151</v>
      </c>
      <c r="D26" s="16" t="s">
        <v>163</v>
      </c>
      <c r="E26" s="68"/>
      <c r="F26" s="9">
        <v>72243</v>
      </c>
      <c r="G26" s="9">
        <v>1569472</v>
      </c>
      <c r="H26" s="9">
        <f t="shared" ref="H26:H31" si="0">F26+G26</f>
        <v>1641715</v>
      </c>
    </row>
    <row r="27" spans="1:8" s="3" customFormat="1" ht="24.75" hidden="1" customHeight="1" x14ac:dyDescent="0.2">
      <c r="A27" s="8" t="s">
        <v>146</v>
      </c>
      <c r="B27" s="8" t="s">
        <v>132</v>
      </c>
      <c r="C27" s="8" t="s">
        <v>133</v>
      </c>
      <c r="D27" s="16" t="s">
        <v>134</v>
      </c>
      <c r="E27" s="68"/>
      <c r="F27" s="9"/>
      <c r="G27" s="9"/>
      <c r="H27" s="9">
        <f t="shared" si="0"/>
        <v>0</v>
      </c>
    </row>
    <row r="28" spans="1:8" s="3" customFormat="1" ht="16.5" customHeight="1" x14ac:dyDescent="0.2">
      <c r="A28" s="11" t="s">
        <v>55</v>
      </c>
      <c r="B28" s="21"/>
      <c r="C28" s="46"/>
      <c r="D28" s="52" t="s">
        <v>164</v>
      </c>
      <c r="E28" s="68"/>
      <c r="F28" s="13">
        <f>F29</f>
        <v>300000</v>
      </c>
      <c r="G28" s="13">
        <f>G29</f>
        <v>0</v>
      </c>
      <c r="H28" s="13">
        <f t="shared" si="0"/>
        <v>300000</v>
      </c>
    </row>
    <row r="29" spans="1:8" s="3" customFormat="1" ht="24.75" customHeight="1" x14ac:dyDescent="0.2">
      <c r="A29" s="4" t="s">
        <v>165</v>
      </c>
      <c r="B29" s="4" t="s">
        <v>160</v>
      </c>
      <c r="C29" s="4" t="s">
        <v>161</v>
      </c>
      <c r="D29" s="50" t="s">
        <v>162</v>
      </c>
      <c r="E29" s="68"/>
      <c r="F29" s="9">
        <v>300000</v>
      </c>
      <c r="G29" s="13"/>
      <c r="H29" s="9">
        <f t="shared" si="0"/>
        <v>300000</v>
      </c>
    </row>
    <row r="30" spans="1:8" s="3" customFormat="1" ht="24.75" customHeight="1" x14ac:dyDescent="0.2">
      <c r="A30" s="11" t="s">
        <v>54</v>
      </c>
      <c r="B30" s="11"/>
      <c r="C30" s="11"/>
      <c r="D30" s="12" t="s">
        <v>3</v>
      </c>
      <c r="E30" s="68"/>
      <c r="F30" s="13">
        <f>F31</f>
        <v>0</v>
      </c>
      <c r="G30" s="13">
        <f>G31+G32</f>
        <v>4382695</v>
      </c>
      <c r="H30" s="13">
        <f>F30+G30</f>
        <v>4382695</v>
      </c>
    </row>
    <row r="31" spans="1:8" s="3" customFormat="1" ht="24.75" customHeight="1" x14ac:dyDescent="0.2">
      <c r="A31" s="8" t="s">
        <v>131</v>
      </c>
      <c r="B31" s="8" t="s">
        <v>132</v>
      </c>
      <c r="C31" s="8" t="s">
        <v>133</v>
      </c>
      <c r="D31" s="16" t="s">
        <v>134</v>
      </c>
      <c r="E31" s="68"/>
      <c r="F31" s="13"/>
      <c r="G31" s="9">
        <f>4083695</f>
        <v>4083695</v>
      </c>
      <c r="H31" s="9">
        <f t="shared" si="0"/>
        <v>4083695</v>
      </c>
    </row>
    <row r="32" spans="1:8" s="3" customFormat="1" ht="24.75" customHeight="1" x14ac:dyDescent="0.2">
      <c r="A32" s="8" t="s">
        <v>170</v>
      </c>
      <c r="B32" s="8" t="s">
        <v>171</v>
      </c>
      <c r="C32" s="8" t="s">
        <v>173</v>
      </c>
      <c r="D32" s="16" t="s">
        <v>172</v>
      </c>
      <c r="E32" s="68"/>
      <c r="F32" s="39"/>
      <c r="G32" s="44">
        <v>299000</v>
      </c>
      <c r="H32" s="44">
        <f>G32</f>
        <v>299000</v>
      </c>
    </row>
    <row r="33" spans="1:8" s="3" customFormat="1" ht="16.5" customHeight="1" x14ac:dyDescent="0.2">
      <c r="A33" s="65" t="s">
        <v>26</v>
      </c>
      <c r="B33" s="66"/>
      <c r="C33" s="66"/>
      <c r="D33" s="66"/>
      <c r="E33" s="68"/>
      <c r="F33" s="39">
        <f>F23+F16+F25+F28+F30+F19+F13</f>
        <v>1356274</v>
      </c>
      <c r="G33" s="39">
        <f>G23+G16+G25+G28+G30+G19+G13</f>
        <v>8173726</v>
      </c>
      <c r="H33" s="39">
        <f>H23+H16+H25+H28+H30+H19+H13</f>
        <v>9530000</v>
      </c>
    </row>
    <row r="34" spans="1:8" s="10" customFormat="1" ht="17.25" hidden="1" customHeight="1" x14ac:dyDescent="0.2">
      <c r="A34" s="11" t="s">
        <v>47</v>
      </c>
      <c r="B34" s="11"/>
      <c r="C34" s="11"/>
      <c r="D34" s="12" t="s">
        <v>4</v>
      </c>
      <c r="E34" s="34" t="s">
        <v>31</v>
      </c>
      <c r="F34" s="13">
        <f>SUM(F35:F35)</f>
        <v>0</v>
      </c>
      <c r="G34" s="13">
        <f>SUM(G35:G35)</f>
        <v>0</v>
      </c>
      <c r="H34" s="13">
        <f>SUM(H35:H35)</f>
        <v>0</v>
      </c>
    </row>
    <row r="35" spans="1:8" ht="50.25" hidden="1" customHeight="1" x14ac:dyDescent="0.2">
      <c r="A35" s="8"/>
      <c r="B35" s="8"/>
      <c r="C35" s="8"/>
      <c r="D35" s="34" t="s">
        <v>154</v>
      </c>
      <c r="E35" s="63"/>
      <c r="F35" s="27"/>
      <c r="G35" s="9"/>
      <c r="H35" s="9">
        <f t="shared" ref="H35:H52" si="1">F35+G35</f>
        <v>0</v>
      </c>
    </row>
    <row r="36" spans="1:8" ht="18" customHeight="1" x14ac:dyDescent="0.2">
      <c r="A36" s="11" t="s">
        <v>48</v>
      </c>
      <c r="B36" s="11"/>
      <c r="C36" s="11"/>
      <c r="D36" s="17" t="s">
        <v>15</v>
      </c>
      <c r="E36" s="75" t="s">
        <v>31</v>
      </c>
      <c r="F36" s="61">
        <f>SUM(F37:F39)</f>
        <v>18998300</v>
      </c>
      <c r="G36" s="31">
        <f>SUM(G37:G39)</f>
        <v>0</v>
      </c>
      <c r="H36" s="31">
        <f>SUM(H37:H39)</f>
        <v>18998300</v>
      </c>
    </row>
    <row r="37" spans="1:8" ht="17.25" customHeight="1" x14ac:dyDescent="0.2">
      <c r="A37" s="8" t="s">
        <v>63</v>
      </c>
      <c r="B37" s="8" t="s">
        <v>65</v>
      </c>
      <c r="C37" s="8" t="s">
        <v>68</v>
      </c>
      <c r="D37" s="41" t="s">
        <v>16</v>
      </c>
      <c r="E37" s="75"/>
      <c r="F37" s="62">
        <v>252500</v>
      </c>
      <c r="G37" s="9"/>
      <c r="H37" s="9">
        <f>F37+G37</f>
        <v>252500</v>
      </c>
    </row>
    <row r="38" spans="1:8" s="10" customFormat="1" ht="35.25" customHeight="1" x14ac:dyDescent="0.2">
      <c r="A38" s="8" t="s">
        <v>62</v>
      </c>
      <c r="B38" s="8" t="s">
        <v>66</v>
      </c>
      <c r="C38" s="8" t="s">
        <v>69</v>
      </c>
      <c r="D38" s="58" t="s">
        <v>112</v>
      </c>
      <c r="E38" s="75"/>
      <c r="F38" s="62">
        <f>15588400+1327100+578700</f>
        <v>17494200</v>
      </c>
      <c r="G38" s="9"/>
      <c r="H38" s="9">
        <f t="shared" si="1"/>
        <v>17494200</v>
      </c>
    </row>
    <row r="39" spans="1:8" s="10" customFormat="1" ht="27" customHeight="1" x14ac:dyDescent="0.2">
      <c r="A39" s="8" t="s">
        <v>64</v>
      </c>
      <c r="B39" s="8" t="s">
        <v>67</v>
      </c>
      <c r="C39" s="8" t="s">
        <v>70</v>
      </c>
      <c r="D39" s="37" t="s">
        <v>113</v>
      </c>
      <c r="E39" s="75"/>
      <c r="F39" s="62">
        <v>1251600</v>
      </c>
      <c r="G39" s="9"/>
      <c r="H39" s="9">
        <f t="shared" si="1"/>
        <v>1251600</v>
      </c>
    </row>
    <row r="40" spans="1:8" s="10" customFormat="1" ht="18" customHeight="1" x14ac:dyDescent="0.2">
      <c r="A40" s="11" t="s">
        <v>49</v>
      </c>
      <c r="B40" s="11"/>
      <c r="C40" s="11"/>
      <c r="D40" s="42" t="s">
        <v>11</v>
      </c>
      <c r="E40" s="75"/>
      <c r="F40" s="39">
        <f>SUM(F41:F44)</f>
        <v>7717300</v>
      </c>
      <c r="G40" s="13">
        <f>SUM(G41:G44)</f>
        <v>0</v>
      </c>
      <c r="H40" s="13">
        <f t="shared" si="1"/>
        <v>7717300</v>
      </c>
    </row>
    <row r="41" spans="1:8" ht="24" customHeight="1" x14ac:dyDescent="0.2">
      <c r="A41" s="8" t="s">
        <v>71</v>
      </c>
      <c r="B41" s="8" t="s">
        <v>75</v>
      </c>
      <c r="C41" s="8" t="s">
        <v>83</v>
      </c>
      <c r="D41" s="18" t="s">
        <v>79</v>
      </c>
      <c r="E41" s="75"/>
      <c r="F41" s="62">
        <v>400000</v>
      </c>
      <c r="G41" s="9"/>
      <c r="H41" s="9">
        <f t="shared" si="1"/>
        <v>400000</v>
      </c>
    </row>
    <row r="42" spans="1:8" ht="17.25" customHeight="1" x14ac:dyDescent="0.2">
      <c r="A42" s="8" t="s">
        <v>72</v>
      </c>
      <c r="B42" s="8" t="s">
        <v>76</v>
      </c>
      <c r="C42" s="8" t="s">
        <v>84</v>
      </c>
      <c r="D42" s="18" t="s">
        <v>80</v>
      </c>
      <c r="E42" s="75"/>
      <c r="F42" s="62">
        <v>5512100</v>
      </c>
      <c r="G42" s="9"/>
      <c r="H42" s="9">
        <f t="shared" si="1"/>
        <v>5512100</v>
      </c>
    </row>
    <row r="43" spans="1:8" ht="17.25" customHeight="1" x14ac:dyDescent="0.2">
      <c r="A43" s="8" t="s">
        <v>73</v>
      </c>
      <c r="B43" s="8" t="s">
        <v>77</v>
      </c>
      <c r="C43" s="8" t="s">
        <v>85</v>
      </c>
      <c r="D43" s="18" t="s">
        <v>81</v>
      </c>
      <c r="E43" s="75"/>
      <c r="F43" s="62">
        <v>1027200</v>
      </c>
      <c r="G43" s="9"/>
      <c r="H43" s="9">
        <f t="shared" si="1"/>
        <v>1027200</v>
      </c>
    </row>
    <row r="44" spans="1:8" ht="17.25" customHeight="1" x14ac:dyDescent="0.2">
      <c r="A44" s="8" t="s">
        <v>74</v>
      </c>
      <c r="B44" s="8" t="s">
        <v>78</v>
      </c>
      <c r="C44" s="8" t="s">
        <v>86</v>
      </c>
      <c r="D44" s="18" t="s">
        <v>82</v>
      </c>
      <c r="E44" s="75"/>
      <c r="F44" s="62">
        <v>778000</v>
      </c>
      <c r="G44" s="9"/>
      <c r="H44" s="9">
        <f t="shared" si="1"/>
        <v>778000</v>
      </c>
    </row>
    <row r="45" spans="1:8" ht="26.25" customHeight="1" x14ac:dyDescent="0.2">
      <c r="A45" s="7" t="s">
        <v>50</v>
      </c>
      <c r="B45" s="7"/>
      <c r="C45" s="7"/>
      <c r="D45" s="59" t="s">
        <v>30</v>
      </c>
      <c r="E45" s="75" t="s">
        <v>31</v>
      </c>
      <c r="F45" s="39">
        <f>SUM(F46:F52)</f>
        <v>46366400</v>
      </c>
      <c r="G45" s="13">
        <f>SUM(G46:G52)</f>
        <v>951500</v>
      </c>
      <c r="H45" s="13">
        <f>SUM(H46:H52)</f>
        <v>47317900</v>
      </c>
    </row>
    <row r="46" spans="1:8" ht="17.25" customHeight="1" x14ac:dyDescent="0.2">
      <c r="A46" s="4" t="s">
        <v>91</v>
      </c>
      <c r="B46" s="4" t="s">
        <v>93</v>
      </c>
      <c r="C46" s="4" t="s">
        <v>67</v>
      </c>
      <c r="D46" s="60" t="s">
        <v>6</v>
      </c>
      <c r="E46" s="75"/>
      <c r="F46" s="44">
        <v>10598000</v>
      </c>
      <c r="G46" s="9"/>
      <c r="H46" s="9">
        <f t="shared" si="1"/>
        <v>10598000</v>
      </c>
    </row>
    <row r="47" spans="1:8" ht="63.75" customHeight="1" x14ac:dyDescent="0.2">
      <c r="A47" s="4" t="s">
        <v>92</v>
      </c>
      <c r="B47" s="4" t="s">
        <v>94</v>
      </c>
      <c r="C47" s="4" t="s">
        <v>95</v>
      </c>
      <c r="D47" s="60" t="s">
        <v>127</v>
      </c>
      <c r="E47" s="75"/>
      <c r="F47" s="44">
        <v>753100</v>
      </c>
      <c r="G47" s="9"/>
      <c r="H47" s="9">
        <f t="shared" si="1"/>
        <v>753100</v>
      </c>
    </row>
    <row r="48" spans="1:8" ht="24" customHeight="1" x14ac:dyDescent="0.2">
      <c r="A48" s="4" t="s">
        <v>180</v>
      </c>
      <c r="B48" s="4" t="s">
        <v>181</v>
      </c>
      <c r="C48" s="4" t="s">
        <v>100</v>
      </c>
      <c r="D48" s="60" t="s">
        <v>182</v>
      </c>
      <c r="E48" s="75"/>
      <c r="F48" s="44">
        <v>1424600</v>
      </c>
      <c r="G48" s="9"/>
      <c r="H48" s="9">
        <f>F48+G48</f>
        <v>1424600</v>
      </c>
    </row>
    <row r="49" spans="1:8" ht="36.75" customHeight="1" x14ac:dyDescent="0.2">
      <c r="A49" s="4" t="s">
        <v>96</v>
      </c>
      <c r="B49" s="4" t="s">
        <v>99</v>
      </c>
      <c r="C49" s="4" t="s">
        <v>100</v>
      </c>
      <c r="D49" s="60" t="s">
        <v>98</v>
      </c>
      <c r="E49" s="75"/>
      <c r="F49" s="44">
        <v>9588000</v>
      </c>
      <c r="G49" s="9"/>
      <c r="H49" s="9">
        <f t="shared" si="1"/>
        <v>9588000</v>
      </c>
    </row>
    <row r="50" spans="1:8" ht="24" customHeight="1" x14ac:dyDescent="0.2">
      <c r="A50" s="4" t="s">
        <v>97</v>
      </c>
      <c r="B50" s="4" t="s">
        <v>101</v>
      </c>
      <c r="C50" s="4" t="s">
        <v>100</v>
      </c>
      <c r="D50" s="18" t="s">
        <v>17</v>
      </c>
      <c r="E50" s="75"/>
      <c r="F50" s="44">
        <v>23739500</v>
      </c>
      <c r="G50" s="9"/>
      <c r="H50" s="9">
        <f>F50+G50</f>
        <v>23739500</v>
      </c>
    </row>
    <row r="51" spans="1:8" ht="44.25" customHeight="1" x14ac:dyDescent="0.2">
      <c r="A51" s="4" t="s">
        <v>102</v>
      </c>
      <c r="B51" s="4" t="s">
        <v>103</v>
      </c>
      <c r="C51" s="4" t="s">
        <v>104</v>
      </c>
      <c r="D51" s="60" t="s">
        <v>126</v>
      </c>
      <c r="E51" s="75"/>
      <c r="F51" s="44">
        <v>263200</v>
      </c>
      <c r="G51" s="9"/>
      <c r="H51" s="9">
        <f t="shared" si="1"/>
        <v>263200</v>
      </c>
    </row>
    <row r="52" spans="1:8" ht="51.75" customHeight="1" x14ac:dyDescent="0.2">
      <c r="A52" s="4" t="s">
        <v>111</v>
      </c>
      <c r="B52" s="4" t="s">
        <v>90</v>
      </c>
      <c r="C52" s="4" t="s">
        <v>58</v>
      </c>
      <c r="D52" s="60" t="s">
        <v>154</v>
      </c>
      <c r="E52" s="75"/>
      <c r="F52" s="62"/>
      <c r="G52" s="9">
        <v>951500</v>
      </c>
      <c r="H52" s="9">
        <f t="shared" si="1"/>
        <v>951500</v>
      </c>
    </row>
    <row r="53" spans="1:8" s="10" customFormat="1" ht="21.75" customHeight="1" x14ac:dyDescent="0.2">
      <c r="A53" s="65" t="s">
        <v>26</v>
      </c>
      <c r="B53" s="66"/>
      <c r="C53" s="66"/>
      <c r="D53" s="66"/>
      <c r="E53" s="75"/>
      <c r="F53" s="39">
        <f>SUM(F34,F36,F40,F45)</f>
        <v>73082000</v>
      </c>
      <c r="G53" s="13">
        <f>SUM(G34,G36,G40,G45)</f>
        <v>951500</v>
      </c>
      <c r="H53" s="13">
        <f>SUM(H34,H36,H40,H45)</f>
        <v>74033500</v>
      </c>
    </row>
    <row r="54" spans="1:8" ht="18" customHeight="1" x14ac:dyDescent="0.2">
      <c r="A54" s="11" t="s">
        <v>48</v>
      </c>
      <c r="B54" s="11"/>
      <c r="C54" s="11"/>
      <c r="D54" s="12" t="s">
        <v>15</v>
      </c>
      <c r="E54" s="68" t="s">
        <v>130</v>
      </c>
      <c r="F54" s="31">
        <f>SUM(F55:F57)</f>
        <v>5378000</v>
      </c>
      <c r="G54" s="13">
        <f>SUM(G55:G56)</f>
        <v>0</v>
      </c>
      <c r="H54" s="13">
        <f t="shared" ref="H54:H59" si="2">F54+G54</f>
        <v>5378000</v>
      </c>
    </row>
    <row r="55" spans="1:8" ht="23.25" customHeight="1" x14ac:dyDescent="0.2">
      <c r="A55" s="8" t="s">
        <v>63</v>
      </c>
      <c r="B55" s="8" t="s">
        <v>65</v>
      </c>
      <c r="C55" s="8" t="s">
        <v>68</v>
      </c>
      <c r="D55" s="34" t="s">
        <v>16</v>
      </c>
      <c r="E55" s="68"/>
      <c r="F55" s="27">
        <v>1741600</v>
      </c>
      <c r="G55" s="9"/>
      <c r="H55" s="9">
        <f t="shared" si="2"/>
        <v>1741600</v>
      </c>
    </row>
    <row r="56" spans="1:8" s="10" customFormat="1" ht="35.25" customHeight="1" x14ac:dyDescent="0.2">
      <c r="A56" s="8" t="s">
        <v>62</v>
      </c>
      <c r="B56" s="8" t="s">
        <v>66</v>
      </c>
      <c r="C56" s="8" t="s">
        <v>69</v>
      </c>
      <c r="D56" s="36" t="s">
        <v>112</v>
      </c>
      <c r="E56" s="68"/>
      <c r="F56" s="27">
        <v>2916400</v>
      </c>
      <c r="G56" s="9"/>
      <c r="H56" s="9">
        <f t="shared" si="2"/>
        <v>2916400</v>
      </c>
    </row>
    <row r="57" spans="1:8" s="10" customFormat="1" ht="51.75" customHeight="1" x14ac:dyDescent="0.2">
      <c r="A57" s="8" t="s">
        <v>157</v>
      </c>
      <c r="B57" s="8" t="s">
        <v>156</v>
      </c>
      <c r="C57" s="8" t="s">
        <v>155</v>
      </c>
      <c r="D57" s="16" t="s">
        <v>158</v>
      </c>
      <c r="E57" s="68"/>
      <c r="F57" s="27">
        <v>720000</v>
      </c>
      <c r="G57" s="9"/>
      <c r="H57" s="9">
        <f t="shared" si="2"/>
        <v>720000</v>
      </c>
    </row>
    <row r="58" spans="1:8" s="10" customFormat="1" ht="15.75" customHeight="1" x14ac:dyDescent="0.2">
      <c r="A58" s="11" t="s">
        <v>52</v>
      </c>
      <c r="B58" s="8"/>
      <c r="C58" s="8"/>
      <c r="D58" s="53" t="s">
        <v>13</v>
      </c>
      <c r="E58" s="68"/>
      <c r="F58" s="27">
        <f>F59</f>
        <v>0</v>
      </c>
      <c r="G58" s="13">
        <f>G59</f>
        <v>133500</v>
      </c>
      <c r="H58" s="13">
        <f t="shared" si="2"/>
        <v>133500</v>
      </c>
    </row>
    <row r="59" spans="1:8" s="10" customFormat="1" ht="48.75" customHeight="1" x14ac:dyDescent="0.2">
      <c r="A59" s="8" t="s">
        <v>166</v>
      </c>
      <c r="B59" s="8" t="s">
        <v>90</v>
      </c>
      <c r="C59" s="8" t="s">
        <v>58</v>
      </c>
      <c r="D59" s="36" t="s">
        <v>154</v>
      </c>
      <c r="E59" s="68" t="s">
        <v>168</v>
      </c>
      <c r="F59" s="27"/>
      <c r="G59" s="9">
        <v>133500</v>
      </c>
      <c r="H59" s="9">
        <f t="shared" si="2"/>
        <v>133500</v>
      </c>
    </row>
    <row r="60" spans="1:8" s="10" customFormat="1" ht="21.75" customHeight="1" x14ac:dyDescent="0.2">
      <c r="A60" s="11" t="s">
        <v>49</v>
      </c>
      <c r="B60" s="11"/>
      <c r="C60" s="11"/>
      <c r="D60" s="14" t="s">
        <v>11</v>
      </c>
      <c r="E60" s="68"/>
      <c r="F60" s="31">
        <f>F61+F62</f>
        <v>733000</v>
      </c>
      <c r="G60" s="13"/>
      <c r="H60" s="31">
        <f>H61+H62</f>
        <v>733000</v>
      </c>
    </row>
    <row r="61" spans="1:8" s="10" customFormat="1" ht="20.25" customHeight="1" x14ac:dyDescent="0.2">
      <c r="A61" s="8" t="s">
        <v>72</v>
      </c>
      <c r="B61" s="8" t="s">
        <v>76</v>
      </c>
      <c r="C61" s="8" t="s">
        <v>84</v>
      </c>
      <c r="D61" s="16" t="s">
        <v>80</v>
      </c>
      <c r="E61" s="68"/>
      <c r="F61" s="27">
        <v>700000</v>
      </c>
      <c r="G61" s="9"/>
      <c r="H61" s="9">
        <f>F61</f>
        <v>700000</v>
      </c>
    </row>
    <row r="62" spans="1:8" s="10" customFormat="1" ht="19.5" customHeight="1" x14ac:dyDescent="0.2">
      <c r="A62" s="8" t="s">
        <v>74</v>
      </c>
      <c r="B62" s="8" t="s">
        <v>78</v>
      </c>
      <c r="C62" s="8" t="s">
        <v>86</v>
      </c>
      <c r="D62" s="16" t="s">
        <v>82</v>
      </c>
      <c r="E62" s="68"/>
      <c r="F62" s="27">
        <v>33000</v>
      </c>
      <c r="G62" s="9"/>
      <c r="H62" s="9">
        <f>F62</f>
        <v>33000</v>
      </c>
    </row>
    <row r="63" spans="1:8" s="10" customFormat="1" ht="27" customHeight="1" x14ac:dyDescent="0.2">
      <c r="A63" s="11" t="s">
        <v>50</v>
      </c>
      <c r="B63" s="11"/>
      <c r="C63" s="11"/>
      <c r="D63" s="12" t="s">
        <v>39</v>
      </c>
      <c r="E63" s="68"/>
      <c r="F63" s="13">
        <f>SUM(F64:F66)</f>
        <v>8326600</v>
      </c>
      <c r="G63" s="13">
        <f>SUM(G64:G66)</f>
        <v>10000000</v>
      </c>
      <c r="H63" s="13">
        <f>SUM(H64:H66)</f>
        <v>18326600</v>
      </c>
    </row>
    <row r="64" spans="1:8" ht="19.5" customHeight="1" x14ac:dyDescent="0.2">
      <c r="A64" s="4" t="s">
        <v>91</v>
      </c>
      <c r="B64" s="4" t="s">
        <v>93</v>
      </c>
      <c r="C64" s="4" t="s">
        <v>67</v>
      </c>
      <c r="D64" s="18" t="s">
        <v>6</v>
      </c>
      <c r="E64" s="68"/>
      <c r="F64" s="27">
        <v>1783400</v>
      </c>
      <c r="G64" s="9"/>
      <c r="H64" s="9">
        <f>F64+G64</f>
        <v>1783400</v>
      </c>
    </row>
    <row r="65" spans="1:8" ht="63.75" customHeight="1" x14ac:dyDescent="0.2">
      <c r="A65" s="4" t="s">
        <v>92</v>
      </c>
      <c r="B65" s="4" t="s">
        <v>94</v>
      </c>
      <c r="C65" s="4" t="s">
        <v>95</v>
      </c>
      <c r="D65" s="5" t="s">
        <v>127</v>
      </c>
      <c r="E65" s="68"/>
      <c r="F65" s="9">
        <v>6543200</v>
      </c>
      <c r="G65" s="9"/>
      <c r="H65" s="9">
        <f>F65+G65</f>
        <v>6543200</v>
      </c>
    </row>
    <row r="66" spans="1:8" ht="29.25" customHeight="1" x14ac:dyDescent="0.2">
      <c r="A66" s="4" t="s">
        <v>105</v>
      </c>
      <c r="B66" s="4" t="s">
        <v>109</v>
      </c>
      <c r="C66" s="4" t="s">
        <v>95</v>
      </c>
      <c r="D66" s="5" t="s">
        <v>110</v>
      </c>
      <c r="E66" s="68"/>
      <c r="F66" s="27"/>
      <c r="G66" s="9">
        <v>10000000</v>
      </c>
      <c r="H66" s="9">
        <f>F66+G66</f>
        <v>10000000</v>
      </c>
    </row>
    <row r="67" spans="1:8" ht="26.25" customHeight="1" x14ac:dyDescent="0.2">
      <c r="A67" s="11" t="s">
        <v>51</v>
      </c>
      <c r="B67" s="13"/>
      <c r="C67" s="48"/>
      <c r="D67" s="12" t="s">
        <v>25</v>
      </c>
      <c r="E67" s="68"/>
      <c r="F67" s="31">
        <f>F68</f>
        <v>765000</v>
      </c>
      <c r="G67" s="9"/>
      <c r="H67" s="13">
        <f>F67</f>
        <v>765000</v>
      </c>
    </row>
    <row r="68" spans="1:8" ht="38.25" customHeight="1" x14ac:dyDescent="0.2">
      <c r="A68" s="49">
        <v>4013038</v>
      </c>
      <c r="B68" s="9">
        <v>3038</v>
      </c>
      <c r="C68" s="9">
        <v>1070</v>
      </c>
      <c r="D68" s="51" t="s">
        <v>17</v>
      </c>
      <c r="E68" s="68"/>
      <c r="F68" s="27">
        <v>765000</v>
      </c>
      <c r="G68" s="9"/>
      <c r="H68" s="9">
        <f>F68</f>
        <v>765000</v>
      </c>
    </row>
    <row r="69" spans="1:8" ht="25.5" customHeight="1" x14ac:dyDescent="0.2">
      <c r="A69" s="11" t="s">
        <v>54</v>
      </c>
      <c r="B69" s="11"/>
      <c r="C69" s="11"/>
      <c r="D69" s="12" t="s">
        <v>3</v>
      </c>
      <c r="E69" s="68"/>
      <c r="F69" s="31">
        <f>F70</f>
        <v>0</v>
      </c>
      <c r="G69" s="31">
        <f>G70</f>
        <v>6272000</v>
      </c>
      <c r="H69" s="31">
        <f>H70</f>
        <v>6272000</v>
      </c>
    </row>
    <row r="70" spans="1:8" ht="25.5" customHeight="1" x14ac:dyDescent="0.2">
      <c r="A70" s="4" t="s">
        <v>131</v>
      </c>
      <c r="B70" s="4" t="s">
        <v>132</v>
      </c>
      <c r="C70" s="4" t="s">
        <v>133</v>
      </c>
      <c r="D70" s="16" t="s">
        <v>134</v>
      </c>
      <c r="E70" s="68"/>
      <c r="F70" s="27"/>
      <c r="G70" s="9">
        <f>19972000-12000000-1700000</f>
        <v>6272000</v>
      </c>
      <c r="H70" s="9">
        <f>F70+G70</f>
        <v>6272000</v>
      </c>
    </row>
    <row r="71" spans="1:8" s="10" customFormat="1" ht="23.25" customHeight="1" x14ac:dyDescent="0.2">
      <c r="A71" s="65" t="s">
        <v>26</v>
      </c>
      <c r="B71" s="66"/>
      <c r="C71" s="66"/>
      <c r="D71" s="67"/>
      <c r="E71" s="68"/>
      <c r="F71" s="13">
        <f>F69+F63+F54+F67+F60+F58</f>
        <v>15202600</v>
      </c>
      <c r="G71" s="13">
        <f>G69+G63+G54+G67+G60+G58</f>
        <v>16405500</v>
      </c>
      <c r="H71" s="13">
        <f>H69+H63+H54+H67+H60+H58</f>
        <v>31608100</v>
      </c>
    </row>
    <row r="72" spans="1:8" ht="26.25" customHeight="1" x14ac:dyDescent="0.2">
      <c r="A72" s="11" t="s">
        <v>52</v>
      </c>
      <c r="B72" s="11"/>
      <c r="C72" s="20"/>
      <c r="D72" s="17" t="s">
        <v>13</v>
      </c>
      <c r="E72" s="68" t="s">
        <v>14</v>
      </c>
      <c r="F72" s="13">
        <f>SUM(F73:F74)</f>
        <v>1060000</v>
      </c>
      <c r="G72" s="13">
        <f>SUM(G73:G74)</f>
        <v>341200</v>
      </c>
      <c r="H72" s="13">
        <f>SUM(H73:H74)</f>
        <v>1401200</v>
      </c>
    </row>
    <row r="73" spans="1:8" ht="40.5" customHeight="1" x14ac:dyDescent="0.2">
      <c r="A73" s="8" t="s">
        <v>135</v>
      </c>
      <c r="B73" s="8" t="s">
        <v>136</v>
      </c>
      <c r="C73" s="19" t="s">
        <v>95</v>
      </c>
      <c r="D73" s="18" t="s">
        <v>18</v>
      </c>
      <c r="E73" s="68"/>
      <c r="F73" s="9">
        <v>1000000</v>
      </c>
      <c r="G73" s="9">
        <v>322200</v>
      </c>
      <c r="H73" s="9">
        <f>SUM(F73+G73)</f>
        <v>1322200</v>
      </c>
    </row>
    <row r="74" spans="1:8" ht="48" x14ac:dyDescent="0.2">
      <c r="A74" s="8" t="s">
        <v>137</v>
      </c>
      <c r="B74" s="8" t="s">
        <v>138</v>
      </c>
      <c r="C74" s="19" t="s">
        <v>95</v>
      </c>
      <c r="D74" s="18" t="s">
        <v>19</v>
      </c>
      <c r="E74" s="68" t="s">
        <v>14</v>
      </c>
      <c r="F74" s="9">
        <v>60000</v>
      </c>
      <c r="G74" s="9">
        <v>19000</v>
      </c>
      <c r="H74" s="9">
        <f>SUM(F74+G74)</f>
        <v>79000</v>
      </c>
    </row>
    <row r="75" spans="1:8" s="10" customFormat="1" ht="16.5" customHeight="1" x14ac:dyDescent="0.2">
      <c r="A75" s="65" t="s">
        <v>26</v>
      </c>
      <c r="B75" s="66"/>
      <c r="C75" s="66"/>
      <c r="D75" s="67"/>
      <c r="E75" s="68"/>
      <c r="F75" s="13">
        <f>SUM(F72)</f>
        <v>1060000</v>
      </c>
      <c r="G75" s="13">
        <f>SUM(G72)</f>
        <v>341200</v>
      </c>
      <c r="H75" s="13">
        <f>F75+G75</f>
        <v>1401200</v>
      </c>
    </row>
    <row r="76" spans="1:8" s="10" customFormat="1" ht="27" customHeight="1" x14ac:dyDescent="0.2">
      <c r="A76" s="11" t="s">
        <v>50</v>
      </c>
      <c r="B76" s="11"/>
      <c r="C76" s="11"/>
      <c r="D76" s="12" t="s">
        <v>39</v>
      </c>
      <c r="E76" s="68" t="s">
        <v>38</v>
      </c>
      <c r="F76" s="13">
        <f>F78+F77</f>
        <v>513800</v>
      </c>
      <c r="G76" s="13">
        <f>G78+G77</f>
        <v>0</v>
      </c>
      <c r="H76" s="13">
        <f>H78+H77</f>
        <v>513800</v>
      </c>
    </row>
    <row r="77" spans="1:8" ht="20.100000000000001" customHeight="1" x14ac:dyDescent="0.2">
      <c r="A77" s="4" t="s">
        <v>106</v>
      </c>
      <c r="B77" s="4" t="s">
        <v>107</v>
      </c>
      <c r="C77" s="4" t="s">
        <v>108</v>
      </c>
      <c r="D77" s="18" t="s">
        <v>114</v>
      </c>
      <c r="E77" s="68"/>
      <c r="F77" s="27">
        <v>373300</v>
      </c>
      <c r="G77" s="9"/>
      <c r="H77" s="9">
        <f>F77+G77</f>
        <v>373300</v>
      </c>
    </row>
    <row r="78" spans="1:8" ht="20.100000000000001" customHeight="1" x14ac:dyDescent="0.2">
      <c r="A78" s="4" t="s">
        <v>115</v>
      </c>
      <c r="B78" s="4" t="s">
        <v>88</v>
      </c>
      <c r="C78" s="4" t="s">
        <v>58</v>
      </c>
      <c r="D78" s="18" t="s">
        <v>59</v>
      </c>
      <c r="E78" s="68"/>
      <c r="F78" s="27">
        <v>140500</v>
      </c>
      <c r="G78" s="9"/>
      <c r="H78" s="9">
        <f>F78+G78</f>
        <v>140500</v>
      </c>
    </row>
    <row r="79" spans="1:8" ht="17.25" customHeight="1" x14ac:dyDescent="0.2">
      <c r="A79" s="11" t="s">
        <v>53</v>
      </c>
      <c r="B79" s="11"/>
      <c r="C79" s="11"/>
      <c r="D79" s="12" t="s">
        <v>37</v>
      </c>
      <c r="E79" s="68"/>
      <c r="F79" s="31">
        <f>F80</f>
        <v>97600</v>
      </c>
      <c r="G79" s="31">
        <f>G80</f>
        <v>0</v>
      </c>
      <c r="H79" s="31">
        <f>H80</f>
        <v>97600</v>
      </c>
    </row>
    <row r="80" spans="1:8" ht="18.75" customHeight="1" x14ac:dyDescent="0.2">
      <c r="A80" s="4" t="s">
        <v>167</v>
      </c>
      <c r="B80" s="4" t="s">
        <v>107</v>
      </c>
      <c r="C80" s="4" t="s">
        <v>108</v>
      </c>
      <c r="D80" s="18" t="s">
        <v>114</v>
      </c>
      <c r="E80" s="68"/>
      <c r="F80" s="27">
        <v>97600</v>
      </c>
      <c r="G80" s="9"/>
      <c r="H80" s="9">
        <f>F80+G80</f>
        <v>97600</v>
      </c>
    </row>
    <row r="81" spans="1:8" s="10" customFormat="1" ht="16.5" customHeight="1" x14ac:dyDescent="0.2">
      <c r="A81" s="65" t="s">
        <v>26</v>
      </c>
      <c r="B81" s="66"/>
      <c r="C81" s="66"/>
      <c r="D81" s="67"/>
      <c r="E81" s="68"/>
      <c r="F81" s="13">
        <f>SUM(F76+F79)</f>
        <v>611400</v>
      </c>
      <c r="G81" s="13">
        <f>SUM(G76)</f>
        <v>0</v>
      </c>
      <c r="H81" s="13">
        <f>F81+G81</f>
        <v>611400</v>
      </c>
    </row>
    <row r="82" spans="1:8" s="10" customFormat="1" ht="18.75" customHeight="1" x14ac:dyDescent="0.2">
      <c r="A82" s="11" t="s">
        <v>47</v>
      </c>
      <c r="B82" s="11"/>
      <c r="C82" s="11"/>
      <c r="D82" s="12" t="s">
        <v>4</v>
      </c>
      <c r="E82" s="68" t="s">
        <v>35</v>
      </c>
      <c r="F82" s="13">
        <f>SUM(F83)</f>
        <v>400000</v>
      </c>
      <c r="G82" s="13">
        <f>SUM(G83)</f>
        <v>0</v>
      </c>
      <c r="H82" s="13">
        <f>SUM(H83)</f>
        <v>400000</v>
      </c>
    </row>
    <row r="83" spans="1:8" ht="18" customHeight="1" x14ac:dyDescent="0.2">
      <c r="A83" s="4" t="s">
        <v>140</v>
      </c>
      <c r="B83" s="4" t="s">
        <v>141</v>
      </c>
      <c r="C83" s="4" t="s">
        <v>142</v>
      </c>
      <c r="D83" s="25" t="s">
        <v>139</v>
      </c>
      <c r="E83" s="68"/>
      <c r="F83" s="27">
        <v>400000</v>
      </c>
      <c r="G83" s="9"/>
      <c r="H83" s="9">
        <f>F83+G83</f>
        <v>400000</v>
      </c>
    </row>
    <row r="84" spans="1:8" s="10" customFormat="1" ht="18.75" customHeight="1" x14ac:dyDescent="0.2">
      <c r="A84" s="65" t="s">
        <v>26</v>
      </c>
      <c r="B84" s="66"/>
      <c r="C84" s="66"/>
      <c r="D84" s="67"/>
      <c r="E84" s="68"/>
      <c r="F84" s="13">
        <f>SUM(F82)</f>
        <v>400000</v>
      </c>
      <c r="G84" s="13">
        <f>SUM(G82)</f>
        <v>0</v>
      </c>
      <c r="H84" s="13">
        <f>F84+G84</f>
        <v>400000</v>
      </c>
    </row>
    <row r="85" spans="1:8" s="10" customFormat="1" ht="21.75" hidden="1" customHeight="1" x14ac:dyDescent="0.2">
      <c r="A85" s="11" t="s">
        <v>10</v>
      </c>
      <c r="B85" s="11" t="s">
        <v>10</v>
      </c>
      <c r="C85" s="11"/>
      <c r="D85" s="12" t="s">
        <v>4</v>
      </c>
      <c r="E85" s="68" t="s">
        <v>23</v>
      </c>
      <c r="F85" s="13">
        <f>SUM(F86)</f>
        <v>0</v>
      </c>
      <c r="G85" s="13">
        <f>SUM(G86)</f>
        <v>0</v>
      </c>
      <c r="H85" s="13">
        <f>SUM(H86)</f>
        <v>0</v>
      </c>
    </row>
    <row r="86" spans="1:8" ht="21.75" hidden="1" customHeight="1" x14ac:dyDescent="0.2">
      <c r="A86" s="4" t="s">
        <v>5</v>
      </c>
      <c r="B86" s="4" t="s">
        <v>5</v>
      </c>
      <c r="C86" s="4"/>
      <c r="D86" s="5" t="s">
        <v>7</v>
      </c>
      <c r="E86" s="68"/>
      <c r="F86" s="27"/>
      <c r="G86" s="9"/>
      <c r="H86" s="6">
        <f>F86+G86</f>
        <v>0</v>
      </c>
    </row>
    <row r="87" spans="1:8" s="10" customFormat="1" ht="20.25" hidden="1" customHeight="1" x14ac:dyDescent="0.2">
      <c r="A87" s="65" t="s">
        <v>26</v>
      </c>
      <c r="B87" s="66"/>
      <c r="C87" s="66"/>
      <c r="D87" s="67"/>
      <c r="E87" s="68"/>
      <c r="F87" s="13">
        <f>SUM(F85)</f>
        <v>0</v>
      </c>
      <c r="G87" s="13">
        <f>SUM(G85)</f>
        <v>0</v>
      </c>
      <c r="H87" s="13">
        <f>F87+G87</f>
        <v>0</v>
      </c>
    </row>
    <row r="88" spans="1:8" ht="27" hidden="1" customHeight="1" x14ac:dyDescent="0.2">
      <c r="A88" s="11" t="s">
        <v>51</v>
      </c>
      <c r="B88" s="11"/>
      <c r="C88" s="11"/>
      <c r="D88" s="12" t="s">
        <v>25</v>
      </c>
      <c r="E88" s="68" t="s">
        <v>33</v>
      </c>
      <c r="F88" s="13">
        <f>SUM(F89)</f>
        <v>0</v>
      </c>
      <c r="G88" s="13">
        <f>SUM(G89)</f>
        <v>0</v>
      </c>
      <c r="H88" s="13">
        <f>SUM(H89)</f>
        <v>0</v>
      </c>
    </row>
    <row r="89" spans="1:8" ht="21" hidden="1" customHeight="1" x14ac:dyDescent="0.2">
      <c r="A89" s="8" t="s">
        <v>144</v>
      </c>
      <c r="B89" s="8" t="s">
        <v>145</v>
      </c>
      <c r="C89" s="8" t="s">
        <v>151</v>
      </c>
      <c r="D89" s="16" t="s">
        <v>143</v>
      </c>
      <c r="E89" s="68"/>
      <c r="F89" s="9"/>
      <c r="G89" s="9"/>
      <c r="H89" s="9">
        <f>SUM(F89+G89)</f>
        <v>0</v>
      </c>
    </row>
    <row r="90" spans="1:8" s="10" customFormat="1" ht="18.75" hidden="1" customHeight="1" x14ac:dyDescent="0.2">
      <c r="A90" s="65" t="s">
        <v>26</v>
      </c>
      <c r="B90" s="66"/>
      <c r="C90" s="66"/>
      <c r="D90" s="67"/>
      <c r="E90" s="68"/>
      <c r="F90" s="13">
        <f>SUM(F88)</f>
        <v>0</v>
      </c>
      <c r="G90" s="13">
        <f>SUM(G88)</f>
        <v>0</v>
      </c>
      <c r="H90" s="13">
        <f>F90+G90</f>
        <v>0</v>
      </c>
    </row>
    <row r="91" spans="1:8" s="10" customFormat="1" ht="30.75" hidden="1" customHeight="1" x14ac:dyDescent="0.2">
      <c r="A91" s="11" t="s">
        <v>51</v>
      </c>
      <c r="B91" s="11"/>
      <c r="C91" s="11"/>
      <c r="D91" s="12" t="s">
        <v>25</v>
      </c>
      <c r="E91" s="68" t="s">
        <v>169</v>
      </c>
      <c r="F91" s="13">
        <f>F92</f>
        <v>0</v>
      </c>
      <c r="G91" s="13">
        <f>G92</f>
        <v>0</v>
      </c>
      <c r="H91" s="13">
        <f>G91+F91</f>
        <v>0</v>
      </c>
    </row>
    <row r="92" spans="1:8" s="10" customFormat="1" ht="18.75" hidden="1" customHeight="1" x14ac:dyDescent="0.2">
      <c r="A92" s="49">
        <v>4016650</v>
      </c>
      <c r="B92" s="9">
        <v>6650</v>
      </c>
      <c r="C92" s="8" t="s">
        <v>152</v>
      </c>
      <c r="D92" s="25" t="s">
        <v>153</v>
      </c>
      <c r="E92" s="68"/>
      <c r="F92" s="13"/>
      <c r="G92" s="9"/>
      <c r="H92" s="9">
        <f>G92+F92</f>
        <v>0</v>
      </c>
    </row>
    <row r="93" spans="1:8" s="10" customFormat="1" ht="18.75" hidden="1" customHeight="1" x14ac:dyDescent="0.2">
      <c r="A93" s="65" t="s">
        <v>26</v>
      </c>
      <c r="B93" s="66"/>
      <c r="C93" s="66"/>
      <c r="D93" s="67"/>
      <c r="E93" s="68"/>
      <c r="F93" s="13">
        <f>F91</f>
        <v>0</v>
      </c>
      <c r="G93" s="13">
        <f>G91</f>
        <v>0</v>
      </c>
      <c r="H93" s="13">
        <f>G93+F93</f>
        <v>0</v>
      </c>
    </row>
    <row r="94" spans="1:8" ht="27" hidden="1" customHeight="1" x14ac:dyDescent="0.2">
      <c r="A94" s="11" t="s">
        <v>51</v>
      </c>
      <c r="B94" s="11"/>
      <c r="C94" s="11"/>
      <c r="D94" s="12" t="s">
        <v>25</v>
      </c>
      <c r="E94" s="68" t="s">
        <v>32</v>
      </c>
      <c r="F94" s="13">
        <f>SUM(F95)</f>
        <v>0</v>
      </c>
      <c r="G94" s="13">
        <f>SUM(G95)</f>
        <v>0</v>
      </c>
      <c r="H94" s="13">
        <f>SUM(H95)</f>
        <v>0</v>
      </c>
    </row>
    <row r="95" spans="1:8" ht="27" hidden="1" customHeight="1" x14ac:dyDescent="0.2">
      <c r="A95" s="8" t="s">
        <v>146</v>
      </c>
      <c r="B95" s="8" t="s">
        <v>132</v>
      </c>
      <c r="C95" s="8" t="s">
        <v>133</v>
      </c>
      <c r="D95" s="16" t="s">
        <v>134</v>
      </c>
      <c r="E95" s="73"/>
      <c r="F95" s="9"/>
      <c r="G95" s="9"/>
      <c r="H95" s="9">
        <f>SUM(F95+G95)</f>
        <v>0</v>
      </c>
    </row>
    <row r="96" spans="1:8" s="3" customFormat="1" ht="27.75" customHeight="1" x14ac:dyDescent="0.2">
      <c r="A96" s="11" t="s">
        <v>54</v>
      </c>
      <c r="B96" s="11"/>
      <c r="C96" s="11"/>
      <c r="D96" s="12" t="s">
        <v>3</v>
      </c>
      <c r="E96" s="73"/>
      <c r="F96" s="13">
        <f>SUM(F97)</f>
        <v>0</v>
      </c>
      <c r="G96" s="13">
        <f>SUM(G97)</f>
        <v>1945000</v>
      </c>
      <c r="H96" s="13">
        <f>SUM(H97)</f>
        <v>1945000</v>
      </c>
    </row>
    <row r="97" spans="1:8" ht="27.75" customHeight="1" x14ac:dyDescent="0.2">
      <c r="A97" s="8" t="s">
        <v>131</v>
      </c>
      <c r="B97" s="8" t="s">
        <v>132</v>
      </c>
      <c r="C97" s="8" t="s">
        <v>133</v>
      </c>
      <c r="D97" s="16" t="s">
        <v>134</v>
      </c>
      <c r="E97" s="73"/>
      <c r="F97" s="9"/>
      <c r="G97" s="9">
        <f>7800222-5855222</f>
        <v>1945000</v>
      </c>
      <c r="H97" s="9">
        <f>SUM(F97+G97)</f>
        <v>1945000</v>
      </c>
    </row>
    <row r="98" spans="1:8" s="10" customFormat="1" ht="16.5" customHeight="1" x14ac:dyDescent="0.2">
      <c r="A98" s="65" t="s">
        <v>26</v>
      </c>
      <c r="B98" s="66"/>
      <c r="C98" s="66"/>
      <c r="D98" s="67"/>
      <c r="E98" s="73"/>
      <c r="F98" s="13">
        <f>SUM(F94,F96)</f>
        <v>0</v>
      </c>
      <c r="G98" s="13">
        <f>SUM(G94,G96)</f>
        <v>1945000</v>
      </c>
      <c r="H98" s="13">
        <f>F98+G98</f>
        <v>1945000</v>
      </c>
    </row>
    <row r="99" spans="1:8" s="3" customFormat="1" ht="38.25" customHeight="1" x14ac:dyDescent="0.2">
      <c r="A99" s="11" t="s">
        <v>51</v>
      </c>
      <c r="B99" s="11"/>
      <c r="C99" s="11"/>
      <c r="D99" s="12" t="s">
        <v>25</v>
      </c>
      <c r="E99" s="68" t="s">
        <v>34</v>
      </c>
      <c r="F99" s="13">
        <f>SUM(F100:F100)</f>
        <v>700000</v>
      </c>
      <c r="G99" s="13">
        <f>SUM(G100:G100)</f>
        <v>0</v>
      </c>
      <c r="H99" s="13">
        <f>SUM(H100:H100)</f>
        <v>700000</v>
      </c>
    </row>
    <row r="100" spans="1:8" s="3" customFormat="1" ht="24" customHeight="1" x14ac:dyDescent="0.2">
      <c r="A100" s="8" t="s">
        <v>148</v>
      </c>
      <c r="B100" s="8" t="s">
        <v>149</v>
      </c>
      <c r="C100" s="8" t="s">
        <v>150</v>
      </c>
      <c r="D100" s="25" t="s">
        <v>147</v>
      </c>
      <c r="E100" s="68"/>
      <c r="F100" s="9">
        <v>700000</v>
      </c>
      <c r="G100" s="32"/>
      <c r="H100" s="32">
        <f>SUM(F100+G100)</f>
        <v>700000</v>
      </c>
    </row>
    <row r="101" spans="1:8" s="10" customFormat="1" ht="32.25" customHeight="1" x14ac:dyDescent="0.2">
      <c r="A101" s="65" t="s">
        <v>26</v>
      </c>
      <c r="B101" s="66"/>
      <c r="C101" s="66"/>
      <c r="D101" s="67"/>
      <c r="E101" s="68"/>
      <c r="F101" s="13">
        <f>SUM(F99)</f>
        <v>700000</v>
      </c>
      <c r="G101" s="13">
        <f>SUM(G99)</f>
        <v>0</v>
      </c>
      <c r="H101" s="13">
        <f>F101+G101</f>
        <v>700000</v>
      </c>
    </row>
    <row r="102" spans="1:8" s="29" customFormat="1" ht="26.25" customHeight="1" x14ac:dyDescent="0.2">
      <c r="A102" s="11" t="s">
        <v>51</v>
      </c>
      <c r="B102" s="11"/>
      <c r="C102" s="11"/>
      <c r="D102" s="12" t="s">
        <v>25</v>
      </c>
      <c r="E102" s="68" t="s">
        <v>36</v>
      </c>
      <c r="F102" s="13">
        <f>SUM(F103:F103)</f>
        <v>0</v>
      </c>
      <c r="G102" s="13">
        <f>SUM(G103:G103)</f>
        <v>1005012</v>
      </c>
      <c r="H102" s="13">
        <f>SUM(H103:H103)</f>
        <v>1005012</v>
      </c>
    </row>
    <row r="103" spans="1:8" s="29" customFormat="1" ht="25.5" customHeight="1" x14ac:dyDescent="0.2">
      <c r="A103" s="8" t="s">
        <v>146</v>
      </c>
      <c r="B103" s="8" t="s">
        <v>132</v>
      </c>
      <c r="C103" s="8" t="s">
        <v>133</v>
      </c>
      <c r="D103" s="16" t="s">
        <v>134</v>
      </c>
      <c r="E103" s="68"/>
      <c r="F103" s="9"/>
      <c r="G103" s="32">
        <v>1005012</v>
      </c>
      <c r="H103" s="32">
        <f>SUM(F103+G103)</f>
        <v>1005012</v>
      </c>
    </row>
    <row r="104" spans="1:8" s="10" customFormat="1" ht="16.5" customHeight="1" x14ac:dyDescent="0.2">
      <c r="A104" s="65" t="s">
        <v>26</v>
      </c>
      <c r="B104" s="66"/>
      <c r="C104" s="66"/>
      <c r="D104" s="67"/>
      <c r="E104" s="68"/>
      <c r="F104" s="13">
        <f>SUM(F102)</f>
        <v>0</v>
      </c>
      <c r="G104" s="13">
        <f>SUM(G102)</f>
        <v>1005012</v>
      </c>
      <c r="H104" s="13">
        <f>F104+G104</f>
        <v>1005012</v>
      </c>
    </row>
    <row r="105" spans="1:8" s="3" customFormat="1" ht="14.25" hidden="1" customHeight="1" x14ac:dyDescent="0.2">
      <c r="A105" s="11" t="s">
        <v>55</v>
      </c>
      <c r="B105" s="11"/>
      <c r="C105" s="20"/>
      <c r="D105" s="17" t="s">
        <v>9</v>
      </c>
      <c r="E105" s="72" t="s">
        <v>24</v>
      </c>
      <c r="F105" s="13">
        <f>SUM(F106)</f>
        <v>0</v>
      </c>
      <c r="G105" s="13">
        <f>SUM(G106)</f>
        <v>0</v>
      </c>
      <c r="H105" s="13">
        <f>SUM(F105:G105)</f>
        <v>0</v>
      </c>
    </row>
    <row r="106" spans="1:8" ht="31.5" hidden="1" customHeight="1" x14ac:dyDescent="0.2">
      <c r="A106" s="8"/>
      <c r="B106" s="8"/>
      <c r="C106" s="19"/>
      <c r="D106" s="18" t="s">
        <v>8</v>
      </c>
      <c r="E106" s="72"/>
      <c r="F106" s="9"/>
      <c r="G106" s="9"/>
      <c r="H106" s="9">
        <f>SUM(F106+G106)</f>
        <v>0</v>
      </c>
    </row>
    <row r="107" spans="1:8" s="10" customFormat="1" ht="21.75" hidden="1" customHeight="1" x14ac:dyDescent="0.2">
      <c r="A107" s="65" t="s">
        <v>26</v>
      </c>
      <c r="B107" s="66"/>
      <c r="C107" s="66"/>
      <c r="D107" s="67"/>
      <c r="E107" s="72"/>
      <c r="F107" s="13">
        <f>SUM(F105)</f>
        <v>0</v>
      </c>
      <c r="G107" s="13">
        <f>SUM(G105)</f>
        <v>0</v>
      </c>
      <c r="H107" s="13">
        <f>F107+G107</f>
        <v>0</v>
      </c>
    </row>
    <row r="108" spans="1:8" s="10" customFormat="1" ht="21.75" hidden="1" customHeight="1" x14ac:dyDescent="0.2">
      <c r="A108" s="11" t="s">
        <v>10</v>
      </c>
      <c r="B108" s="11" t="s">
        <v>10</v>
      </c>
      <c r="C108" s="11"/>
      <c r="D108" s="12" t="s">
        <v>4</v>
      </c>
      <c r="E108" s="68" t="s">
        <v>27</v>
      </c>
      <c r="F108" s="13">
        <f>SUM(F109:F109)</f>
        <v>0</v>
      </c>
      <c r="G108" s="13">
        <f>SUM(G109:G109)</f>
        <v>0</v>
      </c>
      <c r="H108" s="13">
        <f>SUM(F108:G108)</f>
        <v>0</v>
      </c>
    </row>
    <row r="109" spans="1:8" ht="24.75" hidden="1" customHeight="1" x14ac:dyDescent="0.2">
      <c r="A109" s="8" t="s">
        <v>5</v>
      </c>
      <c r="B109" s="8" t="s">
        <v>5</v>
      </c>
      <c r="D109" s="5" t="s">
        <v>28</v>
      </c>
      <c r="E109" s="68"/>
      <c r="F109" s="28"/>
      <c r="G109" s="24"/>
      <c r="H109" s="24">
        <f>SUM(F109:G109)</f>
        <v>0</v>
      </c>
    </row>
    <row r="110" spans="1:8" s="10" customFormat="1" ht="21.75" hidden="1" customHeight="1" x14ac:dyDescent="0.2">
      <c r="A110" s="65" t="s">
        <v>26</v>
      </c>
      <c r="B110" s="66"/>
      <c r="C110" s="66"/>
      <c r="D110" s="67"/>
      <c r="E110" s="68"/>
      <c r="F110" s="13">
        <f>SUM(F108)</f>
        <v>0</v>
      </c>
      <c r="G110" s="13">
        <f>SUM(G108)</f>
        <v>0</v>
      </c>
      <c r="H110" s="13">
        <f>F110+G110</f>
        <v>0</v>
      </c>
    </row>
    <row r="111" spans="1:8" s="29" customFormat="1" ht="20.25" customHeight="1" x14ac:dyDescent="0.2">
      <c r="A111" s="11" t="s">
        <v>48</v>
      </c>
      <c r="B111" s="11"/>
      <c r="C111" s="11"/>
      <c r="D111" s="12" t="s">
        <v>15</v>
      </c>
      <c r="E111" s="68" t="s">
        <v>60</v>
      </c>
      <c r="F111" s="13">
        <v>300000</v>
      </c>
      <c r="G111" s="13">
        <f>SUM(G112:G112)</f>
        <v>0</v>
      </c>
      <c r="H111" s="13">
        <f>F111+G111</f>
        <v>300000</v>
      </c>
    </row>
    <row r="112" spans="1:8" s="29" customFormat="1" ht="44.25" customHeight="1" x14ac:dyDescent="0.2">
      <c r="A112" s="8" t="s">
        <v>62</v>
      </c>
      <c r="B112" s="8" t="s">
        <v>66</v>
      </c>
      <c r="C112" s="8" t="s">
        <v>69</v>
      </c>
      <c r="D112" s="16" t="s">
        <v>112</v>
      </c>
      <c r="E112" s="68"/>
      <c r="F112" s="9">
        <v>300000</v>
      </c>
      <c r="G112" s="32"/>
      <c r="H112" s="9">
        <f>F112+G112</f>
        <v>300000</v>
      </c>
    </row>
    <row r="113" spans="1:17" s="10" customFormat="1" ht="16.5" customHeight="1" x14ac:dyDescent="0.2">
      <c r="A113" s="65" t="s">
        <v>26</v>
      </c>
      <c r="B113" s="66"/>
      <c r="C113" s="66"/>
      <c r="D113" s="67"/>
      <c r="E113" s="68"/>
      <c r="F113" s="13">
        <f>SUM(F111)</f>
        <v>300000</v>
      </c>
      <c r="G113" s="13">
        <f>SUM(G111)</f>
        <v>0</v>
      </c>
      <c r="H113" s="13">
        <f>H111</f>
        <v>300000</v>
      </c>
    </row>
    <row r="114" spans="1:17" s="10" customFormat="1" ht="16.5" customHeight="1" x14ac:dyDescent="0.2">
      <c r="A114" s="11" t="s">
        <v>48</v>
      </c>
      <c r="B114" s="11"/>
      <c r="C114" s="11"/>
      <c r="D114" s="12" t="s">
        <v>15</v>
      </c>
      <c r="E114" s="68" t="s">
        <v>61</v>
      </c>
      <c r="F114" s="13">
        <f>SUM(F115:F116)</f>
        <v>460700</v>
      </c>
      <c r="G114" s="13"/>
      <c r="H114" s="13">
        <f>F114+G114</f>
        <v>460700</v>
      </c>
    </row>
    <row r="115" spans="1:17" s="3" customFormat="1" ht="15" customHeight="1" x14ac:dyDescent="0.2">
      <c r="A115" s="40" t="s">
        <v>63</v>
      </c>
      <c r="B115" s="40" t="s">
        <v>65</v>
      </c>
      <c r="C115" s="40" t="s">
        <v>68</v>
      </c>
      <c r="D115" s="41" t="s">
        <v>128</v>
      </c>
      <c r="E115" s="68"/>
      <c r="F115" s="44">
        <v>191400</v>
      </c>
      <c r="G115" s="9"/>
      <c r="H115" s="9">
        <f>F115+G115</f>
        <v>191400</v>
      </c>
    </row>
    <row r="116" spans="1:17" s="10" customFormat="1" ht="43.5" customHeight="1" x14ac:dyDescent="0.2">
      <c r="A116" s="8" t="s">
        <v>62</v>
      </c>
      <c r="B116" s="8" t="s">
        <v>66</v>
      </c>
      <c r="C116" s="8" t="s">
        <v>69</v>
      </c>
      <c r="D116" s="16" t="s">
        <v>112</v>
      </c>
      <c r="E116" s="68"/>
      <c r="F116" s="9">
        <v>269300</v>
      </c>
      <c r="G116" s="13"/>
      <c r="H116" s="9">
        <f>F116+G116</f>
        <v>269300</v>
      </c>
    </row>
    <row r="117" spans="1:17" s="10" customFormat="1" ht="16.5" customHeight="1" x14ac:dyDescent="0.2">
      <c r="A117" s="65" t="s">
        <v>26</v>
      </c>
      <c r="B117" s="66"/>
      <c r="C117" s="66"/>
      <c r="D117" s="67"/>
      <c r="E117" s="68"/>
      <c r="F117" s="13">
        <f>SUM(F114)</f>
        <v>460700</v>
      </c>
      <c r="G117" s="13"/>
      <c r="H117" s="13">
        <f>F117+G117</f>
        <v>460700</v>
      </c>
    </row>
    <row r="118" spans="1:17" s="3" customFormat="1" x14ac:dyDescent="0.2">
      <c r="A118" s="11"/>
      <c r="B118" s="11"/>
      <c r="C118" s="11"/>
      <c r="D118" s="13" t="s">
        <v>2</v>
      </c>
      <c r="E118" s="13"/>
      <c r="F118" s="13">
        <f>SUM(F53,F75,F87,F90,F98,F101,F33,F107,F110,F81,F104,F84,F113,F117,F71,F12,F93)</f>
        <v>93256974</v>
      </c>
      <c r="G118" s="13">
        <f>SUM(G53,G75,G87,G90,G98,G101,G33,G107,G110,G81,G104,G84,G113,G117,G71,G12,G93)</f>
        <v>28821938</v>
      </c>
      <c r="H118" s="13">
        <f>SUM(H53,H75,H87,H90,H98,H101,H33,H107,H110,H81,H104,H84,H113,H117,H71,H12,H93)</f>
        <v>122078912</v>
      </c>
    </row>
    <row r="119" spans="1:17" s="54" customFormat="1" ht="21" customHeight="1" x14ac:dyDescent="0.2">
      <c r="A119" s="69" t="s">
        <v>174</v>
      </c>
      <c r="B119" s="69"/>
      <c r="C119" s="69"/>
      <c r="D119" s="69"/>
      <c r="E119" s="69"/>
      <c r="F119" s="69"/>
      <c r="G119" s="69"/>
      <c r="H119" s="69"/>
      <c r="I119" s="56"/>
    </row>
    <row r="120" spans="1:17" s="54" customFormat="1" ht="14.25" customHeight="1" x14ac:dyDescent="0.2">
      <c r="A120" s="70" t="s">
        <v>175</v>
      </c>
      <c r="B120" s="70"/>
      <c r="C120" s="70"/>
      <c r="D120" s="70"/>
      <c r="E120" s="70"/>
      <c r="F120" s="70"/>
      <c r="G120" s="70"/>
      <c r="H120" s="70"/>
      <c r="I120" s="55"/>
      <c r="J120" s="55"/>
      <c r="K120" s="55"/>
      <c r="L120" s="55"/>
      <c r="M120" s="55"/>
      <c r="N120" s="55"/>
      <c r="O120" s="55"/>
      <c r="P120" s="55"/>
      <c r="Q120" s="55"/>
    </row>
    <row r="121" spans="1:17" s="54" customFormat="1" ht="16.5" customHeight="1" x14ac:dyDescent="0.2">
      <c r="A121" s="71" t="s">
        <v>176</v>
      </c>
      <c r="B121" s="71"/>
      <c r="C121" s="71"/>
      <c r="D121" s="71"/>
      <c r="E121" s="71"/>
      <c r="F121" s="71"/>
      <c r="G121" s="71"/>
      <c r="H121" s="71"/>
      <c r="I121" s="57"/>
      <c r="J121" s="57"/>
      <c r="K121" s="57"/>
      <c r="L121" s="57"/>
      <c r="M121" s="57"/>
      <c r="N121" s="57"/>
      <c r="O121" s="57"/>
      <c r="P121" s="57"/>
      <c r="Q121" s="57"/>
    </row>
    <row r="122" spans="1:17" s="54" customFormat="1" ht="24" customHeight="1" x14ac:dyDescent="0.2">
      <c r="A122" s="70" t="s">
        <v>177</v>
      </c>
      <c r="B122" s="70"/>
      <c r="C122" s="70"/>
      <c r="D122" s="70"/>
      <c r="E122" s="70"/>
      <c r="F122" s="70"/>
      <c r="G122" s="70"/>
      <c r="H122" s="70"/>
      <c r="I122" s="55"/>
      <c r="J122" s="55"/>
      <c r="K122" s="55"/>
      <c r="L122" s="55"/>
      <c r="M122" s="55"/>
      <c r="N122" s="55"/>
      <c r="O122" s="55"/>
      <c r="P122" s="55"/>
      <c r="Q122" s="55"/>
    </row>
    <row r="123" spans="1:17" s="54" customFormat="1" ht="18" customHeight="1" x14ac:dyDescent="0.2">
      <c r="A123" s="71" t="s">
        <v>178</v>
      </c>
      <c r="B123" s="71"/>
      <c r="C123" s="71"/>
      <c r="D123" s="71"/>
      <c r="E123" s="71"/>
      <c r="F123" s="71"/>
      <c r="G123" s="71"/>
      <c r="H123" s="71"/>
      <c r="I123" s="57"/>
      <c r="J123" s="57"/>
      <c r="K123" s="57"/>
      <c r="L123" s="57"/>
      <c r="M123" s="57"/>
      <c r="N123" s="57"/>
      <c r="O123" s="57"/>
      <c r="P123" s="57"/>
      <c r="Q123" s="57"/>
    </row>
    <row r="124" spans="1:17" ht="17.25" customHeight="1" x14ac:dyDescent="0.2"/>
    <row r="125" spans="1:17" ht="15.75" x14ac:dyDescent="0.25">
      <c r="A125" s="64" t="s">
        <v>41</v>
      </c>
      <c r="B125" s="64"/>
      <c r="C125" s="64"/>
      <c r="D125" s="64"/>
      <c r="E125" s="64"/>
      <c r="F125" s="64"/>
      <c r="G125" s="64"/>
      <c r="H125" s="64"/>
    </row>
    <row r="129" spans="4:4" x14ac:dyDescent="0.2">
      <c r="D129" s="30"/>
    </row>
  </sheetData>
  <mergeCells count="49">
    <mergeCell ref="E13:E22"/>
    <mergeCell ref="G1:H1"/>
    <mergeCell ref="G2:H2"/>
    <mergeCell ref="G4:H4"/>
    <mergeCell ref="A6:H6"/>
    <mergeCell ref="A81:D81"/>
    <mergeCell ref="A75:D75"/>
    <mergeCell ref="A71:D71"/>
    <mergeCell ref="A53:D53"/>
    <mergeCell ref="E54:E58"/>
    <mergeCell ref="E82:E84"/>
    <mergeCell ref="A98:D98"/>
    <mergeCell ref="A101:D101"/>
    <mergeCell ref="E36:E44"/>
    <mergeCell ref="E45:E53"/>
    <mergeCell ref="E23:E33"/>
    <mergeCell ref="E59:E71"/>
    <mergeCell ref="E72:E73"/>
    <mergeCell ref="E74:E75"/>
    <mergeCell ref="A93:D93"/>
    <mergeCell ref="A84:D84"/>
    <mergeCell ref="A90:D90"/>
    <mergeCell ref="E102:E104"/>
    <mergeCell ref="E99:E101"/>
    <mergeCell ref="A7:H7"/>
    <mergeCell ref="A12:D12"/>
    <mergeCell ref="E11:E12"/>
    <mergeCell ref="A33:D33"/>
    <mergeCell ref="E76:E81"/>
    <mergeCell ref="A123:H123"/>
    <mergeCell ref="E85:E87"/>
    <mergeCell ref="E105:E107"/>
    <mergeCell ref="A122:H122"/>
    <mergeCell ref="E88:E90"/>
    <mergeCell ref="A87:D87"/>
    <mergeCell ref="A107:D107"/>
    <mergeCell ref="A104:D104"/>
    <mergeCell ref="E94:E98"/>
    <mergeCell ref="E91:E93"/>
    <mergeCell ref="A125:H125"/>
    <mergeCell ref="A110:D110"/>
    <mergeCell ref="E114:E117"/>
    <mergeCell ref="A117:D117"/>
    <mergeCell ref="E111:E113"/>
    <mergeCell ref="A113:D113"/>
    <mergeCell ref="E108:E110"/>
    <mergeCell ref="A119:H119"/>
    <mergeCell ref="A120:H120"/>
    <mergeCell ref="A121:H121"/>
  </mergeCells>
  <phoneticPr fontId="1" type="noConversion"/>
  <printOptions horizontalCentered="1"/>
  <pageMargins left="0.39370078740157483" right="0.39370078740157483" top="0.78740157480314965" bottom="0.39370078740157483" header="0" footer="0"/>
  <pageSetup paperSize="9" scale="92" fitToHeight="8" orientation="landscape" r:id="rId1"/>
  <headerFooter alignWithMargins="0"/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2017-01-03T14:06:51Z</cp:lastPrinted>
  <dcterms:created xsi:type="dcterms:W3CDTF">2010-12-21T11:50:40Z</dcterms:created>
  <dcterms:modified xsi:type="dcterms:W3CDTF">2017-01-05T07:37:10Z</dcterms:modified>
</cp:coreProperties>
</file>