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240" yWindow="300" windowWidth="18795" windowHeight="11640"/>
  </bookViews>
  <sheets>
    <sheet name="дод 1" sheetId="1" r:id="rId1"/>
    <sheet name="Лист1" sheetId="4" state="hidden" r:id="rId2"/>
    <sheet name="розрах дотації" sheetId="3" state="hidden" r:id="rId3"/>
  </sheets>
  <definedNames>
    <definedName name="_xlnm.Print_Titles" localSheetId="0">'дод 1'!$9:$13</definedName>
    <definedName name="_xlnm.Print_Area" localSheetId="0">'дод 1'!$A$1:$F$117</definedName>
  </definedNames>
  <calcPr calcId="162913" fullCalcOnLoad="1"/>
</workbook>
</file>

<file path=xl/calcChain.xml><?xml version="1.0" encoding="utf-8"?>
<calcChain xmlns="http://schemas.openxmlformats.org/spreadsheetml/2006/main">
  <c r="C106" i="1" l="1"/>
  <c r="D109" i="1"/>
  <c r="G109" i="1" s="1"/>
  <c r="E80" i="1"/>
  <c r="E82" i="1"/>
  <c r="C82" i="1" s="1"/>
  <c r="E84" i="1"/>
  <c r="E79" i="1"/>
  <c r="G79" i="1" s="1"/>
  <c r="E86" i="1"/>
  <c r="E90" i="1"/>
  <c r="E85" i="1" s="1"/>
  <c r="D107" i="1"/>
  <c r="D108" i="1"/>
  <c r="D103" i="1" s="1"/>
  <c r="E53" i="1"/>
  <c r="E52" i="1"/>
  <c r="E14" i="1" s="1"/>
  <c r="F79" i="1"/>
  <c r="F57" i="1"/>
  <c r="F93" i="1"/>
  <c r="F98" i="1"/>
  <c r="F97" i="1" s="1"/>
  <c r="E111" i="1"/>
  <c r="E110" i="1" s="1"/>
  <c r="D16" i="1"/>
  <c r="C16" i="1" s="1"/>
  <c r="D22" i="1"/>
  <c r="D15" i="1"/>
  <c r="G15" i="1" s="1"/>
  <c r="D25" i="1"/>
  <c r="D27" i="1"/>
  <c r="D24" i="1" s="1"/>
  <c r="D29" i="1"/>
  <c r="G29" i="1" s="1"/>
  <c r="D32" i="1"/>
  <c r="D43" i="1"/>
  <c r="D31" i="1" s="1"/>
  <c r="D46" i="1"/>
  <c r="D49" i="1"/>
  <c r="D59" i="1"/>
  <c r="D62" i="1"/>
  <c r="D58" i="1" s="1"/>
  <c r="D67" i="1"/>
  <c r="D66" i="1" s="1"/>
  <c r="D72" i="1"/>
  <c r="D74" i="1"/>
  <c r="D94" i="1"/>
  <c r="D93" i="1"/>
  <c r="D92" i="1" s="1"/>
  <c r="C70" i="1"/>
  <c r="C71" i="1"/>
  <c r="C65" i="1"/>
  <c r="C61" i="1"/>
  <c r="C68" i="1"/>
  <c r="C63" i="1"/>
  <c r="C37" i="1"/>
  <c r="C36" i="1"/>
  <c r="C35" i="1"/>
  <c r="C88" i="1"/>
  <c r="C89" i="1"/>
  <c r="C54" i="1"/>
  <c r="C55" i="1"/>
  <c r="C56" i="1"/>
  <c r="E100" i="1"/>
  <c r="E99" i="1"/>
  <c r="G99" i="1" s="1"/>
  <c r="C121" i="1"/>
  <c r="C122" i="1"/>
  <c r="C123" i="1"/>
  <c r="C124" i="1"/>
  <c r="I41" i="1"/>
  <c r="I33" i="1"/>
  <c r="I37" i="1"/>
  <c r="G39" i="1"/>
  <c r="C75" i="1"/>
  <c r="C69" i="1"/>
  <c r="C64" i="1"/>
  <c r="C39" i="1"/>
  <c r="C15" i="1"/>
  <c r="C17" i="1"/>
  <c r="C18" i="1"/>
  <c r="C19" i="1"/>
  <c r="C20" i="1"/>
  <c r="C21" i="1"/>
  <c r="C22" i="1"/>
  <c r="C23" i="1"/>
  <c r="C25" i="1"/>
  <c r="C26" i="1"/>
  <c r="C27" i="1"/>
  <c r="C28" i="1"/>
  <c r="C29" i="1"/>
  <c r="C30" i="1"/>
  <c r="C32" i="1"/>
  <c r="C33" i="1"/>
  <c r="C34" i="1"/>
  <c r="C38" i="1"/>
  <c r="C40" i="1"/>
  <c r="C41" i="1"/>
  <c r="C42" i="1"/>
  <c r="C43" i="1"/>
  <c r="C44" i="1"/>
  <c r="C45" i="1"/>
  <c r="C46" i="1"/>
  <c r="C47" i="1"/>
  <c r="C48" i="1"/>
  <c r="C49" i="1"/>
  <c r="C50" i="1"/>
  <c r="C51" i="1"/>
  <c r="C53" i="1"/>
  <c r="C59" i="1"/>
  <c r="C60" i="1"/>
  <c r="C72" i="1"/>
  <c r="C73" i="1"/>
  <c r="C74" i="1"/>
  <c r="C76" i="1"/>
  <c r="C77" i="1"/>
  <c r="C78" i="1"/>
  <c r="C79" i="1"/>
  <c r="C80" i="1"/>
  <c r="C81" i="1"/>
  <c r="C83" i="1"/>
  <c r="C84" i="1"/>
  <c r="C86" i="1"/>
  <c r="C87" i="1"/>
  <c r="C91" i="1"/>
  <c r="E93" i="1"/>
  <c r="C94" i="1"/>
  <c r="C95" i="1"/>
  <c r="E96" i="1"/>
  <c r="C96" i="1" s="1"/>
  <c r="E98" i="1"/>
  <c r="C98" i="1" s="1"/>
  <c r="C99" i="1"/>
  <c r="C100" i="1"/>
  <c r="C104" i="1"/>
  <c r="C105" i="1"/>
  <c r="C107" i="1"/>
  <c r="C109" i="1"/>
  <c r="C111" i="1"/>
  <c r="C112" i="1"/>
  <c r="G74" i="1"/>
  <c r="G76" i="1"/>
  <c r="G77" i="1"/>
  <c r="G78" i="1"/>
  <c r="G16" i="1"/>
  <c r="G17" i="1"/>
  <c r="G18" i="1"/>
  <c r="G19" i="1"/>
  <c r="G20" i="1"/>
  <c r="G21" i="1"/>
  <c r="G22" i="1"/>
  <c r="G23" i="1"/>
  <c r="G25" i="1"/>
  <c r="G26" i="1"/>
  <c r="G28" i="1"/>
  <c r="G30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53" i="1"/>
  <c r="G54" i="1"/>
  <c r="G55" i="1"/>
  <c r="G56" i="1"/>
  <c r="G59" i="1"/>
  <c r="G60" i="1"/>
  <c r="G72" i="1"/>
  <c r="G73" i="1"/>
  <c r="G80" i="1"/>
  <c r="G81" i="1"/>
  <c r="G82" i="1"/>
  <c r="G83" i="1"/>
  <c r="G84" i="1"/>
  <c r="G86" i="1"/>
  <c r="G87" i="1"/>
  <c r="G90" i="1"/>
  <c r="G91" i="1"/>
  <c r="G94" i="1"/>
  <c r="G95" i="1"/>
  <c r="G96" i="1"/>
  <c r="G98" i="1"/>
  <c r="G100" i="1"/>
  <c r="G104" i="1"/>
  <c r="G105" i="1"/>
  <c r="G106" i="1"/>
  <c r="G107" i="1"/>
  <c r="G108" i="1"/>
  <c r="G111" i="1"/>
  <c r="G112" i="1"/>
  <c r="F8" i="4"/>
  <c r="C6" i="4"/>
  <c r="E6" i="4" s="1"/>
  <c r="C4" i="4"/>
  <c r="E4" i="4" s="1"/>
  <c r="B8" i="4"/>
  <c r="C7" i="4" s="1"/>
  <c r="E7" i="4" s="1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C66" i="1" l="1"/>
  <c r="G66" i="1"/>
  <c r="C24" i="1"/>
  <c r="D14" i="1"/>
  <c r="G24" i="1"/>
  <c r="F92" i="1"/>
  <c r="E97" i="1"/>
  <c r="C103" i="1"/>
  <c r="G103" i="1"/>
  <c r="D102" i="1"/>
  <c r="G85" i="1"/>
  <c r="E57" i="1"/>
  <c r="J57" i="1" s="1"/>
  <c r="C85" i="1"/>
  <c r="G58" i="1"/>
  <c r="D57" i="1"/>
  <c r="C58" i="1"/>
  <c r="G31" i="1"/>
  <c r="C31" i="1"/>
  <c r="C110" i="1"/>
  <c r="G110" i="1"/>
  <c r="C5" i="4"/>
  <c r="E5" i="4" s="1"/>
  <c r="G5" i="4" s="1"/>
  <c r="G93" i="1"/>
  <c r="G52" i="1"/>
  <c r="G27" i="1"/>
  <c r="C108" i="1"/>
  <c r="C93" i="1"/>
  <c r="C90" i="1"/>
  <c r="C52" i="1"/>
  <c r="C62" i="1"/>
  <c r="C67" i="1"/>
  <c r="C57" i="1" l="1"/>
  <c r="G57" i="1"/>
  <c r="E92" i="1"/>
  <c r="F113" i="1"/>
  <c r="F126" i="1" s="1"/>
  <c r="C14" i="1"/>
  <c r="G14" i="1"/>
  <c r="C8" i="4"/>
  <c r="D101" i="1"/>
  <c r="C102" i="1"/>
  <c r="G102" i="1"/>
  <c r="C97" i="1"/>
  <c r="G97" i="1"/>
  <c r="E8" i="4"/>
  <c r="G101" i="1" l="1"/>
  <c r="C101" i="1"/>
  <c r="D113" i="1"/>
  <c r="C92" i="1"/>
  <c r="G92" i="1"/>
  <c r="E113" i="1"/>
  <c r="E126" i="1" l="1"/>
  <c r="E119" i="1"/>
  <c r="E125" i="1" s="1"/>
  <c r="C113" i="1"/>
  <c r="C126" i="1" s="1"/>
  <c r="D126" i="1"/>
  <c r="D119" i="1"/>
  <c r="G113" i="1"/>
  <c r="G119" i="1" s="1"/>
  <c r="D125" i="1" l="1"/>
  <c r="C125" i="1" s="1"/>
  <c r="C119" i="1"/>
</calcChain>
</file>

<file path=xl/sharedStrings.xml><?xml version="1.0" encoding="utf-8"?>
<sst xmlns="http://schemas.openxmlformats.org/spreadsheetml/2006/main" count="157" uniqueCount="152">
  <si>
    <t>Код</t>
  </si>
  <si>
    <t>Загальний фонд</t>
  </si>
  <si>
    <t>Спеціальний фонд</t>
  </si>
  <si>
    <t>Разом</t>
  </si>
  <si>
    <t>у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</si>
  <si>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</si>
  <si>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</si>
  <si>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</si>
  <si>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</si>
  <si>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</si>
  <si>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</si>
  <si>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</si>
  <si>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</si>
  <si>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Від органів державного управління</t>
  </si>
  <si>
    <t>Субвенції</t>
  </si>
  <si>
    <t>Цільові фонди</t>
  </si>
  <si>
    <t>Інші фонди</t>
  </si>
  <si>
    <t>Всього доходів</t>
  </si>
  <si>
    <t>Земельний податок з юридичних осіб</t>
  </si>
  <si>
    <t>Орендна плата з юридичних осіб</t>
  </si>
  <si>
    <t>Орендна плата з фізичних осіб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</si>
  <si>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</si>
  <si>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(грн.)</t>
  </si>
  <si>
    <t>Інші надходження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</si>
  <si>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 </t>
  </si>
  <si>
    <t>Додаток 1</t>
  </si>
  <si>
    <t xml:space="preserve">Офіційні трансферти 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</si>
  <si>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</si>
  <si>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</si>
  <si>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</si>
  <si>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</si>
  <si>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</si>
  <si>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</si>
  <si>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</si>
  <si>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</si>
  <si>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доходи без трансфертів </t>
  </si>
  <si>
    <t xml:space="preserve">Обсяг дотації вирівнювання районним у місті бюджетам                                    на 2011 рік </t>
  </si>
  <si>
    <t>Туристичний збір</t>
  </si>
  <si>
    <t>Збір за місця для паркування транспортних засобів</t>
  </si>
  <si>
    <t>Екологічний податок</t>
  </si>
  <si>
    <t>Субвенція з державного бюджету місцевим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</si>
  <si>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Податок на прибуток підприємств та фінансових установ комунальної власності</t>
  </si>
  <si>
    <t>Збір за місця для паркування транспортних засобів, сплачений юридичними особами</t>
  </si>
  <si>
    <t>Туристичний збір, сплачений юридичними особами</t>
  </si>
  <si>
    <t>Туристичний збір, сплачений фізичними особами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</si>
  <si>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</si>
  <si>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</si>
  <si>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</si>
  <si>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6=(гр3+гр4)</t>
  </si>
  <si>
    <t>Єдиний податок</t>
  </si>
  <si>
    <t>Єдиний податок з юридичних осіб</t>
  </si>
  <si>
    <t>Єдиний податок з фізичних осіб</t>
  </si>
  <si>
    <t>Інші податки та збори</t>
  </si>
  <si>
    <t>Надходження від викидів забруднюючих речовин в атмосферне повітря стаціонарними джерелами забруднення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</si>
  <si>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</si>
  <si>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>Кошти від продажу землі і нематеріальних активів</t>
  </si>
  <si>
    <t>Кошти від продажу землі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</si>
  <si>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</si>
  <si>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</si>
  <si>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25010100 </t>
  </si>
  <si>
    <t>Плата за послуги, що надаються бюджетними установами згідно з їх основною діяльністю </t>
  </si>
  <si>
    <t>25020100 </t>
  </si>
  <si>
    <t>Благодійні внески, гранти та дарунки </t>
  </si>
  <si>
    <t>11010100 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</si>
  <si>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</si>
  <si>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11010200 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</si>
  <si>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</si>
  <si>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11010400 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</si>
  <si>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</si>
  <si>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11010500 </t>
  </si>
  <si>
    <t>Податок на доходи фізичних осіб, що сплачується фізичними особами за результатами річного декларування</t>
  </si>
  <si>
    <t>13010200 </t>
  </si>
  <si>
    <t>13030000 </t>
  </si>
  <si>
    <t>24110900 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</si>
  <si>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</si>
  <si>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31010200 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</si>
  <si>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</si>
  <si>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Надходження коштів пайової участі у розвитку інфраструктури населеного пункту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</si>
  <si>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</si>
  <si>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</si>
  <si>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</si>
  <si>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</si>
  <si>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до рішення міської ради 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</si>
  <si>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</si>
  <si>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</si>
  <si>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</si>
  <si>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</si>
  <si>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</si>
  <si>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</si>
  <si>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Акцизний податок з реалізації суб’єктами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</si>
  <si>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</si>
  <si>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</si>
  <si>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</si>
  <si>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</si>
  <si>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</si>
  <si>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</si>
  <si>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18010500 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</si>
  <si>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</si>
  <si>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</si>
  <si>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засобів, сплачений фізичними особами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</si>
  <si>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</si>
  <si>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</si>
  <si>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</si>
  <si>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</si>
  <si>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Податок та збір на доходи фізичних осіб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</si>
  <si>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</si>
  <si>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</si>
  <si>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Всього </t>
  </si>
  <si>
    <t xml:space="preserve">Державне мито 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</si>
  <si>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</si>
  <si>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  </t>
  </si>
  <si>
    <t>Державне мито, пов'язане з видачею та оформленням закордонних паспортів (посвідок) та паспортів громадян України  </t>
  </si>
  <si>
    <t>Найменування згідно з класифікацією доходів бюджету</t>
  </si>
  <si>
    <t>Земельний податок з фізичних осіб</t>
  </si>
  <si>
    <t>21081100 </t>
  </si>
  <si>
    <t>Адміністративні штрафи та інші санкції </t>
  </si>
  <si>
    <t>Плата за надання адміністративних послуг</t>
  </si>
  <si>
    <t>Плата за надання інших адміністративних послуг</t>
  </si>
  <si>
    <t>22090100 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</si>
  <si>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</si>
  <si>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 xml:space="preserve">VІІ скликання </t>
  </si>
  <si>
    <t>Надходження бюджетних установ вiд додаткової (господарської) дiяльностi</t>
  </si>
  <si>
    <t>Плата за оренду майна бюджетних установ</t>
  </si>
  <si>
    <t>21080900 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</si>
  <si>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</si>
  <si>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</si>
  <si>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</si>
  <si>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</si>
  <si>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 </t>
  </si>
  <si>
    <t xml:space="preserve">                              Чернівецький міський голова                                                                                                                           О. Каспрук                                                                                                                                  </t>
  </si>
  <si>
    <r>
      <t>13010000</t>
    </r>
    <r>
      <rPr>
        <sz val="18"/>
        <rFont val="Times New Roman"/>
        <family val="1"/>
        <charset val="204"/>
      </rPr>
      <t> </t>
    </r>
  </si>
  <si>
    <r>
      <t>14000000</t>
    </r>
    <r>
      <rPr>
        <sz val="18"/>
        <color indexed="10"/>
        <rFont val="Times New Roman"/>
        <family val="1"/>
        <charset val="204"/>
      </rPr>
      <t> </t>
    </r>
  </si>
  <si>
    <r>
      <t>Внутрішні податки на товари та послуги</t>
    </r>
    <r>
      <rPr>
        <sz val="18"/>
        <rFont val="Times New Roman"/>
        <family val="1"/>
        <charset val="204"/>
      </rPr>
      <t xml:space="preserve">  </t>
    </r>
  </si>
  <si>
    <r>
      <t>Плата за розміщення тимчасово вільних коштів місцевих бюджетів</t>
    </r>
    <r>
      <rPr>
        <b/>
        <sz val="18"/>
        <color indexed="8"/>
        <rFont val="Times New Roman"/>
        <family val="1"/>
        <charset val="204"/>
      </rPr>
      <t> </t>
    </r>
  </si>
  <si>
    <r>
      <t>21080000</t>
    </r>
    <r>
      <rPr>
        <sz val="18"/>
        <rFont val="Times New Roman"/>
        <family val="1"/>
        <charset val="204"/>
      </rPr>
      <t> </t>
    </r>
  </si>
  <si>
    <r>
      <t>Інші надходження</t>
    </r>
    <r>
      <rPr>
        <sz val="18"/>
        <rFont val="Times New Roman"/>
        <family val="1"/>
        <charset val="204"/>
      </rPr>
      <t xml:space="preserve">  </t>
    </r>
  </si>
  <si>
    <r>
      <t>22010000</t>
    </r>
    <r>
      <rPr>
        <sz val="18"/>
        <rFont val="Times New Roman"/>
        <family val="1"/>
        <charset val="204"/>
      </rPr>
      <t> </t>
    </r>
  </si>
  <si>
    <r>
      <t>24110000</t>
    </r>
    <r>
      <rPr>
        <sz val="18"/>
        <rFont val="Times New Roman"/>
        <family val="1"/>
        <charset val="204"/>
      </rPr>
      <t> </t>
    </r>
  </si>
  <si>
    <r>
      <t>Доходи від операцій з кредитування та надання гарантій</t>
    </r>
    <r>
      <rPr>
        <sz val="18"/>
        <rFont val="Times New Roman"/>
        <family val="1"/>
        <charset val="204"/>
      </rPr>
      <t xml:space="preserve">  </t>
    </r>
  </si>
  <si>
    <r>
      <t>25000000</t>
    </r>
    <r>
      <rPr>
        <sz val="18"/>
        <rFont val="Times New Roman"/>
        <family val="1"/>
        <charset val="204"/>
      </rPr>
      <t> </t>
    </r>
  </si>
  <si>
    <r>
      <t>Власні надходження бюджетних установ</t>
    </r>
    <r>
      <rPr>
        <sz val="18"/>
        <rFont val="Times New Roman"/>
        <family val="1"/>
        <charset val="204"/>
      </rPr>
      <t xml:space="preserve">  </t>
    </r>
  </si>
  <si>
    <r>
      <t>25010000</t>
    </r>
    <r>
      <rPr>
        <sz val="18"/>
        <rFont val="Times New Roman"/>
        <family val="1"/>
        <charset val="204"/>
      </rPr>
      <t> </t>
    </r>
  </si>
  <si>
    <r>
      <t>Надходження від плати за послуги, що надаються бюджетними установами згідно із законодавством</t>
    </r>
    <r>
      <rPr>
        <sz val="18"/>
        <rFont val="Times New Roman"/>
        <family val="1"/>
        <charset val="204"/>
      </rPr>
      <t> </t>
    </r>
  </si>
  <si>
    <r>
      <t>25020000</t>
    </r>
    <r>
      <rPr>
        <sz val="18"/>
        <rFont val="Times New Roman"/>
        <family val="1"/>
        <charset val="204"/>
      </rPr>
      <t> </t>
    </r>
  </si>
  <si>
    <r>
      <t>Інші джерела власних надходжень бюджетних установ</t>
    </r>
    <r>
      <rPr>
        <sz val="18"/>
        <rFont val="Times New Roman"/>
        <family val="1"/>
        <charset val="204"/>
      </rPr>
      <t xml:space="preserve">  </t>
    </r>
  </si>
  <si>
    <r>
      <t>31010000</t>
    </r>
    <r>
      <rPr>
        <sz val="18"/>
        <rFont val="Times New Roman"/>
        <family val="1"/>
        <charset val="204"/>
      </rPr>
      <t> </t>
    </r>
  </si>
  <si>
    <r>
  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  </r>
    <r>
      <rPr>
        <sz val="18"/>
        <rFont val="Times New Roman"/>
        <family val="1"/>
        <charset val="204"/>
      </rPr>
      <t> </t>
    </r>
  </si>
  <si>
    <r>
      <t xml:space="preserve">Кошти від відчуження майна, що належить Автономній Республіці Крим та майна, що перебуває в комунальній власності </t>
    </r>
    <r>
      <rPr>
        <sz val="18"/>
        <rFont val="Times New Roman"/>
        <family val="1"/>
        <charset val="204"/>
      </rPr>
      <t> </t>
    </r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</si>
  <si>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сім"ї патронатного вихователя</t>
  </si>
  <si>
    <t>Субвенція з державного бюджету місцевим бюджетам на виплату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</si>
  <si>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Доходи міського бюджету на 2017 рік</t>
  </si>
  <si>
    <t>30.12.2016 № 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</si>
</sst>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84" formatCode="0.0"/>
    <numFmt numFmtId="18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sz val="2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8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0" xfId="2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8" fillId="0" borderId="0" xfId="1" applyFont="1" applyAlignment="1">
      <alignment horizontal="center"/>
    </xf>
    <xf numFmtId="170" fontId="8" fillId="0" borderId="0" xfId="1" applyFont="1" applyAlignment="1">
      <alignment horizontal="left"/>
    </xf>
    <xf numFmtId="170" fontId="8" fillId="0" borderId="0" xfId="1" applyFont="1" applyAlignment="1"/>
    <xf numFmtId="0" fontId="9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185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185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84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84" fontId="0" fillId="0" borderId="0" xfId="0" applyNumberFormat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1" fillId="0" borderId="0" xfId="2" applyFont="1" applyBorder="1" applyAlignment="1">
      <alignment horizontal="center"/>
    </xf>
    <xf numFmtId="0" fontId="13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/>
    <xf numFmtId="0" fontId="11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right" wrapText="1"/>
    </xf>
    <xf numFmtId="0" fontId="13" fillId="0" borderId="0" xfId="0" applyFont="1" applyFill="1"/>
    <xf numFmtId="0" fontId="11" fillId="0" borderId="0" xfId="0" applyFont="1" applyFill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0" fontId="13" fillId="0" borderId="1" xfId="2" applyFont="1" applyBorder="1" applyAlignment="1">
      <alignment horizontal="center" vertical="top"/>
    </xf>
    <xf numFmtId="0" fontId="13" fillId="0" borderId="1" xfId="0" applyFont="1" applyBorder="1" applyAlignment="1">
      <alignment wrapText="1"/>
    </xf>
    <xf numFmtId="0" fontId="11" fillId="0" borderId="1" xfId="2" applyFont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/>
    </xf>
    <xf numFmtId="0" fontId="1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1" fillId="0" borderId="1" xfId="0" applyFont="1" applyBorder="1"/>
    <xf numFmtId="0" fontId="13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horizontal="right" wrapText="1"/>
    </xf>
    <xf numFmtId="0" fontId="16" fillId="0" borderId="0" xfId="0" applyFont="1"/>
    <xf numFmtId="0" fontId="14" fillId="0" borderId="0" xfId="0" applyFont="1"/>
    <xf numFmtId="0" fontId="14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1" fillId="0" borderId="1" xfId="0" applyNumberFormat="1" applyFont="1" applyFill="1" applyBorder="1" applyAlignment="1">
      <alignment horizontal="right" wrapText="1"/>
    </xf>
    <xf numFmtId="1" fontId="13" fillId="0" borderId="1" xfId="0" applyNumberFormat="1" applyFont="1" applyFill="1" applyBorder="1" applyAlignment="1">
      <alignment horizontal="right" wrapText="1"/>
    </xf>
    <xf numFmtId="1" fontId="13" fillId="0" borderId="0" xfId="0" applyNumberFormat="1" applyFont="1"/>
    <xf numFmtId="0" fontId="16" fillId="0" borderId="1" xfId="0" applyFont="1" applyFill="1" applyBorder="1" applyAlignment="1">
      <alignment horizontal="right" wrapText="1"/>
    </xf>
    <xf numFmtId="0" fontId="13" fillId="0" borderId="1" xfId="0" applyNumberFormat="1" applyFont="1" applyFill="1" applyBorder="1" applyAlignment="1">
      <alignment horizontal="justify" vertical="top" wrapText="1"/>
    </xf>
    <xf numFmtId="0" fontId="12" fillId="0" borderId="0" xfId="2" applyFont="1" applyFill="1" applyAlignment="1"/>
    <xf numFmtId="0" fontId="17" fillId="0" borderId="0" xfId="2" applyFont="1" applyFill="1" applyAlignment="1"/>
    <xf numFmtId="0" fontId="18" fillId="0" borderId="0" xfId="0" applyFont="1"/>
    <xf numFmtId="0" fontId="13" fillId="0" borderId="2" xfId="0" applyFont="1" applyFill="1" applyBorder="1" applyAlignment="1">
      <alignment horizontal="right" wrapText="1"/>
    </xf>
    <xf numFmtId="0" fontId="11" fillId="0" borderId="1" xfId="0" applyFont="1" applyBorder="1" applyAlignment="1">
      <alignment vertical="justify" wrapText="1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/>
    </xf>
    <xf numFmtId="170" fontId="8" fillId="0" borderId="0" xfId="1" applyFont="1" applyAlignment="1">
      <alignment horizontal="left"/>
    </xf>
    <xf numFmtId="0" fontId="9" fillId="0" borderId="0" xfId="2" applyFont="1" applyBorder="1" applyAlignment="1">
      <alignment horizontal="center" vertical="top" wrapText="1"/>
    </xf>
    <xf numFmtId="0" fontId="6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zoomScale="50" zoomScaleNormal="50" zoomScaleSheetLayoutView="5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E5" sqref="E5"/>
    </sheetView>
  </sheetViews>
  <sheetFormatPr defaultColWidth="11.28515625" defaultRowHeight="23.25" x14ac:dyDescent="0.35"/>
  <cols>
    <col min="1" max="1" width="15.85546875" style="24" customWidth="1"/>
    <col min="2" max="2" width="156.140625" style="25" customWidth="1"/>
    <col min="3" max="3" width="21.5703125" style="25" customWidth="1"/>
    <col min="4" max="4" width="21" style="25" customWidth="1"/>
    <col min="5" max="5" width="21.28515625" style="25" customWidth="1"/>
    <col min="6" max="6" width="21.140625" style="25" customWidth="1"/>
    <col min="7" max="7" width="15" style="25" hidden="1" customWidth="1"/>
    <col min="8" max="8" width="20.140625" style="25" customWidth="1"/>
    <col min="9" max="9" width="12" style="25" hidden="1" customWidth="1"/>
    <col min="10" max="10" width="15.85546875" style="25" bestFit="1" customWidth="1"/>
    <col min="11" max="16384" width="11.28515625" style="25"/>
  </cols>
  <sheetData>
    <row r="1" spans="1:8" x14ac:dyDescent="0.35">
      <c r="E1" s="76" t="s">
        <v>25</v>
      </c>
      <c r="F1" s="76"/>
    </row>
    <row r="2" spans="1:8" ht="30" customHeight="1" x14ac:dyDescent="0.35">
      <c r="D2" s="26"/>
      <c r="E2" s="75" t="s">
        <v>82</v>
      </c>
      <c r="F2" s="75"/>
      <c r="G2" s="26"/>
      <c r="H2" s="26"/>
    </row>
    <row r="3" spans="1:8" ht="24.75" customHeight="1" x14ac:dyDescent="0.35">
      <c r="D3" s="26"/>
      <c r="E3" s="75" t="s">
        <v>120</v>
      </c>
      <c r="F3" s="75"/>
      <c r="G3" s="26"/>
      <c r="H3" s="26"/>
    </row>
    <row r="4" spans="1:8" ht="29.25" customHeight="1" x14ac:dyDescent="0.35">
      <c r="D4" s="27"/>
      <c r="E4" s="75" t="s">
        <v>151</v>
      </c>
      <c r="F4" s="75"/>
      <c r="G4" s="27"/>
      <c r="H4" s="26"/>
    </row>
    <row r="5" spans="1:8" x14ac:dyDescent="0.35">
      <c r="D5" s="26"/>
      <c r="E5" s="27"/>
      <c r="F5" s="27"/>
      <c r="G5" s="26"/>
      <c r="H5" s="26"/>
    </row>
    <row r="6" spans="1:8" ht="34.5" customHeight="1" x14ac:dyDescent="0.35">
      <c r="A6" s="79" t="s">
        <v>150</v>
      </c>
      <c r="B6" s="79"/>
      <c r="C6" s="79"/>
      <c r="D6" s="79"/>
      <c r="E6" s="79"/>
      <c r="F6" s="79"/>
      <c r="G6" s="79"/>
      <c r="H6" s="28"/>
    </row>
    <row r="7" spans="1:8" ht="27" customHeight="1" x14ac:dyDescent="0.35">
      <c r="D7" s="26"/>
      <c r="E7" s="26"/>
      <c r="F7" s="26"/>
      <c r="G7" s="26"/>
      <c r="H7" s="26"/>
    </row>
    <row r="8" spans="1:8" ht="33" customHeight="1" x14ac:dyDescent="0.35">
      <c r="F8" s="29" t="s">
        <v>22</v>
      </c>
      <c r="H8" s="29"/>
    </row>
    <row r="9" spans="1:8" x14ac:dyDescent="0.35">
      <c r="A9" s="78" t="s">
        <v>0</v>
      </c>
      <c r="B9" s="78" t="s">
        <v>112</v>
      </c>
      <c r="C9" s="78" t="s">
        <v>107</v>
      </c>
      <c r="D9" s="78" t="s">
        <v>1</v>
      </c>
      <c r="E9" s="77" t="s">
        <v>2</v>
      </c>
      <c r="F9" s="77"/>
      <c r="G9" s="78" t="s">
        <v>3</v>
      </c>
      <c r="H9" s="30"/>
    </row>
    <row r="10" spans="1:8" x14ac:dyDescent="0.35">
      <c r="A10" s="78"/>
      <c r="B10" s="78"/>
      <c r="C10" s="78"/>
      <c r="D10" s="78"/>
      <c r="E10" s="78" t="s">
        <v>3</v>
      </c>
      <c r="F10" s="78" t="s">
        <v>4</v>
      </c>
      <c r="G10" s="78"/>
      <c r="H10" s="30"/>
    </row>
    <row r="11" spans="1:8" x14ac:dyDescent="0.35">
      <c r="A11" s="78"/>
      <c r="B11" s="78"/>
      <c r="C11" s="78"/>
      <c r="D11" s="78"/>
      <c r="E11" s="78"/>
      <c r="F11" s="78"/>
      <c r="G11" s="78"/>
      <c r="H11" s="30"/>
    </row>
    <row r="12" spans="1:8" x14ac:dyDescent="0.35">
      <c r="A12" s="78"/>
      <c r="B12" s="78"/>
      <c r="C12" s="78"/>
      <c r="D12" s="78"/>
      <c r="E12" s="78"/>
      <c r="F12" s="78"/>
      <c r="G12" s="78"/>
      <c r="H12" s="30"/>
    </row>
    <row r="13" spans="1:8" ht="30.75" customHeight="1" x14ac:dyDescent="0.35">
      <c r="A13" s="31">
        <v>1</v>
      </c>
      <c r="B13" s="31">
        <v>2</v>
      </c>
      <c r="C13" s="31">
        <v>3</v>
      </c>
      <c r="D13" s="31">
        <v>4</v>
      </c>
      <c r="E13" s="31">
        <v>5</v>
      </c>
      <c r="F13" s="31">
        <v>6</v>
      </c>
      <c r="G13" s="32" t="s">
        <v>48</v>
      </c>
      <c r="H13" s="33"/>
    </row>
    <row r="14" spans="1:8" s="37" customFormat="1" ht="22.5" x14ac:dyDescent="0.3">
      <c r="A14" s="34">
        <v>10000000</v>
      </c>
      <c r="B14" s="34" t="s">
        <v>5</v>
      </c>
      <c r="C14" s="35">
        <f>D14+E14</f>
        <v>900668300</v>
      </c>
      <c r="D14" s="35">
        <f>D15+D24+D29+D31</f>
        <v>900277000</v>
      </c>
      <c r="E14" s="35">
        <f>E52</f>
        <v>391300</v>
      </c>
      <c r="F14" s="35"/>
      <c r="G14" s="35">
        <f>D14+E14</f>
        <v>900668300</v>
      </c>
      <c r="H14" s="36"/>
    </row>
    <row r="15" spans="1:8" s="37" customFormat="1" ht="22.5" customHeight="1" x14ac:dyDescent="0.3">
      <c r="A15" s="34">
        <v>11000000</v>
      </c>
      <c r="B15" s="38" t="s">
        <v>6</v>
      </c>
      <c r="C15" s="35">
        <f t="shared" ref="C15:C86" si="0">D15+E15</f>
        <v>508105000</v>
      </c>
      <c r="D15" s="35">
        <f>D16+D22</f>
        <v>508105000</v>
      </c>
      <c r="E15" s="35"/>
      <c r="F15" s="35"/>
      <c r="G15" s="35">
        <f t="shared" ref="G15:G85" si="1">D15+E15</f>
        <v>508105000</v>
      </c>
      <c r="H15" s="36"/>
    </row>
    <row r="16" spans="1:8" s="37" customFormat="1" ht="22.5" x14ac:dyDescent="0.3">
      <c r="A16" s="34">
        <v>11010000</v>
      </c>
      <c r="B16" s="38" t="s">
        <v>104</v>
      </c>
      <c r="C16" s="35">
        <f t="shared" si="0"/>
        <v>505050000</v>
      </c>
      <c r="D16" s="35">
        <f>D17+D18+D19+D20+D21</f>
        <v>505050000</v>
      </c>
      <c r="E16" s="35"/>
      <c r="F16" s="35"/>
      <c r="G16" s="35">
        <f t="shared" si="1"/>
        <v>505050000</v>
      </c>
      <c r="H16" s="36"/>
    </row>
    <row r="17" spans="1:8" ht="46.5" customHeight="1" x14ac:dyDescent="0.35">
      <c r="A17" s="39" t="s">
        <v>63</v>
      </c>
      <c r="B17" s="40" t="s">
        <v>64</v>
      </c>
      <c r="C17" s="35">
        <f t="shared" si="0"/>
        <v>432000000</v>
      </c>
      <c r="D17" s="41">
        <v>432000000</v>
      </c>
      <c r="E17" s="41"/>
      <c r="F17" s="41"/>
      <c r="G17" s="35">
        <f t="shared" si="1"/>
        <v>432000000</v>
      </c>
      <c r="H17" s="42"/>
    </row>
    <row r="18" spans="1:8" ht="69" customHeight="1" x14ac:dyDescent="0.35">
      <c r="A18" s="39" t="s">
        <v>65</v>
      </c>
      <c r="B18" s="40" t="s">
        <v>66</v>
      </c>
      <c r="C18" s="35">
        <f t="shared" si="0"/>
        <v>53700000</v>
      </c>
      <c r="D18" s="41">
        <v>53700000</v>
      </c>
      <c r="E18" s="41"/>
      <c r="F18" s="41"/>
      <c r="G18" s="35">
        <f t="shared" si="1"/>
        <v>53700000</v>
      </c>
      <c r="H18" s="42"/>
    </row>
    <row r="19" spans="1:8" s="43" customFormat="1" ht="46.5" customHeight="1" x14ac:dyDescent="0.35">
      <c r="A19" s="39" t="s">
        <v>67</v>
      </c>
      <c r="B19" s="40" t="s">
        <v>68</v>
      </c>
      <c r="C19" s="35">
        <f t="shared" si="0"/>
        <v>9500000</v>
      </c>
      <c r="D19" s="41">
        <v>9500000</v>
      </c>
      <c r="E19" s="41"/>
      <c r="F19" s="41"/>
      <c r="G19" s="35">
        <f t="shared" si="1"/>
        <v>9500000</v>
      </c>
      <c r="H19" s="42"/>
    </row>
    <row r="20" spans="1:8" s="43" customFormat="1" ht="22.5" customHeight="1" x14ac:dyDescent="0.35">
      <c r="A20" s="39" t="s">
        <v>69</v>
      </c>
      <c r="B20" s="40" t="s">
        <v>70</v>
      </c>
      <c r="C20" s="35">
        <f t="shared" si="0"/>
        <v>9000000</v>
      </c>
      <c r="D20" s="41">
        <v>9000000</v>
      </c>
      <c r="E20" s="41"/>
      <c r="F20" s="41"/>
      <c r="G20" s="35">
        <f t="shared" si="1"/>
        <v>9000000</v>
      </c>
      <c r="H20" s="42"/>
    </row>
    <row r="21" spans="1:8" s="43" customFormat="1" ht="73.5" customHeight="1" x14ac:dyDescent="0.35">
      <c r="A21" s="39">
        <v>11010900</v>
      </c>
      <c r="B21" s="40" t="s">
        <v>83</v>
      </c>
      <c r="C21" s="35">
        <f t="shared" si="0"/>
        <v>850000</v>
      </c>
      <c r="D21" s="41">
        <v>850000</v>
      </c>
      <c r="E21" s="41"/>
      <c r="F21" s="41"/>
      <c r="G21" s="35">
        <f t="shared" si="1"/>
        <v>850000</v>
      </c>
      <c r="H21" s="42"/>
    </row>
    <row r="22" spans="1:8" s="44" customFormat="1" ht="22.5" x14ac:dyDescent="0.3">
      <c r="A22" s="34">
        <v>11020000</v>
      </c>
      <c r="B22" s="38" t="s">
        <v>7</v>
      </c>
      <c r="C22" s="35">
        <f t="shared" si="0"/>
        <v>3055000</v>
      </c>
      <c r="D22" s="35">
        <f>D23</f>
        <v>3055000</v>
      </c>
      <c r="E22" s="35"/>
      <c r="F22" s="35"/>
      <c r="G22" s="35">
        <f t="shared" si="1"/>
        <v>3055000</v>
      </c>
      <c r="H22" s="36"/>
    </row>
    <row r="23" spans="1:8" s="43" customFormat="1" ht="26.25" customHeight="1" x14ac:dyDescent="0.35">
      <c r="A23" s="39">
        <v>11020200</v>
      </c>
      <c r="B23" s="40" t="s">
        <v>41</v>
      </c>
      <c r="C23" s="35">
        <f t="shared" si="0"/>
        <v>3055000</v>
      </c>
      <c r="D23" s="41">
        <v>3055000</v>
      </c>
      <c r="E23" s="41"/>
      <c r="F23" s="35"/>
      <c r="G23" s="35">
        <f t="shared" si="1"/>
        <v>3055000</v>
      </c>
      <c r="H23" s="42"/>
    </row>
    <row r="24" spans="1:8" s="44" customFormat="1" ht="22.5" x14ac:dyDescent="0.3">
      <c r="A24" s="34">
        <v>13000000</v>
      </c>
      <c r="B24" s="45" t="s">
        <v>84</v>
      </c>
      <c r="C24" s="35">
        <f t="shared" si="0"/>
        <v>137000</v>
      </c>
      <c r="D24" s="35">
        <f>D25+D27</f>
        <v>137000</v>
      </c>
      <c r="E24" s="35"/>
      <c r="F24" s="35"/>
      <c r="G24" s="35">
        <f t="shared" si="1"/>
        <v>137000</v>
      </c>
      <c r="H24" s="36"/>
    </row>
    <row r="25" spans="1:8" s="44" customFormat="1" ht="27" customHeight="1" x14ac:dyDescent="0.3">
      <c r="A25" s="46" t="s">
        <v>130</v>
      </c>
      <c r="B25" s="45" t="s">
        <v>85</v>
      </c>
      <c r="C25" s="35">
        <f t="shared" si="0"/>
        <v>122500</v>
      </c>
      <c r="D25" s="35">
        <f>D26</f>
        <v>122500</v>
      </c>
      <c r="E25" s="35"/>
      <c r="F25" s="35"/>
      <c r="G25" s="35">
        <f t="shared" si="1"/>
        <v>122500</v>
      </c>
      <c r="H25" s="36"/>
    </row>
    <row r="26" spans="1:8" s="44" customFormat="1" ht="69.75" customHeight="1" x14ac:dyDescent="0.35">
      <c r="A26" s="32" t="s">
        <v>71</v>
      </c>
      <c r="B26" s="47" t="s">
        <v>86</v>
      </c>
      <c r="C26" s="35">
        <f t="shared" si="0"/>
        <v>122500</v>
      </c>
      <c r="D26" s="41">
        <v>122500</v>
      </c>
      <c r="E26" s="35"/>
      <c r="F26" s="35"/>
      <c r="G26" s="35">
        <f t="shared" si="1"/>
        <v>122500</v>
      </c>
      <c r="H26" s="42"/>
    </row>
    <row r="27" spans="1:8" s="44" customFormat="1" ht="24" customHeight="1" x14ac:dyDescent="0.3">
      <c r="A27" s="46" t="s">
        <v>72</v>
      </c>
      <c r="B27" s="45" t="s">
        <v>87</v>
      </c>
      <c r="C27" s="35">
        <f t="shared" si="0"/>
        <v>14500</v>
      </c>
      <c r="D27" s="35">
        <f>D28</f>
        <v>14500</v>
      </c>
      <c r="E27" s="35"/>
      <c r="F27" s="35"/>
      <c r="G27" s="35">
        <f t="shared" si="1"/>
        <v>14500</v>
      </c>
      <c r="H27" s="36"/>
    </row>
    <row r="28" spans="1:8" s="44" customFormat="1" ht="25.5" customHeight="1" x14ac:dyDescent="0.35">
      <c r="A28" s="48">
        <v>13030200</v>
      </c>
      <c r="B28" s="49" t="s">
        <v>88</v>
      </c>
      <c r="C28" s="35">
        <f t="shared" si="0"/>
        <v>14500</v>
      </c>
      <c r="D28" s="41">
        <v>14500</v>
      </c>
      <c r="E28" s="35"/>
      <c r="F28" s="35"/>
      <c r="G28" s="35">
        <f t="shared" si="1"/>
        <v>14500</v>
      </c>
      <c r="H28" s="42"/>
    </row>
    <row r="29" spans="1:8" s="44" customFormat="1" ht="21.75" customHeight="1" x14ac:dyDescent="0.35">
      <c r="A29" s="50" t="s">
        <v>131</v>
      </c>
      <c r="B29" s="45" t="s">
        <v>132</v>
      </c>
      <c r="C29" s="35">
        <f t="shared" si="0"/>
        <v>93910000</v>
      </c>
      <c r="D29" s="35">
        <f>D30</f>
        <v>93910000</v>
      </c>
      <c r="E29" s="35"/>
      <c r="F29" s="35"/>
      <c r="G29" s="35">
        <f t="shared" si="1"/>
        <v>93910000</v>
      </c>
      <c r="H29" s="42"/>
    </row>
    <row r="30" spans="1:8" s="44" customFormat="1" ht="21.75" customHeight="1" x14ac:dyDescent="0.35">
      <c r="A30" s="48">
        <v>14040000</v>
      </c>
      <c r="B30" s="49" t="s">
        <v>89</v>
      </c>
      <c r="C30" s="35">
        <f t="shared" si="0"/>
        <v>93910000</v>
      </c>
      <c r="D30" s="41">
        <v>93910000</v>
      </c>
      <c r="E30" s="35"/>
      <c r="F30" s="35"/>
      <c r="G30" s="35">
        <f t="shared" si="1"/>
        <v>93910000</v>
      </c>
      <c r="H30" s="42"/>
    </row>
    <row r="31" spans="1:8" s="44" customFormat="1" ht="27" customHeight="1" x14ac:dyDescent="0.35">
      <c r="A31" s="51">
        <v>18000000</v>
      </c>
      <c r="B31" s="38" t="s">
        <v>90</v>
      </c>
      <c r="C31" s="35">
        <f t="shared" si="0"/>
        <v>298125000</v>
      </c>
      <c r="D31" s="35">
        <f>D32+D43+D46+D49</f>
        <v>298125000</v>
      </c>
      <c r="E31" s="35"/>
      <c r="F31" s="35"/>
      <c r="G31" s="35">
        <f t="shared" si="1"/>
        <v>298125000</v>
      </c>
      <c r="H31" s="42"/>
    </row>
    <row r="32" spans="1:8" s="44" customFormat="1" ht="29.25" customHeight="1" x14ac:dyDescent="0.35">
      <c r="A32" s="50">
        <v>18010000</v>
      </c>
      <c r="B32" s="74" t="s">
        <v>91</v>
      </c>
      <c r="C32" s="35">
        <f t="shared" si="0"/>
        <v>159791000</v>
      </c>
      <c r="D32" s="35">
        <f>SUM(D33:D42)</f>
        <v>159791000</v>
      </c>
      <c r="E32" s="35"/>
      <c r="F32" s="35"/>
      <c r="G32" s="35">
        <f t="shared" si="1"/>
        <v>159791000</v>
      </c>
      <c r="H32" s="42"/>
    </row>
    <row r="33" spans="1:9" s="44" customFormat="1" ht="46.5" customHeight="1" x14ac:dyDescent="0.35">
      <c r="A33" s="32">
        <v>18010100</v>
      </c>
      <c r="B33" s="47" t="s">
        <v>92</v>
      </c>
      <c r="C33" s="35">
        <f t="shared" si="0"/>
        <v>462000</v>
      </c>
      <c r="D33" s="41">
        <v>462000</v>
      </c>
      <c r="E33" s="35"/>
      <c r="F33" s="35"/>
      <c r="G33" s="35">
        <f t="shared" si="1"/>
        <v>462000</v>
      </c>
      <c r="H33" s="42"/>
      <c r="I33" s="43" t="e">
        <f>D33+D34+#REF!+D35</f>
        <v>#REF!</v>
      </c>
    </row>
    <row r="34" spans="1:9" s="44" customFormat="1" ht="45.75" customHeight="1" x14ac:dyDescent="0.35">
      <c r="A34" s="32">
        <v>18010200</v>
      </c>
      <c r="B34" s="47" t="s">
        <v>93</v>
      </c>
      <c r="C34" s="35">
        <f t="shared" si="0"/>
        <v>1647800</v>
      </c>
      <c r="D34" s="41">
        <v>1647800</v>
      </c>
      <c r="E34" s="35"/>
      <c r="F34" s="35"/>
      <c r="G34" s="35">
        <f t="shared" si="1"/>
        <v>1647800</v>
      </c>
      <c r="H34" s="42"/>
    </row>
    <row r="35" spans="1:9" s="44" customFormat="1" ht="45" customHeight="1" x14ac:dyDescent="0.35">
      <c r="A35" s="39">
        <v>18010300</v>
      </c>
      <c r="B35" s="40" t="s">
        <v>94</v>
      </c>
      <c r="C35" s="35">
        <f t="shared" si="0"/>
        <v>1211200</v>
      </c>
      <c r="D35" s="41">
        <v>1211200</v>
      </c>
      <c r="E35" s="35"/>
      <c r="F35" s="35"/>
      <c r="G35" s="35" t="e">
        <f>#REF!+E35</f>
        <v>#REF!</v>
      </c>
      <c r="H35" s="42"/>
    </row>
    <row r="36" spans="1:9" s="44" customFormat="1" ht="46.5" customHeight="1" x14ac:dyDescent="0.35">
      <c r="A36" s="32">
        <v>18010400</v>
      </c>
      <c r="B36" s="47" t="s">
        <v>95</v>
      </c>
      <c r="C36" s="35">
        <f t="shared" si="0"/>
        <v>9020000</v>
      </c>
      <c r="D36" s="41">
        <v>9020000</v>
      </c>
      <c r="E36" s="35"/>
      <c r="F36" s="35"/>
      <c r="G36" s="35">
        <f>D35+E36</f>
        <v>1211200</v>
      </c>
      <c r="H36" s="42"/>
    </row>
    <row r="37" spans="1:9" s="43" customFormat="1" ht="24.75" customHeight="1" x14ac:dyDescent="0.35">
      <c r="A37" s="32" t="s">
        <v>96</v>
      </c>
      <c r="B37" s="40" t="s">
        <v>18</v>
      </c>
      <c r="C37" s="35">
        <f t="shared" si="0"/>
        <v>53035000</v>
      </c>
      <c r="D37" s="43">
        <v>53035000</v>
      </c>
      <c r="E37" s="41"/>
      <c r="F37" s="41"/>
      <c r="G37" s="35">
        <f>D36+E37</f>
        <v>9020000</v>
      </c>
      <c r="H37" s="42"/>
      <c r="I37" s="43">
        <f>D36+D38+D39+D40</f>
        <v>102885000</v>
      </c>
    </row>
    <row r="38" spans="1:9" s="43" customFormat="1" x14ac:dyDescent="0.35">
      <c r="A38" s="32">
        <v>18010600</v>
      </c>
      <c r="B38" s="40" t="s">
        <v>19</v>
      </c>
      <c r="C38" s="35">
        <f t="shared" si="0"/>
        <v>68185000</v>
      </c>
      <c r="D38" s="41">
        <v>68185000</v>
      </c>
      <c r="E38" s="41"/>
      <c r="F38" s="41"/>
      <c r="G38" s="35">
        <f t="shared" si="1"/>
        <v>68185000</v>
      </c>
      <c r="H38" s="42"/>
    </row>
    <row r="39" spans="1:9" s="43" customFormat="1" x14ac:dyDescent="0.35">
      <c r="A39" s="39">
        <v>18010700</v>
      </c>
      <c r="B39" s="40" t="s">
        <v>113</v>
      </c>
      <c r="C39" s="35">
        <f t="shared" si="0"/>
        <v>1320000</v>
      </c>
      <c r="D39" s="41">
        <v>1320000</v>
      </c>
      <c r="E39" s="41"/>
      <c r="F39" s="41"/>
      <c r="G39" s="35">
        <f t="shared" si="1"/>
        <v>1320000</v>
      </c>
      <c r="H39" s="42"/>
    </row>
    <row r="40" spans="1:9" s="43" customFormat="1" x14ac:dyDescent="0.35">
      <c r="A40" s="32">
        <v>18010900</v>
      </c>
      <c r="B40" s="40" t="s">
        <v>20</v>
      </c>
      <c r="C40" s="35">
        <f t="shared" si="0"/>
        <v>24360000</v>
      </c>
      <c r="D40" s="41">
        <v>24360000</v>
      </c>
      <c r="E40" s="41"/>
      <c r="F40" s="41"/>
      <c r="G40" s="35">
        <f t="shared" si="1"/>
        <v>24360000</v>
      </c>
      <c r="H40" s="42"/>
    </row>
    <row r="41" spans="1:9" s="43" customFormat="1" x14ac:dyDescent="0.35">
      <c r="A41" s="32">
        <v>18011000</v>
      </c>
      <c r="B41" s="49" t="s">
        <v>97</v>
      </c>
      <c r="C41" s="35">
        <f t="shared" si="0"/>
        <v>400000</v>
      </c>
      <c r="D41" s="41">
        <v>400000</v>
      </c>
      <c r="E41" s="41"/>
      <c r="F41" s="41"/>
      <c r="G41" s="35">
        <f t="shared" si="1"/>
        <v>400000</v>
      </c>
      <c r="H41" s="42"/>
      <c r="I41" s="43">
        <f>D41+D42</f>
        <v>550000</v>
      </c>
    </row>
    <row r="42" spans="1:9" s="37" customFormat="1" x14ac:dyDescent="0.35">
      <c r="A42" s="32">
        <v>18011100</v>
      </c>
      <c r="B42" s="49" t="s">
        <v>98</v>
      </c>
      <c r="C42" s="35">
        <f t="shared" si="0"/>
        <v>150000</v>
      </c>
      <c r="D42" s="41">
        <v>150000</v>
      </c>
      <c r="E42" s="35"/>
      <c r="F42" s="35"/>
      <c r="G42" s="35">
        <f t="shared" si="1"/>
        <v>150000</v>
      </c>
      <c r="H42" s="36"/>
    </row>
    <row r="43" spans="1:9" s="37" customFormat="1" ht="22.5" x14ac:dyDescent="0.3">
      <c r="A43" s="34">
        <v>18020000</v>
      </c>
      <c r="B43" s="52" t="s">
        <v>38</v>
      </c>
      <c r="C43" s="35">
        <f t="shared" si="0"/>
        <v>1024000</v>
      </c>
      <c r="D43" s="35">
        <f>D44+D45</f>
        <v>1024000</v>
      </c>
      <c r="E43" s="35"/>
      <c r="F43" s="35"/>
      <c r="G43" s="35">
        <f t="shared" si="1"/>
        <v>1024000</v>
      </c>
      <c r="H43" s="36"/>
    </row>
    <row r="44" spans="1:9" s="37" customFormat="1" x14ac:dyDescent="0.35">
      <c r="A44" s="39">
        <v>18020100</v>
      </c>
      <c r="B44" s="53" t="s">
        <v>42</v>
      </c>
      <c r="C44" s="35">
        <f t="shared" si="0"/>
        <v>638700</v>
      </c>
      <c r="D44" s="41">
        <v>638700</v>
      </c>
      <c r="E44" s="41"/>
      <c r="F44" s="41"/>
      <c r="G44" s="35">
        <f t="shared" si="1"/>
        <v>638700</v>
      </c>
      <c r="H44" s="42"/>
    </row>
    <row r="45" spans="1:9" s="37" customFormat="1" x14ac:dyDescent="0.35">
      <c r="A45" s="39">
        <v>18020200</v>
      </c>
      <c r="B45" s="53" t="s">
        <v>99</v>
      </c>
      <c r="C45" s="35">
        <f t="shared" si="0"/>
        <v>385300</v>
      </c>
      <c r="D45" s="41">
        <v>385300</v>
      </c>
      <c r="E45" s="41"/>
      <c r="F45" s="41"/>
      <c r="G45" s="35">
        <f t="shared" si="1"/>
        <v>385300</v>
      </c>
      <c r="H45" s="42"/>
    </row>
    <row r="46" spans="1:9" s="37" customFormat="1" ht="22.5" x14ac:dyDescent="0.3">
      <c r="A46" s="34">
        <v>18030000</v>
      </c>
      <c r="B46" s="38" t="s">
        <v>37</v>
      </c>
      <c r="C46" s="35">
        <f t="shared" si="0"/>
        <v>170000</v>
      </c>
      <c r="D46" s="35">
        <f>D47+D48</f>
        <v>170000</v>
      </c>
      <c r="E46" s="35"/>
      <c r="F46" s="35"/>
      <c r="G46" s="35">
        <f t="shared" si="1"/>
        <v>170000</v>
      </c>
      <c r="H46" s="36"/>
    </row>
    <row r="47" spans="1:9" s="37" customFormat="1" x14ac:dyDescent="0.35">
      <c r="A47" s="39">
        <v>18030100</v>
      </c>
      <c r="B47" s="40" t="s">
        <v>43</v>
      </c>
      <c r="C47" s="35">
        <f t="shared" si="0"/>
        <v>100000</v>
      </c>
      <c r="D47" s="41">
        <v>100000</v>
      </c>
      <c r="E47" s="41"/>
      <c r="F47" s="41"/>
      <c r="G47" s="35">
        <f t="shared" si="1"/>
        <v>100000</v>
      </c>
      <c r="H47" s="42"/>
    </row>
    <row r="48" spans="1:9" s="37" customFormat="1" x14ac:dyDescent="0.35">
      <c r="A48" s="39">
        <v>18030200</v>
      </c>
      <c r="B48" s="40" t="s">
        <v>44</v>
      </c>
      <c r="C48" s="35">
        <f t="shared" si="0"/>
        <v>70000</v>
      </c>
      <c r="D48" s="41">
        <v>70000</v>
      </c>
      <c r="E48" s="41"/>
      <c r="F48" s="41"/>
      <c r="G48" s="35">
        <f t="shared" si="1"/>
        <v>70000</v>
      </c>
      <c r="H48" s="42"/>
    </row>
    <row r="49" spans="1:10" x14ac:dyDescent="0.35">
      <c r="A49" s="34">
        <v>18050000</v>
      </c>
      <c r="B49" s="38" t="s">
        <v>49</v>
      </c>
      <c r="C49" s="35">
        <f t="shared" si="0"/>
        <v>137140000</v>
      </c>
      <c r="D49" s="35">
        <f>D50+D51</f>
        <v>137140000</v>
      </c>
      <c r="E49" s="35"/>
      <c r="F49" s="35"/>
      <c r="G49" s="35">
        <f t="shared" si="1"/>
        <v>137140000</v>
      </c>
      <c r="H49" s="36"/>
    </row>
    <row r="50" spans="1:10" x14ac:dyDescent="0.35">
      <c r="A50" s="39">
        <v>18050300</v>
      </c>
      <c r="B50" s="40" t="s">
        <v>50</v>
      </c>
      <c r="C50" s="35">
        <f t="shared" si="0"/>
        <v>30740000</v>
      </c>
      <c r="D50" s="41">
        <v>30740000</v>
      </c>
      <c r="E50" s="41"/>
      <c r="F50" s="41"/>
      <c r="G50" s="35">
        <f t="shared" si="1"/>
        <v>30740000</v>
      </c>
      <c r="H50" s="42"/>
    </row>
    <row r="51" spans="1:10" x14ac:dyDescent="0.35">
      <c r="A51" s="39">
        <v>18050400</v>
      </c>
      <c r="B51" s="40" t="s">
        <v>51</v>
      </c>
      <c r="C51" s="35">
        <f t="shared" si="0"/>
        <v>106400000</v>
      </c>
      <c r="D51" s="41">
        <v>106400000</v>
      </c>
      <c r="E51" s="41"/>
      <c r="F51" s="41"/>
      <c r="G51" s="35">
        <f t="shared" si="1"/>
        <v>106400000</v>
      </c>
      <c r="H51" s="42"/>
    </row>
    <row r="52" spans="1:10" s="43" customFormat="1" x14ac:dyDescent="0.35">
      <c r="A52" s="34">
        <v>19000000</v>
      </c>
      <c r="B52" s="38" t="s">
        <v>52</v>
      </c>
      <c r="C52" s="35">
        <f t="shared" si="0"/>
        <v>391300</v>
      </c>
      <c r="D52" s="35"/>
      <c r="E52" s="35">
        <f>E53</f>
        <v>391300</v>
      </c>
      <c r="F52" s="41"/>
      <c r="G52" s="35">
        <f t="shared" si="1"/>
        <v>391300</v>
      </c>
      <c r="H52" s="36"/>
    </row>
    <row r="53" spans="1:10" s="44" customFormat="1" ht="22.5" x14ac:dyDescent="0.3">
      <c r="A53" s="34">
        <v>19010000</v>
      </c>
      <c r="B53" s="38" t="s">
        <v>39</v>
      </c>
      <c r="C53" s="35">
        <f t="shared" si="0"/>
        <v>391300</v>
      </c>
      <c r="D53" s="35"/>
      <c r="E53" s="35">
        <f>E54+E55+E56</f>
        <v>391300</v>
      </c>
      <c r="F53" s="35"/>
      <c r="G53" s="35">
        <f t="shared" si="1"/>
        <v>391300</v>
      </c>
      <c r="H53" s="36"/>
    </row>
    <row r="54" spans="1:10" s="37" customFormat="1" ht="46.5" customHeight="1" x14ac:dyDescent="0.35">
      <c r="A54" s="39">
        <v>19010100</v>
      </c>
      <c r="B54" s="40" t="s">
        <v>53</v>
      </c>
      <c r="C54" s="35">
        <f t="shared" si="0"/>
        <v>360000</v>
      </c>
      <c r="D54" s="54"/>
      <c r="E54" s="41">
        <v>360000</v>
      </c>
      <c r="F54" s="41"/>
      <c r="G54" s="35" t="e">
        <f>E54+#REF!</f>
        <v>#REF!</v>
      </c>
      <c r="H54" s="42"/>
    </row>
    <row r="55" spans="1:10" s="37" customFormat="1" ht="27.75" customHeight="1" x14ac:dyDescent="0.35">
      <c r="A55" s="39">
        <v>19010200</v>
      </c>
      <c r="B55" s="49" t="s">
        <v>57</v>
      </c>
      <c r="C55" s="35">
        <f t="shared" si="0"/>
        <v>11700</v>
      </c>
      <c r="D55" s="54"/>
      <c r="E55" s="41">
        <v>11700</v>
      </c>
      <c r="F55" s="41"/>
      <c r="G55" s="35" t="e">
        <f>E55+#REF!</f>
        <v>#REF!</v>
      </c>
      <c r="H55" s="42"/>
    </row>
    <row r="56" spans="1:10" s="37" customFormat="1" ht="48.75" customHeight="1" x14ac:dyDescent="0.35">
      <c r="A56" s="39">
        <v>19010300</v>
      </c>
      <c r="B56" s="55" t="s">
        <v>58</v>
      </c>
      <c r="C56" s="35">
        <f>D56+E56</f>
        <v>19600</v>
      </c>
      <c r="D56" s="54"/>
      <c r="E56" s="41">
        <v>19600</v>
      </c>
      <c r="F56" s="41"/>
      <c r="G56" s="35" t="e">
        <f>E56+#REF!</f>
        <v>#REF!</v>
      </c>
      <c r="H56" s="42"/>
    </row>
    <row r="57" spans="1:10" s="44" customFormat="1" ht="22.5" x14ac:dyDescent="0.3">
      <c r="A57" s="34">
        <v>20000000</v>
      </c>
      <c r="B57" s="34" t="s">
        <v>8</v>
      </c>
      <c r="C57" s="35">
        <f t="shared" si="0"/>
        <v>112800200</v>
      </c>
      <c r="D57" s="35">
        <f>D58+D66+D79</f>
        <v>62308000</v>
      </c>
      <c r="E57" s="35">
        <f>E79+E85</f>
        <v>50492200</v>
      </c>
      <c r="F57" s="35">
        <f>F79</f>
        <v>8000000</v>
      </c>
      <c r="G57" s="35">
        <f t="shared" si="1"/>
        <v>112800200</v>
      </c>
      <c r="H57" s="36"/>
      <c r="J57" s="44">
        <f>E57+E14</f>
        <v>50883500</v>
      </c>
    </row>
    <row r="58" spans="1:10" s="44" customFormat="1" ht="22.5" x14ac:dyDescent="0.3">
      <c r="A58" s="34">
        <v>21000000</v>
      </c>
      <c r="B58" s="38" t="s">
        <v>9</v>
      </c>
      <c r="C58" s="35">
        <f t="shared" si="0"/>
        <v>19930000</v>
      </c>
      <c r="D58" s="35">
        <f>D59+D61+D62</f>
        <v>19930000</v>
      </c>
      <c r="E58" s="35"/>
      <c r="F58" s="35"/>
      <c r="G58" s="35">
        <f t="shared" si="1"/>
        <v>19930000</v>
      </c>
      <c r="H58" s="36"/>
    </row>
    <row r="59" spans="1:10" ht="92.25" customHeight="1" x14ac:dyDescent="0.35">
      <c r="A59" s="34">
        <v>21010000</v>
      </c>
      <c r="B59" s="38" t="s">
        <v>106</v>
      </c>
      <c r="C59" s="35">
        <f t="shared" si="0"/>
        <v>2235000</v>
      </c>
      <c r="D59" s="35">
        <f>D60</f>
        <v>2235000</v>
      </c>
      <c r="E59" s="35"/>
      <c r="F59" s="35"/>
      <c r="G59" s="35">
        <f t="shared" si="1"/>
        <v>2235000</v>
      </c>
      <c r="H59" s="36"/>
    </row>
    <row r="60" spans="1:10" ht="46.5" x14ac:dyDescent="0.35">
      <c r="A60" s="39">
        <v>21010300</v>
      </c>
      <c r="B60" s="47" t="s">
        <v>105</v>
      </c>
      <c r="C60" s="35">
        <f t="shared" si="0"/>
        <v>2235000</v>
      </c>
      <c r="D60" s="41">
        <v>2235000</v>
      </c>
      <c r="E60" s="41"/>
      <c r="F60" s="41"/>
      <c r="G60" s="35">
        <f t="shared" si="1"/>
        <v>2235000</v>
      </c>
      <c r="H60" s="42"/>
    </row>
    <row r="61" spans="1:10" s="43" customFormat="1" x14ac:dyDescent="0.35">
      <c r="A61" s="34">
        <v>21050000</v>
      </c>
      <c r="B61" s="56" t="s">
        <v>133</v>
      </c>
      <c r="C61" s="35">
        <f t="shared" si="0"/>
        <v>16300000</v>
      </c>
      <c r="D61" s="41">
        <v>16300000</v>
      </c>
      <c r="E61" s="41"/>
      <c r="F61" s="41"/>
      <c r="G61" s="35"/>
      <c r="H61" s="42"/>
    </row>
    <row r="62" spans="1:10" ht="27" customHeight="1" x14ac:dyDescent="0.35">
      <c r="A62" s="34" t="s">
        <v>134</v>
      </c>
      <c r="B62" s="38" t="s">
        <v>135</v>
      </c>
      <c r="C62" s="35">
        <f t="shared" si="0"/>
        <v>1395000</v>
      </c>
      <c r="D62" s="41">
        <f>D63+D64+D65</f>
        <v>1395000</v>
      </c>
      <c r="E62" s="41"/>
      <c r="F62" s="41"/>
      <c r="G62" s="35"/>
      <c r="H62" s="42"/>
    </row>
    <row r="63" spans="1:10" s="43" customFormat="1" ht="69.75" x14ac:dyDescent="0.35">
      <c r="A63" s="39" t="s">
        <v>123</v>
      </c>
      <c r="B63" s="40" t="s">
        <v>124</v>
      </c>
      <c r="C63" s="35">
        <f>D63+E63</f>
        <v>15000</v>
      </c>
      <c r="D63" s="41">
        <v>15000</v>
      </c>
      <c r="E63" s="41"/>
      <c r="F63" s="41"/>
      <c r="G63" s="35"/>
      <c r="H63" s="42"/>
    </row>
    <row r="64" spans="1:10" s="43" customFormat="1" ht="25.5" customHeight="1" x14ac:dyDescent="0.35">
      <c r="A64" s="39" t="s">
        <v>114</v>
      </c>
      <c r="B64" s="40" t="s">
        <v>115</v>
      </c>
      <c r="C64" s="35">
        <f>D64+E64</f>
        <v>700000</v>
      </c>
      <c r="D64" s="41">
        <v>700000</v>
      </c>
      <c r="E64" s="41"/>
      <c r="F64" s="41"/>
      <c r="G64" s="35"/>
      <c r="H64" s="42"/>
    </row>
    <row r="65" spans="1:8" s="43" customFormat="1" ht="46.5" x14ac:dyDescent="0.35">
      <c r="A65" s="39">
        <v>21081500</v>
      </c>
      <c r="B65" s="40" t="s">
        <v>125</v>
      </c>
      <c r="C65" s="35">
        <f>D65+E65</f>
        <v>680000</v>
      </c>
      <c r="D65" s="41">
        <v>680000</v>
      </c>
      <c r="E65" s="41"/>
      <c r="F65" s="41"/>
      <c r="G65" s="35"/>
      <c r="H65" s="42"/>
    </row>
    <row r="66" spans="1:8" s="37" customFormat="1" ht="30" customHeight="1" x14ac:dyDescent="0.3">
      <c r="A66" s="34">
        <v>22000000</v>
      </c>
      <c r="B66" s="38" t="s">
        <v>45</v>
      </c>
      <c r="C66" s="35">
        <f t="shared" si="0"/>
        <v>42378000</v>
      </c>
      <c r="D66" s="35">
        <f>D67+D72+D74</f>
        <v>42378000</v>
      </c>
      <c r="E66" s="35"/>
      <c r="F66" s="35"/>
      <c r="G66" s="35">
        <f t="shared" si="1"/>
        <v>42378000</v>
      </c>
      <c r="H66" s="36"/>
    </row>
    <row r="67" spans="1:8" s="37" customFormat="1" ht="27" customHeight="1" x14ac:dyDescent="0.3">
      <c r="A67" s="34" t="s">
        <v>136</v>
      </c>
      <c r="B67" s="38" t="s">
        <v>116</v>
      </c>
      <c r="C67" s="35">
        <f>D67+E67</f>
        <v>16978000</v>
      </c>
      <c r="D67" s="35">
        <f>D68+D69+D70+D71</f>
        <v>16978000</v>
      </c>
      <c r="E67" s="35"/>
      <c r="F67" s="35"/>
      <c r="G67" s="35"/>
      <c r="H67" s="36"/>
    </row>
    <row r="68" spans="1:8" s="44" customFormat="1" ht="48" customHeight="1" x14ac:dyDescent="0.35">
      <c r="A68" s="39">
        <v>22010300</v>
      </c>
      <c r="B68" s="40" t="s">
        <v>126</v>
      </c>
      <c r="C68" s="35">
        <f>D68+E68</f>
        <v>470000</v>
      </c>
      <c r="D68" s="41">
        <v>470000</v>
      </c>
      <c r="E68" s="35"/>
      <c r="F68" s="35"/>
      <c r="G68" s="35"/>
      <c r="H68" s="36"/>
    </row>
    <row r="69" spans="1:8" s="37" customFormat="1" ht="23.25" customHeight="1" x14ac:dyDescent="0.35">
      <c r="A69" s="39">
        <v>22012500</v>
      </c>
      <c r="B69" s="47" t="s">
        <v>117</v>
      </c>
      <c r="C69" s="35">
        <f>D69+E69</f>
        <v>15500000</v>
      </c>
      <c r="D69" s="41">
        <v>15500000</v>
      </c>
      <c r="E69" s="35"/>
      <c r="F69" s="35"/>
      <c r="G69" s="35"/>
      <c r="H69" s="36"/>
    </row>
    <row r="70" spans="1:8" s="44" customFormat="1" ht="22.5" customHeight="1" x14ac:dyDescent="0.35">
      <c r="A70" s="39">
        <v>22012600</v>
      </c>
      <c r="B70" s="40" t="s">
        <v>127</v>
      </c>
      <c r="C70" s="35">
        <f>D70+E70</f>
        <v>950000</v>
      </c>
      <c r="D70" s="41">
        <v>950000</v>
      </c>
      <c r="E70" s="35"/>
      <c r="F70" s="35"/>
      <c r="G70" s="35"/>
      <c r="H70" s="36"/>
    </row>
    <row r="71" spans="1:8" s="44" customFormat="1" ht="78" customHeight="1" x14ac:dyDescent="0.35">
      <c r="A71" s="39">
        <v>22012900</v>
      </c>
      <c r="B71" s="40" t="s">
        <v>128</v>
      </c>
      <c r="C71" s="35">
        <f>D71+E71</f>
        <v>58000</v>
      </c>
      <c r="D71" s="41">
        <v>58000</v>
      </c>
      <c r="E71" s="35"/>
      <c r="F71" s="35"/>
      <c r="G71" s="35"/>
      <c r="H71" s="36"/>
    </row>
    <row r="72" spans="1:8" ht="43.5" customHeight="1" x14ac:dyDescent="0.35">
      <c r="A72" s="34">
        <v>22080000</v>
      </c>
      <c r="B72" s="38" t="s">
        <v>46</v>
      </c>
      <c r="C72" s="35">
        <f t="shared" si="0"/>
        <v>25200000</v>
      </c>
      <c r="D72" s="35">
        <f>D73</f>
        <v>25200000</v>
      </c>
      <c r="E72" s="35"/>
      <c r="F72" s="35"/>
      <c r="G72" s="35">
        <f t="shared" si="1"/>
        <v>25200000</v>
      </c>
      <c r="H72" s="36"/>
    </row>
    <row r="73" spans="1:8" s="37" customFormat="1" ht="46.5" x14ac:dyDescent="0.35">
      <c r="A73" s="39">
        <v>22080400</v>
      </c>
      <c r="B73" s="40" t="s">
        <v>47</v>
      </c>
      <c r="C73" s="35">
        <f t="shared" si="0"/>
        <v>25200000</v>
      </c>
      <c r="D73" s="41">
        <v>25200000</v>
      </c>
      <c r="E73" s="41"/>
      <c r="F73" s="41"/>
      <c r="G73" s="35">
        <f t="shared" si="1"/>
        <v>25200000</v>
      </c>
      <c r="H73" s="42"/>
    </row>
    <row r="74" spans="1:8" s="37" customFormat="1" x14ac:dyDescent="0.35">
      <c r="A74" s="34">
        <v>22090000</v>
      </c>
      <c r="B74" s="38" t="s">
        <v>108</v>
      </c>
      <c r="C74" s="35">
        <f t="shared" si="0"/>
        <v>200000</v>
      </c>
      <c r="D74" s="35">
        <f>D75+D76+D77+D78</f>
        <v>200000</v>
      </c>
      <c r="E74" s="41"/>
      <c r="F74" s="41"/>
      <c r="G74" s="35">
        <f t="shared" si="1"/>
        <v>200000</v>
      </c>
      <c r="H74" s="42"/>
    </row>
    <row r="75" spans="1:8" s="37" customFormat="1" ht="46.5" x14ac:dyDescent="0.35">
      <c r="A75" s="39" t="s">
        <v>118</v>
      </c>
      <c r="B75" s="40" t="s">
        <v>119</v>
      </c>
      <c r="C75" s="35">
        <f t="shared" si="0"/>
        <v>135000</v>
      </c>
      <c r="D75" s="41">
        <v>135000</v>
      </c>
      <c r="E75" s="41"/>
      <c r="F75" s="41"/>
      <c r="G75" s="35"/>
      <c r="H75" s="42"/>
    </row>
    <row r="76" spans="1:8" s="37" customFormat="1" hidden="1" x14ac:dyDescent="0.35">
      <c r="A76" s="39">
        <v>22090200</v>
      </c>
      <c r="B76" s="40" t="s">
        <v>109</v>
      </c>
      <c r="C76" s="35">
        <f t="shared" si="0"/>
        <v>0</v>
      </c>
      <c r="D76" s="41"/>
      <c r="E76" s="41"/>
      <c r="F76" s="41"/>
      <c r="G76" s="35">
        <f t="shared" si="1"/>
        <v>0</v>
      </c>
      <c r="H76" s="42"/>
    </row>
    <row r="77" spans="1:8" s="37" customFormat="1" ht="46.5" hidden="1" x14ac:dyDescent="0.35">
      <c r="A77" s="39">
        <v>22090300</v>
      </c>
      <c r="B77" s="40" t="s">
        <v>110</v>
      </c>
      <c r="C77" s="35">
        <f t="shared" si="0"/>
        <v>0</v>
      </c>
      <c r="D77" s="41"/>
      <c r="E77" s="41"/>
      <c r="F77" s="41"/>
      <c r="G77" s="35">
        <f t="shared" si="1"/>
        <v>0</v>
      </c>
      <c r="H77" s="42"/>
    </row>
    <row r="78" spans="1:8" s="37" customFormat="1" ht="51" customHeight="1" x14ac:dyDescent="0.35">
      <c r="A78" s="39">
        <v>22090400</v>
      </c>
      <c r="B78" s="40" t="s">
        <v>111</v>
      </c>
      <c r="C78" s="35">
        <f t="shared" si="0"/>
        <v>65000</v>
      </c>
      <c r="D78" s="41">
        <v>65000</v>
      </c>
      <c r="E78" s="41"/>
      <c r="F78" s="41"/>
      <c r="G78" s="35">
        <f t="shared" si="1"/>
        <v>65000</v>
      </c>
      <c r="H78" s="42"/>
    </row>
    <row r="79" spans="1:8" s="44" customFormat="1" ht="22.5" x14ac:dyDescent="0.3">
      <c r="A79" s="34">
        <v>24000000</v>
      </c>
      <c r="B79" s="56" t="s">
        <v>10</v>
      </c>
      <c r="C79" s="35">
        <f t="shared" si="0"/>
        <v>8066200</v>
      </c>
      <c r="D79" s="35"/>
      <c r="E79" s="35">
        <f>E80+E82+E84</f>
        <v>8066200</v>
      </c>
      <c r="F79" s="35">
        <f>F80+F82+F84</f>
        <v>8000000</v>
      </c>
      <c r="G79" s="35">
        <f t="shared" si="1"/>
        <v>8066200</v>
      </c>
      <c r="H79" s="36"/>
    </row>
    <row r="80" spans="1:8" s="44" customFormat="1" ht="22.5" x14ac:dyDescent="0.3">
      <c r="A80" s="34">
        <v>24060000</v>
      </c>
      <c r="B80" s="38" t="s">
        <v>23</v>
      </c>
      <c r="C80" s="35">
        <f t="shared" si="0"/>
        <v>50000</v>
      </c>
      <c r="D80" s="35"/>
      <c r="E80" s="35">
        <f>E81</f>
        <v>50000</v>
      </c>
      <c r="F80" s="35"/>
      <c r="G80" s="35">
        <f t="shared" si="1"/>
        <v>50000</v>
      </c>
      <c r="H80" s="36"/>
    </row>
    <row r="81" spans="1:8" s="37" customFormat="1" ht="46.5" x14ac:dyDescent="0.35">
      <c r="A81" s="39">
        <v>24062100</v>
      </c>
      <c r="B81" s="40" t="s">
        <v>21</v>
      </c>
      <c r="C81" s="35">
        <f t="shared" si="0"/>
        <v>50000</v>
      </c>
      <c r="D81" s="41"/>
      <c r="E81" s="41">
        <v>50000</v>
      </c>
      <c r="F81" s="41"/>
      <c r="G81" s="35">
        <f t="shared" si="1"/>
        <v>50000</v>
      </c>
      <c r="H81" s="42"/>
    </row>
    <row r="82" spans="1:8" s="37" customFormat="1" ht="28.5" customHeight="1" x14ac:dyDescent="0.3">
      <c r="A82" s="46" t="s">
        <v>137</v>
      </c>
      <c r="B82" s="57" t="s">
        <v>138</v>
      </c>
      <c r="C82" s="35">
        <f t="shared" si="0"/>
        <v>16200</v>
      </c>
      <c r="D82" s="35"/>
      <c r="E82" s="35">
        <f>E83</f>
        <v>16200</v>
      </c>
      <c r="F82" s="35"/>
      <c r="G82" s="35">
        <f t="shared" si="1"/>
        <v>16200</v>
      </c>
      <c r="H82" s="36"/>
    </row>
    <row r="83" spans="1:8" s="37" customFormat="1" ht="46.5" customHeight="1" x14ac:dyDescent="0.35">
      <c r="A83" s="32" t="s">
        <v>73</v>
      </c>
      <c r="B83" s="47" t="s">
        <v>74</v>
      </c>
      <c r="C83" s="35">
        <f t="shared" si="0"/>
        <v>16200</v>
      </c>
      <c r="D83" s="41"/>
      <c r="E83" s="41">
        <v>16200</v>
      </c>
      <c r="F83" s="35"/>
      <c r="G83" s="35">
        <f t="shared" si="1"/>
        <v>16200</v>
      </c>
      <c r="H83" s="42"/>
    </row>
    <row r="84" spans="1:8" s="44" customFormat="1" ht="34.5" customHeight="1" x14ac:dyDescent="0.35">
      <c r="A84" s="34">
        <v>24170000</v>
      </c>
      <c r="B84" s="56" t="s">
        <v>77</v>
      </c>
      <c r="C84" s="35">
        <f t="shared" si="0"/>
        <v>8000000</v>
      </c>
      <c r="D84" s="35"/>
      <c r="E84" s="35">
        <f>F84</f>
        <v>8000000</v>
      </c>
      <c r="F84" s="41">
        <v>8000000</v>
      </c>
      <c r="G84" s="35">
        <f t="shared" si="1"/>
        <v>8000000</v>
      </c>
      <c r="H84" s="36"/>
    </row>
    <row r="85" spans="1:8" ht="30.75" customHeight="1" x14ac:dyDescent="0.35">
      <c r="A85" s="34" t="s">
        <v>139</v>
      </c>
      <c r="B85" s="38" t="s">
        <v>140</v>
      </c>
      <c r="C85" s="35">
        <f t="shared" si="0"/>
        <v>42426000</v>
      </c>
      <c r="D85" s="35"/>
      <c r="E85" s="35">
        <f>E86+E90</f>
        <v>42426000</v>
      </c>
      <c r="F85" s="35"/>
      <c r="G85" s="35">
        <f t="shared" si="1"/>
        <v>42426000</v>
      </c>
      <c r="H85" s="36"/>
    </row>
    <row r="86" spans="1:8" ht="29.25" customHeight="1" x14ac:dyDescent="0.35">
      <c r="A86" s="34" t="s">
        <v>141</v>
      </c>
      <c r="B86" s="38" t="s">
        <v>142</v>
      </c>
      <c r="C86" s="35">
        <f t="shared" si="0"/>
        <v>42426000</v>
      </c>
      <c r="D86" s="35"/>
      <c r="E86" s="35">
        <f>E87+E88+E89</f>
        <v>42426000</v>
      </c>
      <c r="F86" s="35"/>
      <c r="G86" s="35">
        <f t="shared" ref="G86:G113" si="2">D86+E86</f>
        <v>42426000</v>
      </c>
      <c r="H86" s="36"/>
    </row>
    <row r="87" spans="1:8" s="43" customFormat="1" ht="25.5" customHeight="1" x14ac:dyDescent="0.35">
      <c r="A87" s="58" t="s">
        <v>59</v>
      </c>
      <c r="B87" s="59" t="s">
        <v>60</v>
      </c>
      <c r="C87" s="35">
        <f>D87+E87</f>
        <v>37771400</v>
      </c>
      <c r="D87" s="35"/>
      <c r="E87" s="41">
        <v>37771400</v>
      </c>
      <c r="F87" s="35"/>
      <c r="G87" s="35">
        <f>D87+E87</f>
        <v>37771400</v>
      </c>
      <c r="H87" s="42"/>
    </row>
    <row r="88" spans="1:8" s="43" customFormat="1" x14ac:dyDescent="0.35">
      <c r="A88" s="58">
        <v>25010200</v>
      </c>
      <c r="B88" s="59" t="s">
        <v>121</v>
      </c>
      <c r="C88" s="35">
        <f>D88+E88</f>
        <v>4420600</v>
      </c>
      <c r="D88" s="35"/>
      <c r="E88" s="41">
        <v>4420600</v>
      </c>
      <c r="F88" s="35"/>
      <c r="G88" s="35"/>
      <c r="H88" s="42"/>
    </row>
    <row r="89" spans="1:8" s="43" customFormat="1" x14ac:dyDescent="0.35">
      <c r="A89" s="58">
        <v>25010300</v>
      </c>
      <c r="B89" s="59" t="s">
        <v>122</v>
      </c>
      <c r="C89" s="35">
        <f>D89+E89</f>
        <v>234000</v>
      </c>
      <c r="D89" s="35"/>
      <c r="E89" s="41">
        <v>234000</v>
      </c>
      <c r="F89" s="35"/>
      <c r="G89" s="35"/>
      <c r="H89" s="42"/>
    </row>
    <row r="90" spans="1:8" s="44" customFormat="1" ht="21" hidden="1" customHeight="1" x14ac:dyDescent="0.3">
      <c r="A90" s="34" t="s">
        <v>143</v>
      </c>
      <c r="B90" s="38" t="s">
        <v>144</v>
      </c>
      <c r="C90" s="35">
        <f t="shared" ref="C90:C113" si="3">D90+E90</f>
        <v>0</v>
      </c>
      <c r="D90" s="35"/>
      <c r="E90" s="35">
        <f>E91</f>
        <v>0</v>
      </c>
      <c r="F90" s="35"/>
      <c r="G90" s="35">
        <f t="shared" si="2"/>
        <v>0</v>
      </c>
      <c r="H90" s="36"/>
    </row>
    <row r="91" spans="1:8" s="43" customFormat="1" ht="46.5" hidden="1" x14ac:dyDescent="0.35">
      <c r="A91" s="58" t="s">
        <v>61</v>
      </c>
      <c r="B91" s="53" t="s">
        <v>62</v>
      </c>
      <c r="C91" s="35">
        <f t="shared" si="3"/>
        <v>0</v>
      </c>
      <c r="D91" s="35"/>
      <c r="E91" s="41"/>
      <c r="F91" s="35"/>
      <c r="G91" s="35">
        <f t="shared" si="2"/>
        <v>0</v>
      </c>
      <c r="H91" s="42"/>
    </row>
    <row r="92" spans="1:8" s="43" customFormat="1" x14ac:dyDescent="0.35">
      <c r="A92" s="34">
        <v>30000000</v>
      </c>
      <c r="B92" s="34" t="s">
        <v>11</v>
      </c>
      <c r="C92" s="35">
        <f t="shared" si="3"/>
        <v>7696500</v>
      </c>
      <c r="D92" s="35">
        <f>D93</f>
        <v>15000</v>
      </c>
      <c r="E92" s="35">
        <f>F92</f>
        <v>7681500</v>
      </c>
      <c r="F92" s="35">
        <f>F93+F97</f>
        <v>7681500</v>
      </c>
      <c r="G92" s="35">
        <f t="shared" si="2"/>
        <v>7696500</v>
      </c>
      <c r="H92" s="36"/>
    </row>
    <row r="93" spans="1:8" x14ac:dyDescent="0.35">
      <c r="A93" s="34">
        <v>31000000</v>
      </c>
      <c r="B93" s="38" t="s">
        <v>12</v>
      </c>
      <c r="C93" s="35">
        <f t="shared" si="3"/>
        <v>2515000</v>
      </c>
      <c r="D93" s="35">
        <f>D94</f>
        <v>15000</v>
      </c>
      <c r="E93" s="35">
        <f>F93</f>
        <v>2500000</v>
      </c>
      <c r="F93" s="35">
        <f>F96</f>
        <v>2500000</v>
      </c>
      <c r="G93" s="35">
        <f t="shared" si="2"/>
        <v>2515000</v>
      </c>
      <c r="H93" s="36"/>
    </row>
    <row r="94" spans="1:8" ht="68.25" customHeight="1" x14ac:dyDescent="0.35">
      <c r="A94" s="34" t="s">
        <v>145</v>
      </c>
      <c r="B94" s="38" t="s">
        <v>146</v>
      </c>
      <c r="C94" s="35">
        <f t="shared" si="3"/>
        <v>15000</v>
      </c>
      <c r="D94" s="35">
        <f>D95</f>
        <v>15000</v>
      </c>
      <c r="E94" s="35"/>
      <c r="F94" s="35"/>
      <c r="G94" s="35">
        <f t="shared" si="2"/>
        <v>15000</v>
      </c>
      <c r="H94" s="36"/>
    </row>
    <row r="95" spans="1:8" ht="69" customHeight="1" x14ac:dyDescent="0.35">
      <c r="A95" s="39" t="s">
        <v>75</v>
      </c>
      <c r="B95" s="59" t="s">
        <v>76</v>
      </c>
      <c r="C95" s="35">
        <f t="shared" si="3"/>
        <v>15000</v>
      </c>
      <c r="D95" s="41">
        <v>15000</v>
      </c>
      <c r="E95" s="35"/>
      <c r="F95" s="35"/>
      <c r="G95" s="35">
        <f t="shared" si="2"/>
        <v>15000</v>
      </c>
      <c r="H95" s="36"/>
    </row>
    <row r="96" spans="1:8" s="44" customFormat="1" ht="43.5" customHeight="1" x14ac:dyDescent="0.3">
      <c r="A96" s="34">
        <v>31030000</v>
      </c>
      <c r="B96" s="38" t="s">
        <v>147</v>
      </c>
      <c r="C96" s="35">
        <f t="shared" si="3"/>
        <v>2500000</v>
      </c>
      <c r="D96" s="35"/>
      <c r="E96" s="35">
        <f>F96</f>
        <v>2500000</v>
      </c>
      <c r="F96" s="35">
        <v>2500000</v>
      </c>
      <c r="G96" s="35">
        <f t="shared" si="2"/>
        <v>2500000</v>
      </c>
      <c r="H96" s="36"/>
    </row>
    <row r="97" spans="1:8" s="43" customFormat="1" ht="24.75" customHeight="1" x14ac:dyDescent="0.35">
      <c r="A97" s="34">
        <v>33000000</v>
      </c>
      <c r="B97" s="38" t="s">
        <v>55</v>
      </c>
      <c r="C97" s="35">
        <f t="shared" si="3"/>
        <v>5181500</v>
      </c>
      <c r="D97" s="35"/>
      <c r="E97" s="35">
        <f>F97</f>
        <v>5181500</v>
      </c>
      <c r="F97" s="35">
        <f>F98</f>
        <v>5181500</v>
      </c>
      <c r="G97" s="35">
        <f t="shared" si="2"/>
        <v>5181500</v>
      </c>
      <c r="H97" s="36"/>
    </row>
    <row r="98" spans="1:8" s="44" customFormat="1" ht="28.5" customHeight="1" x14ac:dyDescent="0.3">
      <c r="A98" s="34">
        <v>33010000</v>
      </c>
      <c r="B98" s="38" t="s">
        <v>56</v>
      </c>
      <c r="C98" s="35">
        <f t="shared" si="3"/>
        <v>5181500</v>
      </c>
      <c r="D98" s="35"/>
      <c r="E98" s="60">
        <f>F98</f>
        <v>5181500</v>
      </c>
      <c r="F98" s="60">
        <f>F99+F100</f>
        <v>5181500</v>
      </c>
      <c r="G98" s="35">
        <f t="shared" si="2"/>
        <v>5181500</v>
      </c>
      <c r="H98" s="36"/>
    </row>
    <row r="99" spans="1:8" ht="69.75" customHeight="1" x14ac:dyDescent="0.35">
      <c r="A99" s="39">
        <v>33010100</v>
      </c>
      <c r="B99" s="59" t="s">
        <v>100</v>
      </c>
      <c r="C99" s="35">
        <f t="shared" si="3"/>
        <v>4000000</v>
      </c>
      <c r="D99" s="41"/>
      <c r="E99" s="60">
        <f>F99</f>
        <v>4000000</v>
      </c>
      <c r="F99" s="41">
        <v>4000000</v>
      </c>
      <c r="G99" s="35">
        <f t="shared" si="2"/>
        <v>4000000</v>
      </c>
      <c r="H99" s="42"/>
    </row>
    <row r="100" spans="1:8" s="37" customFormat="1" ht="45" customHeight="1" x14ac:dyDescent="0.35">
      <c r="A100" s="39">
        <v>33010400</v>
      </c>
      <c r="B100" s="59" t="s">
        <v>101</v>
      </c>
      <c r="C100" s="35">
        <f t="shared" si="3"/>
        <v>1181500</v>
      </c>
      <c r="D100" s="41"/>
      <c r="E100" s="60">
        <f>F100</f>
        <v>1181500</v>
      </c>
      <c r="F100" s="41">
        <v>1181500</v>
      </c>
      <c r="G100" s="35">
        <f t="shared" si="2"/>
        <v>1181500</v>
      </c>
      <c r="H100" s="42"/>
    </row>
    <row r="101" spans="1:8" s="37" customFormat="1" ht="22.5" x14ac:dyDescent="0.3">
      <c r="A101" s="34">
        <v>40000000</v>
      </c>
      <c r="B101" s="34" t="s">
        <v>26</v>
      </c>
      <c r="C101" s="35">
        <f t="shared" si="3"/>
        <v>1037852500</v>
      </c>
      <c r="D101" s="35">
        <f>D102</f>
        <v>1037852500</v>
      </c>
      <c r="E101" s="35"/>
      <c r="F101" s="35"/>
      <c r="G101" s="35">
        <f t="shared" si="2"/>
        <v>1037852500</v>
      </c>
      <c r="H101" s="36"/>
    </row>
    <row r="102" spans="1:8" s="61" customFormat="1" ht="22.5" x14ac:dyDescent="0.3">
      <c r="A102" s="34">
        <v>41000000</v>
      </c>
      <c r="B102" s="38" t="s">
        <v>13</v>
      </c>
      <c r="C102" s="35">
        <f t="shared" si="3"/>
        <v>1037852500</v>
      </c>
      <c r="D102" s="35">
        <f>D103</f>
        <v>1037852500</v>
      </c>
      <c r="E102" s="35"/>
      <c r="F102" s="35"/>
      <c r="G102" s="35">
        <f t="shared" si="2"/>
        <v>1037852500</v>
      </c>
      <c r="H102" s="36"/>
    </row>
    <row r="103" spans="1:8" s="62" customFormat="1" x14ac:dyDescent="0.35">
      <c r="A103" s="34">
        <v>41030000</v>
      </c>
      <c r="B103" s="38" t="s">
        <v>14</v>
      </c>
      <c r="C103" s="35">
        <f t="shared" si="3"/>
        <v>1037852500</v>
      </c>
      <c r="D103" s="35">
        <f>SUM(D104:D109)</f>
        <v>1037852500</v>
      </c>
      <c r="E103" s="35"/>
      <c r="F103" s="68"/>
      <c r="G103" s="35">
        <f t="shared" si="2"/>
        <v>1037852500</v>
      </c>
      <c r="H103" s="36"/>
    </row>
    <row r="104" spans="1:8" s="63" customFormat="1" ht="73.5" customHeight="1" x14ac:dyDescent="0.35">
      <c r="A104" s="39">
        <v>41030600</v>
      </c>
      <c r="B104" s="40" t="s">
        <v>149</v>
      </c>
      <c r="C104" s="35">
        <f t="shared" si="3"/>
        <v>255205600</v>
      </c>
      <c r="D104" s="41">
        <v>255205600</v>
      </c>
      <c r="E104" s="41"/>
      <c r="F104" s="64"/>
      <c r="G104" s="41">
        <f t="shared" si="2"/>
        <v>255205600</v>
      </c>
      <c r="H104" s="42"/>
    </row>
    <row r="105" spans="1:8" s="63" customFormat="1" ht="93" customHeight="1" x14ac:dyDescent="0.35">
      <c r="A105" s="39">
        <v>41030800</v>
      </c>
      <c r="B105" s="40" t="s">
        <v>40</v>
      </c>
      <c r="C105" s="35">
        <f t="shared" si="3"/>
        <v>319131400</v>
      </c>
      <c r="D105" s="41">
        <v>319131400</v>
      </c>
      <c r="E105" s="41"/>
      <c r="F105" s="64"/>
      <c r="G105" s="41">
        <f t="shared" si="2"/>
        <v>319131400</v>
      </c>
      <c r="H105" s="42"/>
    </row>
    <row r="106" spans="1:8" s="62" customFormat="1" ht="46.5" customHeight="1" x14ac:dyDescent="0.35">
      <c r="A106" s="39">
        <v>41031000</v>
      </c>
      <c r="B106" s="40" t="s">
        <v>54</v>
      </c>
      <c r="C106" s="35">
        <f>D106+E106</f>
        <v>482400</v>
      </c>
      <c r="D106" s="41">
        <v>482400</v>
      </c>
      <c r="E106" s="41"/>
      <c r="F106" s="64"/>
      <c r="G106" s="41" t="e">
        <f>#REF!+E106</f>
        <v>#REF!</v>
      </c>
      <c r="H106" s="42"/>
    </row>
    <row r="107" spans="1:8" s="63" customFormat="1" ht="30.75" customHeight="1" x14ac:dyDescent="0.35">
      <c r="A107" s="39">
        <v>41033900</v>
      </c>
      <c r="B107" s="40" t="s">
        <v>102</v>
      </c>
      <c r="C107" s="35">
        <f>D107+E107</f>
        <v>240276400</v>
      </c>
      <c r="D107" s="41">
        <f>240200700+75700</f>
        <v>240276400</v>
      </c>
      <c r="E107" s="41"/>
      <c r="F107" s="64"/>
      <c r="G107" s="73">
        <f>D107+E107</f>
        <v>240276400</v>
      </c>
      <c r="H107" s="42"/>
    </row>
    <row r="108" spans="1:8" s="63" customFormat="1" ht="26.25" customHeight="1" x14ac:dyDescent="0.35">
      <c r="A108" s="39">
        <v>41034200</v>
      </c>
      <c r="B108" s="53" t="s">
        <v>103</v>
      </c>
      <c r="C108" s="35">
        <f>D108+E108</f>
        <v>221836900</v>
      </c>
      <c r="D108" s="41">
        <f>217432700+4404200</f>
        <v>221836900</v>
      </c>
      <c r="E108" s="41"/>
      <c r="F108" s="64"/>
      <c r="G108" s="73">
        <f>D108+E108</f>
        <v>221836900</v>
      </c>
      <c r="H108" s="42"/>
    </row>
    <row r="109" spans="1:8" s="63" customFormat="1" ht="119.25" customHeight="1" x14ac:dyDescent="0.35">
      <c r="A109" s="39">
        <v>41035800</v>
      </c>
      <c r="B109" s="69" t="s">
        <v>148</v>
      </c>
      <c r="C109" s="35">
        <f t="shared" si="3"/>
        <v>919800</v>
      </c>
      <c r="D109" s="41">
        <f>935700-15900</f>
        <v>919800</v>
      </c>
      <c r="E109" s="41"/>
      <c r="F109" s="64"/>
      <c r="G109" s="41">
        <f t="shared" si="2"/>
        <v>919800</v>
      </c>
      <c r="H109" s="42"/>
    </row>
    <row r="110" spans="1:8" s="44" customFormat="1" ht="22.5" x14ac:dyDescent="0.3">
      <c r="A110" s="34">
        <v>50000000</v>
      </c>
      <c r="B110" s="34" t="s">
        <v>15</v>
      </c>
      <c r="C110" s="35">
        <f t="shared" si="3"/>
        <v>7000000</v>
      </c>
      <c r="D110" s="35"/>
      <c r="E110" s="65">
        <f>E111</f>
        <v>7000000</v>
      </c>
      <c r="F110" s="35"/>
      <c r="G110" s="35">
        <f t="shared" si="2"/>
        <v>7000000</v>
      </c>
      <c r="H110" s="36"/>
    </row>
    <row r="111" spans="1:8" s="43" customFormat="1" x14ac:dyDescent="0.35">
      <c r="A111" s="34">
        <v>50100000</v>
      </c>
      <c r="B111" s="38" t="s">
        <v>16</v>
      </c>
      <c r="C111" s="35">
        <f t="shared" si="3"/>
        <v>7000000</v>
      </c>
      <c r="D111" s="35"/>
      <c r="E111" s="65">
        <f>E112</f>
        <v>7000000</v>
      </c>
      <c r="F111" s="35"/>
      <c r="G111" s="35">
        <f t="shared" si="2"/>
        <v>7000000</v>
      </c>
      <c r="H111" s="36"/>
    </row>
    <row r="112" spans="1:8" s="44" customFormat="1" ht="48" customHeight="1" x14ac:dyDescent="0.35">
      <c r="A112" s="39">
        <v>50110000</v>
      </c>
      <c r="B112" s="40" t="s">
        <v>24</v>
      </c>
      <c r="C112" s="35">
        <f t="shared" si="3"/>
        <v>7000000</v>
      </c>
      <c r="D112" s="41"/>
      <c r="E112" s="66">
        <v>7000000</v>
      </c>
      <c r="F112" s="41"/>
      <c r="G112" s="41">
        <f t="shared" si="2"/>
        <v>7000000</v>
      </c>
      <c r="H112" s="42"/>
    </row>
    <row r="113" spans="1:8" ht="31.5" customHeight="1" x14ac:dyDescent="0.35">
      <c r="A113" s="34"/>
      <c r="B113" s="38" t="s">
        <v>17</v>
      </c>
      <c r="C113" s="35">
        <f t="shared" si="3"/>
        <v>2066017500</v>
      </c>
      <c r="D113" s="35">
        <f>D14+D57+D92+D101+D110</f>
        <v>2000452500</v>
      </c>
      <c r="E113" s="35">
        <f>E14+E57+E92+E101+E110</f>
        <v>65565000</v>
      </c>
      <c r="F113" s="35">
        <f>F14+F57+F92+F101+F110</f>
        <v>15681500</v>
      </c>
      <c r="G113" s="35">
        <f t="shared" si="2"/>
        <v>2066017500</v>
      </c>
      <c r="H113" s="36"/>
    </row>
    <row r="117" spans="1:8" ht="21.75" customHeight="1" x14ac:dyDescent="0.4">
      <c r="B117" s="70" t="s">
        <v>129</v>
      </c>
      <c r="C117" s="71"/>
      <c r="D117" s="71"/>
      <c r="E117" s="72"/>
    </row>
    <row r="118" spans="1:8" ht="21.75" customHeight="1" x14ac:dyDescent="0.35"/>
    <row r="119" spans="1:8" ht="22.5" hidden="1" customHeight="1" x14ac:dyDescent="0.35">
      <c r="B119" s="25" t="s">
        <v>35</v>
      </c>
      <c r="C119" s="25">
        <f>D119+E119</f>
        <v>1028165000</v>
      </c>
      <c r="D119" s="25">
        <f>D113-D101</f>
        <v>962600000</v>
      </c>
      <c r="E119" s="25">
        <f>E113-E101</f>
        <v>65565000</v>
      </c>
      <c r="G119" s="25">
        <f>G113-G101</f>
        <v>1028165000</v>
      </c>
    </row>
    <row r="120" spans="1:8" ht="7.5" customHeight="1" x14ac:dyDescent="0.35"/>
    <row r="121" spans="1:8" ht="15" hidden="1" customHeight="1" x14ac:dyDescent="0.35">
      <c r="C121" s="25">
        <f>D121+E121</f>
        <v>0</v>
      </c>
    </row>
    <row r="122" spans="1:8" ht="15.75" hidden="1" customHeight="1" x14ac:dyDescent="0.35">
      <c r="C122" s="25">
        <f>D122+E122</f>
        <v>0</v>
      </c>
    </row>
    <row r="123" spans="1:8" ht="20.25" hidden="1" customHeight="1" x14ac:dyDescent="0.35">
      <c r="C123" s="25">
        <f>D123+E123</f>
        <v>0</v>
      </c>
    </row>
    <row r="124" spans="1:8" ht="18.75" hidden="1" customHeight="1" x14ac:dyDescent="0.35">
      <c r="C124" s="25">
        <f>D124+E124</f>
        <v>0</v>
      </c>
    </row>
    <row r="125" spans="1:8" hidden="1" x14ac:dyDescent="0.35">
      <c r="C125" s="25">
        <f>E125+D125</f>
        <v>990393600</v>
      </c>
      <c r="D125" s="25">
        <f>D119</f>
        <v>962600000</v>
      </c>
      <c r="E125" s="25">
        <f>E119-E87</f>
        <v>27793600</v>
      </c>
    </row>
    <row r="126" spans="1:8" ht="21.75" customHeight="1" x14ac:dyDescent="0.35">
      <c r="C126" s="67">
        <f>C113-C101</f>
        <v>1028165000</v>
      </c>
      <c r="D126" s="67">
        <f>D113-D101</f>
        <v>962600000</v>
      </c>
      <c r="E126" s="67">
        <f>E113-E101</f>
        <v>65565000</v>
      </c>
      <c r="F126" s="67">
        <f>F113-F101</f>
        <v>15681500</v>
      </c>
      <c r="G126" s="67"/>
      <c r="H126" s="67"/>
    </row>
    <row r="127" spans="1:8" ht="9.75" customHeight="1" x14ac:dyDescent="0.35">
      <c r="C127" s="67"/>
      <c r="E127" s="67"/>
      <c r="F127" s="67"/>
      <c r="G127" s="67"/>
      <c r="H127" s="67"/>
    </row>
    <row r="128" spans="1:8" ht="18" customHeight="1" x14ac:dyDescent="0.35">
      <c r="C128" s="67"/>
      <c r="E128" s="67"/>
      <c r="F128" s="67"/>
      <c r="G128" s="67"/>
      <c r="H128" s="67"/>
    </row>
  </sheetData>
  <mergeCells count="13">
    <mergeCell ref="C9:C12"/>
    <mergeCell ref="B9:B12"/>
    <mergeCell ref="D9:D12"/>
    <mergeCell ref="E2:F2"/>
    <mergeCell ref="E1:F1"/>
    <mergeCell ref="E9:F9"/>
    <mergeCell ref="E4:F4"/>
    <mergeCell ref="E3:F3"/>
    <mergeCell ref="G9:G12"/>
    <mergeCell ref="F10:F12"/>
    <mergeCell ref="E10:E12"/>
    <mergeCell ref="A6:G6"/>
    <mergeCell ref="A9:A12"/>
  </mergeCells>
  <phoneticPr fontId="2" type="noConversion"/>
  <pageMargins left="0.51" right="0.2" top="1.1000000000000001" bottom="0.23" header="0" footer="0.19"/>
  <pageSetup paperSize="9" scale="55" fitToHeight="6" orientation="landscape" r:id="rId1"/>
  <headerFooter alignWithMargins="0"/>
  <rowBreaks count="4" manualBreakCount="4">
    <brk id="29" max="5" man="1"/>
    <brk id="56" max="5" man="1"/>
    <brk id="77" max="5" man="1"/>
    <brk id="10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18"/>
      <c r="B3" s="19" t="s">
        <v>79</v>
      </c>
      <c r="C3" s="18" t="s">
        <v>80</v>
      </c>
      <c r="D3" s="18" t="s">
        <v>81</v>
      </c>
      <c r="E3" s="18"/>
      <c r="F3" s="18"/>
    </row>
    <row r="4" spans="1:7" ht="15.75" x14ac:dyDescent="0.2">
      <c r="A4" s="1" t="s">
        <v>63</v>
      </c>
      <c r="B4" s="17">
        <v>206339.851</v>
      </c>
      <c r="C4" s="20">
        <f>B4/B8*100</f>
        <v>86.798697702258792</v>
      </c>
      <c r="D4" s="18"/>
      <c r="E4" s="21">
        <f>D8*C4/100</f>
        <v>262498.01037033426</v>
      </c>
      <c r="F4" s="21">
        <v>262400.8</v>
      </c>
    </row>
    <row r="5" spans="1:7" ht="15.75" x14ac:dyDescent="0.2">
      <c r="A5" s="1" t="s">
        <v>65</v>
      </c>
      <c r="B5" s="18">
        <v>17621.59</v>
      </c>
      <c r="C5" s="20">
        <f>B5/B8*100</f>
        <v>7.4126789179621273</v>
      </c>
      <c r="D5" s="18"/>
      <c r="E5" s="21">
        <f>D8*C5/100</f>
        <v>22417.542186563751</v>
      </c>
      <c r="F5" s="18">
        <v>22514.799999999999</v>
      </c>
      <c r="G5" s="23">
        <f>E5-F5</f>
        <v>-97.257813436248398</v>
      </c>
    </row>
    <row r="6" spans="1:7" ht="15.75" x14ac:dyDescent="0.2">
      <c r="A6" s="1" t="s">
        <v>67</v>
      </c>
      <c r="B6" s="18">
        <v>3905.0720000000001</v>
      </c>
      <c r="C6" s="20">
        <f>B6/B8*100</f>
        <v>1.6427033478547737</v>
      </c>
      <c r="D6" s="18"/>
      <c r="E6" s="21">
        <f>D8*C6/100</f>
        <v>4967.8897478359713</v>
      </c>
      <c r="F6" s="18">
        <v>4968</v>
      </c>
    </row>
    <row r="7" spans="1:7" ht="15.75" x14ac:dyDescent="0.2">
      <c r="A7" s="1" t="s">
        <v>69</v>
      </c>
      <c r="B7" s="18">
        <v>9855.7759999999998</v>
      </c>
      <c r="C7" s="20">
        <f>B7/B8*100</f>
        <v>4.1459200319243097</v>
      </c>
      <c r="D7" s="18"/>
      <c r="E7" s="21">
        <f>D8*C7/100</f>
        <v>12538.157695266005</v>
      </c>
      <c r="F7" s="18">
        <v>12538</v>
      </c>
    </row>
    <row r="8" spans="1:7" ht="15.75" x14ac:dyDescent="0.2">
      <c r="A8" s="22" t="s">
        <v>78</v>
      </c>
      <c r="B8" s="17">
        <f>SUM(B4:B7)</f>
        <v>237722.28899999999</v>
      </c>
      <c r="C8" s="20">
        <f>SUM(C4:C7)</f>
        <v>100</v>
      </c>
      <c r="D8" s="18">
        <v>302421.59999999998</v>
      </c>
      <c r="E8" s="21">
        <f>SUM(E4:E7)</f>
        <v>302421.60000000003</v>
      </c>
      <c r="F8" s="21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2"/>
      <c r="C1" s="3"/>
      <c r="D1" s="4"/>
      <c r="E1" s="4"/>
      <c r="F1" s="4"/>
    </row>
    <row r="2" spans="1:12" ht="18.75" x14ac:dyDescent="0.3">
      <c r="A2" s="5"/>
      <c r="B2" s="5"/>
      <c r="C2" s="80"/>
      <c r="D2" s="80"/>
      <c r="E2" s="80"/>
      <c r="F2" s="80"/>
    </row>
    <row r="3" spans="1:12" ht="18.75" x14ac:dyDescent="0.3">
      <c r="A3" s="5"/>
      <c r="B3" s="5"/>
      <c r="C3" s="7"/>
      <c r="D3" s="7"/>
      <c r="E3" s="7"/>
      <c r="F3" s="7"/>
    </row>
    <row r="4" spans="1:12" ht="18.75" x14ac:dyDescent="0.3">
      <c r="A4" s="5"/>
      <c r="B4" s="5"/>
      <c r="C4" s="6"/>
      <c r="D4" s="6"/>
      <c r="E4" s="6"/>
      <c r="F4" s="6"/>
    </row>
    <row r="5" spans="1:12" x14ac:dyDescent="0.2">
      <c r="A5" s="2"/>
    </row>
    <row r="6" spans="1:12" x14ac:dyDescent="0.2">
      <c r="A6" s="2"/>
    </row>
    <row r="7" spans="1:12" x14ac:dyDescent="0.2">
      <c r="A7" s="2"/>
    </row>
    <row r="8" spans="1:12" ht="48" customHeight="1" x14ac:dyDescent="0.2">
      <c r="A8" s="81" t="s">
        <v>36</v>
      </c>
      <c r="B8" s="81"/>
      <c r="C8" s="81"/>
      <c r="D8" s="8"/>
      <c r="E8" s="9"/>
      <c r="F8" s="9"/>
    </row>
    <row r="9" spans="1:12" ht="30" customHeight="1" x14ac:dyDescent="0.3">
      <c r="C9" s="10"/>
    </row>
    <row r="11" spans="1:12" ht="132.75" customHeight="1" x14ac:dyDescent="0.2">
      <c r="A11" s="11" t="s">
        <v>27</v>
      </c>
      <c r="B11" s="12" t="s">
        <v>28</v>
      </c>
      <c r="C11" s="12" t="s">
        <v>29</v>
      </c>
    </row>
    <row r="12" spans="1:12" ht="19.5" customHeight="1" x14ac:dyDescent="0.2">
      <c r="A12" s="13" t="s">
        <v>30</v>
      </c>
      <c r="B12" s="13">
        <v>16836000</v>
      </c>
      <c r="C12" s="14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3" t="s">
        <v>31</v>
      </c>
      <c r="B13" s="13">
        <v>5991100</v>
      </c>
      <c r="C13" s="14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3" t="s">
        <v>32</v>
      </c>
      <c r="B14" s="13">
        <v>19957500</v>
      </c>
      <c r="C14" s="13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3" t="s">
        <v>33</v>
      </c>
      <c r="B15" s="13">
        <f>SUM(B12:B14)</f>
        <v>42784600</v>
      </c>
      <c r="C15" s="15" t="s">
        <v>34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6"/>
      <c r="B16" s="16"/>
      <c r="C16" s="16"/>
    </row>
    <row r="17" spans="1:3" hidden="1" x14ac:dyDescent="0.2"/>
    <row r="18" spans="1:3" ht="26.25" customHeight="1" x14ac:dyDescent="0.2"/>
    <row r="20" spans="1:3" ht="18.75" x14ac:dyDescent="0.3">
      <c r="A20" s="82"/>
      <c r="B20" s="82"/>
      <c r="C20" s="82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 1</vt:lpstr>
      <vt:lpstr>Лист1</vt:lpstr>
      <vt:lpstr>розрах дотації</vt:lpstr>
      <vt:lpstr>'дод 1'!Заголовки_для_печати</vt:lpstr>
      <vt:lpstr>'дод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2016-12-30T13:12:19Z</cp:lastPrinted>
  <dcterms:created xsi:type="dcterms:W3CDTF">2009-01-05T08:10:25Z</dcterms:created>
  <dcterms:modified xsi:type="dcterms:W3CDTF">2017-01-05T07:32:53Z</dcterms:modified>
</cp:coreProperties>
</file>