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pvid2\Desktop\sait\"/>
    </mc:Choice>
  </mc:AlternateContent>
  <bookViews>
    <workbookView xWindow="10755" yWindow="-15" windowWidth="10800" windowHeight="10815" tabRatio="728"/>
  </bookViews>
  <sheets>
    <sheet name="дані-2017" sheetId="15" r:id="rId1"/>
  </sheets>
  <definedNames>
    <definedName name="_xlnm._FilterDatabase" localSheetId="0" hidden="1">'дані-2017'!$A$1:$L$3</definedName>
    <definedName name="Data">'дані-2017'!$A$8:$U$292</definedName>
    <definedName name="Date">'дані-2017'!$A$2</definedName>
    <definedName name="Date1">'дані-2017'!$A$3</definedName>
    <definedName name="EXCEL_VER">10</definedName>
    <definedName name="PRINT_DATE">"06.01.2015 14:12:11"</definedName>
    <definedName name="PRINTER">"Eксель_Імпорт (XlRpt)  ДержКазначейство ЦА, Копичко Олександр"</definedName>
    <definedName name="REP_CREATOR">"2451-AndriichukS"</definedName>
    <definedName name="_xlnm.Print_Titles" localSheetId="0">'дані-2017'!$5:$7</definedName>
    <definedName name="_xlnm.Print_Area" localSheetId="0">'дані-2017'!$A$1:$L$327</definedName>
  </definedNames>
  <calcPr calcId="162913" fullCalcOnLoad="1"/>
</workbook>
</file>

<file path=xl/calcChain.xml><?xml version="1.0" encoding="utf-8"?>
<calcChain xmlns="http://schemas.openxmlformats.org/spreadsheetml/2006/main">
  <c r="H21" i="15" l="1"/>
  <c r="H75" i="15"/>
  <c r="H79" i="15"/>
  <c r="H82" i="15"/>
  <c r="L82" i="15" s="1"/>
  <c r="I82" i="15"/>
  <c r="K82" i="15" s="1"/>
  <c r="J82" i="15"/>
  <c r="G83" i="15"/>
  <c r="F83" i="15"/>
  <c r="E82" i="15"/>
  <c r="G82" i="15" s="1"/>
  <c r="D82" i="15"/>
  <c r="F82" i="15" s="1"/>
  <c r="G80" i="15"/>
  <c r="F80" i="15"/>
  <c r="C75" i="15"/>
  <c r="C79" i="15"/>
  <c r="C74" i="15"/>
  <c r="L83" i="15"/>
  <c r="L80" i="15"/>
  <c r="K83" i="15"/>
  <c r="K80" i="15"/>
  <c r="J75" i="15"/>
  <c r="J79" i="15"/>
  <c r="J74" i="15" s="1"/>
  <c r="I75" i="15"/>
  <c r="I79" i="15"/>
  <c r="I74" i="15"/>
  <c r="F81" i="15"/>
  <c r="G81" i="15"/>
  <c r="K81" i="15"/>
  <c r="L81" i="15"/>
  <c r="J10" i="15"/>
  <c r="J18" i="15"/>
  <c r="J24" i="15"/>
  <c r="L24" i="15" s="1"/>
  <c r="J26" i="15"/>
  <c r="J23" i="15"/>
  <c r="J35" i="15"/>
  <c r="J34" i="15"/>
  <c r="J40" i="15"/>
  <c r="J51" i="15"/>
  <c r="L51" i="15" s="1"/>
  <c r="J54" i="15"/>
  <c r="J57" i="15"/>
  <c r="L57" i="15" s="1"/>
  <c r="J69" i="15"/>
  <c r="J39" i="15"/>
  <c r="L39" i="15" s="1"/>
  <c r="J28" i="15"/>
  <c r="J21" i="15"/>
  <c r="L21" i="15" s="1"/>
  <c r="I10" i="15"/>
  <c r="I18" i="15"/>
  <c r="I9" i="15"/>
  <c r="I24" i="15"/>
  <c r="I26" i="15"/>
  <c r="I23" i="15" s="1"/>
  <c r="I35" i="15"/>
  <c r="I34" i="15" s="1"/>
  <c r="I40" i="15"/>
  <c r="I51" i="15"/>
  <c r="I54" i="15"/>
  <c r="I57" i="15"/>
  <c r="I69" i="15"/>
  <c r="I28" i="15"/>
  <c r="I21" i="15"/>
  <c r="E79" i="15"/>
  <c r="E75" i="15"/>
  <c r="E74" i="15" s="1"/>
  <c r="D79" i="15"/>
  <c r="D75" i="15"/>
  <c r="F300" i="15"/>
  <c r="F299" i="15"/>
  <c r="F298" i="15"/>
  <c r="D297" i="15"/>
  <c r="F297" i="15" s="1"/>
  <c r="F296" i="15"/>
  <c r="F295" i="15"/>
  <c r="F294" i="15"/>
  <c r="D291" i="15"/>
  <c r="E291" i="15"/>
  <c r="F291" i="15" s="1"/>
  <c r="F290" i="15"/>
  <c r="F289" i="15"/>
  <c r="F288" i="15"/>
  <c r="D275" i="15"/>
  <c r="D266" i="15"/>
  <c r="D261" i="15"/>
  <c r="D259" i="15"/>
  <c r="F259" i="15" s="1"/>
  <c r="D243" i="15"/>
  <c r="D222" i="15"/>
  <c r="D256" i="15"/>
  <c r="D217" i="15"/>
  <c r="D229" i="15"/>
  <c r="D179" i="15"/>
  <c r="D157" i="15"/>
  <c r="D170" i="15"/>
  <c r="D155" i="15"/>
  <c r="D250" i="15"/>
  <c r="D268" i="15"/>
  <c r="D282" i="15"/>
  <c r="D284" i="15" s="1"/>
  <c r="D287" i="15"/>
  <c r="E275" i="15"/>
  <c r="E266" i="15"/>
  <c r="E261" i="15"/>
  <c r="E259" i="15"/>
  <c r="E243" i="15"/>
  <c r="E222" i="15"/>
  <c r="F222" i="15" s="1"/>
  <c r="E256" i="15"/>
  <c r="E217" i="15"/>
  <c r="G217" i="15" s="1"/>
  <c r="E229" i="15"/>
  <c r="E179" i="15"/>
  <c r="G179" i="15" s="1"/>
  <c r="E157" i="15"/>
  <c r="E170" i="15"/>
  <c r="G170" i="15" s="1"/>
  <c r="E155" i="15"/>
  <c r="E250" i="15"/>
  <c r="F250" i="15" s="1"/>
  <c r="E268" i="15"/>
  <c r="E282" i="15"/>
  <c r="E284" i="15" s="1"/>
  <c r="E287" i="15" s="1"/>
  <c r="F286" i="15"/>
  <c r="F285" i="15"/>
  <c r="F284" i="15"/>
  <c r="F283" i="15"/>
  <c r="F282" i="15"/>
  <c r="F281" i="15"/>
  <c r="F280" i="15"/>
  <c r="F279" i="15"/>
  <c r="F278" i="15"/>
  <c r="F277" i="15"/>
  <c r="F276" i="15"/>
  <c r="F275" i="15"/>
  <c r="F274" i="15"/>
  <c r="F273" i="15"/>
  <c r="F272" i="15"/>
  <c r="F271" i="15"/>
  <c r="F270" i="15"/>
  <c r="F269" i="15"/>
  <c r="F268" i="15"/>
  <c r="F267" i="15"/>
  <c r="F266" i="15"/>
  <c r="F265" i="15"/>
  <c r="F264" i="15"/>
  <c r="F263" i="15"/>
  <c r="F262" i="15"/>
  <c r="F261" i="15"/>
  <c r="F260" i="15"/>
  <c r="F258" i="15"/>
  <c r="F257" i="15"/>
  <c r="F256" i="15"/>
  <c r="F255" i="15"/>
  <c r="F254" i="15"/>
  <c r="F253" i="15"/>
  <c r="F252" i="15"/>
  <c r="F251" i="15"/>
  <c r="F249" i="15"/>
  <c r="F248" i="15"/>
  <c r="F247" i="15"/>
  <c r="F246" i="15"/>
  <c r="F245" i="15"/>
  <c r="F244" i="15"/>
  <c r="F243" i="15"/>
  <c r="F242" i="15"/>
  <c r="F241" i="15"/>
  <c r="F240" i="15"/>
  <c r="F239" i="15"/>
  <c r="F238" i="15"/>
  <c r="F237" i="15"/>
  <c r="F236" i="15"/>
  <c r="F235" i="15"/>
  <c r="F234" i="15"/>
  <c r="F233" i="15"/>
  <c r="F232" i="15"/>
  <c r="F231" i="15"/>
  <c r="F230" i="15"/>
  <c r="F229" i="15"/>
  <c r="F228" i="15"/>
  <c r="F227" i="15"/>
  <c r="F226" i="15"/>
  <c r="F225" i="15"/>
  <c r="F224" i="15"/>
  <c r="F223" i="15"/>
  <c r="F221" i="15"/>
  <c r="F220" i="15"/>
  <c r="F219" i="15"/>
  <c r="F218" i="15"/>
  <c r="F216" i="15"/>
  <c r="F215" i="15"/>
  <c r="F214" i="15"/>
  <c r="F213" i="15"/>
  <c r="F212" i="15"/>
  <c r="F211" i="15"/>
  <c r="F210" i="15"/>
  <c r="F209" i="15"/>
  <c r="F208" i="15"/>
  <c r="F207" i="15"/>
  <c r="F206" i="15"/>
  <c r="F205" i="15"/>
  <c r="F204" i="15"/>
  <c r="F203" i="15"/>
  <c r="F202" i="15"/>
  <c r="F201" i="15"/>
  <c r="F200" i="15"/>
  <c r="F199" i="15"/>
  <c r="F198" i="15"/>
  <c r="F197" i="15"/>
  <c r="F196" i="15"/>
  <c r="F195" i="15"/>
  <c r="F194" i="15"/>
  <c r="F193" i="15"/>
  <c r="F192" i="15"/>
  <c r="F191" i="15"/>
  <c r="F190" i="15"/>
  <c r="F189" i="15"/>
  <c r="F188" i="15"/>
  <c r="F187" i="15"/>
  <c r="F186" i="15"/>
  <c r="F185" i="15"/>
  <c r="F184" i="15"/>
  <c r="F183" i="15"/>
  <c r="F182" i="15"/>
  <c r="F181" i="15"/>
  <c r="F180" i="15"/>
  <c r="F177" i="15"/>
  <c r="F176" i="15"/>
  <c r="F175" i="15"/>
  <c r="F174" i="15"/>
  <c r="F173" i="15"/>
  <c r="F172" i="15"/>
  <c r="F171" i="15"/>
  <c r="F169" i="15"/>
  <c r="F168" i="15"/>
  <c r="F167" i="15"/>
  <c r="F166" i="15"/>
  <c r="F165" i="15"/>
  <c r="F164" i="15"/>
  <c r="F163" i="15"/>
  <c r="F162" i="15"/>
  <c r="F161" i="15"/>
  <c r="F160" i="15"/>
  <c r="F159" i="15"/>
  <c r="F158" i="15"/>
  <c r="F157" i="15"/>
  <c r="F156" i="15"/>
  <c r="F155" i="15"/>
  <c r="D10" i="15"/>
  <c r="D18" i="15"/>
  <c r="D24" i="15"/>
  <c r="D26" i="15"/>
  <c r="D23" i="15"/>
  <c r="D35" i="15"/>
  <c r="D34" i="15"/>
  <c r="F34" i="15" s="1"/>
  <c r="D40" i="15"/>
  <c r="D51" i="15"/>
  <c r="D54" i="15"/>
  <c r="D57" i="15"/>
  <c r="D69" i="15"/>
  <c r="D39" i="15"/>
  <c r="D29" i="15"/>
  <c r="D31" i="15"/>
  <c r="D28" i="15" s="1"/>
  <c r="D86" i="15"/>
  <c r="D89" i="15"/>
  <c r="D85" i="15" s="1"/>
  <c r="D101" i="15"/>
  <c r="D103" i="15"/>
  <c r="D96" i="15"/>
  <c r="D109" i="15"/>
  <c r="D115" i="15"/>
  <c r="D108" i="15"/>
  <c r="D119" i="15"/>
  <c r="D124" i="15"/>
  <c r="D123" i="15"/>
  <c r="D129" i="15"/>
  <c r="D128" i="15"/>
  <c r="F128" i="15" s="1"/>
  <c r="D132" i="15"/>
  <c r="F132" i="15" s="1"/>
  <c r="D137" i="15"/>
  <c r="D136" i="15" s="1"/>
  <c r="E10" i="15"/>
  <c r="E18" i="15"/>
  <c r="E9" i="15" s="1"/>
  <c r="G9" i="15" s="1"/>
  <c r="E24" i="15"/>
  <c r="E26" i="15"/>
  <c r="E23" i="15"/>
  <c r="E35" i="15"/>
  <c r="E34" i="15"/>
  <c r="E40" i="15"/>
  <c r="E51" i="15"/>
  <c r="E54" i="15"/>
  <c r="E57" i="15"/>
  <c r="E69" i="15"/>
  <c r="E39" i="15"/>
  <c r="E29" i="15"/>
  <c r="E31" i="15"/>
  <c r="E28" i="15" s="1"/>
  <c r="E8" i="15"/>
  <c r="E86" i="15"/>
  <c r="E89" i="15"/>
  <c r="E85" i="15" s="1"/>
  <c r="G85" i="15" s="1"/>
  <c r="E101" i="15"/>
  <c r="E103" i="15"/>
  <c r="E96" i="15"/>
  <c r="E109" i="15"/>
  <c r="G109" i="15" s="1"/>
  <c r="E115" i="15"/>
  <c r="E108" i="15"/>
  <c r="E119" i="15"/>
  <c r="E124" i="15"/>
  <c r="E123" i="15"/>
  <c r="E129" i="15"/>
  <c r="E128" i="15"/>
  <c r="G128" i="15" s="1"/>
  <c r="E132" i="15"/>
  <c r="E137" i="15"/>
  <c r="E136" i="15" s="1"/>
  <c r="E135" i="15" s="1"/>
  <c r="G135" i="15" s="1"/>
  <c r="F153" i="15"/>
  <c r="F152" i="15"/>
  <c r="F150" i="15"/>
  <c r="F149" i="15"/>
  <c r="F148" i="15"/>
  <c r="F147" i="15"/>
  <c r="F146" i="15"/>
  <c r="F145" i="15"/>
  <c r="F144" i="15"/>
  <c r="F143" i="15"/>
  <c r="F142" i="15"/>
  <c r="F141" i="15"/>
  <c r="F140" i="15"/>
  <c r="F139" i="15"/>
  <c r="F138" i="15"/>
  <c r="F133" i="15"/>
  <c r="F131" i="15"/>
  <c r="F130" i="15"/>
  <c r="F129" i="15"/>
  <c r="F127" i="15"/>
  <c r="F126" i="15"/>
  <c r="F125" i="15"/>
  <c r="F124" i="15"/>
  <c r="F121" i="15"/>
  <c r="F120" i="15"/>
  <c r="F119" i="15"/>
  <c r="F118" i="15"/>
  <c r="F117" i="15"/>
  <c r="F116" i="15"/>
  <c r="F115" i="15"/>
  <c r="F114" i="15"/>
  <c r="F113" i="15"/>
  <c r="F112" i="15"/>
  <c r="F111" i="15"/>
  <c r="F110" i="15"/>
  <c r="F109" i="15"/>
  <c r="F107" i="15"/>
  <c r="F106" i="15"/>
  <c r="F105" i="15"/>
  <c r="F104" i="15"/>
  <c r="F103" i="15"/>
  <c r="F102" i="15"/>
  <c r="F101" i="15"/>
  <c r="F100" i="15"/>
  <c r="F99" i="15"/>
  <c r="F98" i="15"/>
  <c r="F97" i="15"/>
  <c r="F94" i="15"/>
  <c r="F93" i="15"/>
  <c r="F92" i="15"/>
  <c r="F91" i="15"/>
  <c r="F90" i="15"/>
  <c r="F89" i="15"/>
  <c r="F88" i="15"/>
  <c r="F87" i="15"/>
  <c r="F86" i="15"/>
  <c r="F85" i="15"/>
  <c r="F79" i="15"/>
  <c r="F78" i="15"/>
  <c r="F77" i="15"/>
  <c r="F76" i="15"/>
  <c r="F75" i="15"/>
  <c r="F73" i="15"/>
  <c r="F72" i="15"/>
  <c r="F71" i="15"/>
  <c r="F70" i="15"/>
  <c r="F69" i="15"/>
  <c r="F68" i="15"/>
  <c r="F67" i="15"/>
  <c r="F66" i="15"/>
  <c r="F65"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3" i="15"/>
  <c r="F32" i="15"/>
  <c r="F31" i="15"/>
  <c r="F30" i="15"/>
  <c r="F29" i="15"/>
  <c r="F27" i="15"/>
  <c r="F26" i="15"/>
  <c r="F25" i="15"/>
  <c r="F23" i="15"/>
  <c r="F20" i="15"/>
  <c r="F19" i="15"/>
  <c r="F17" i="15"/>
  <c r="F16" i="15"/>
  <c r="F15" i="15"/>
  <c r="F14" i="15"/>
  <c r="F13" i="15"/>
  <c r="F12" i="15"/>
  <c r="F11" i="15"/>
  <c r="F10" i="15"/>
  <c r="L277" i="15"/>
  <c r="L278" i="15"/>
  <c r="L279" i="15"/>
  <c r="L280" i="15"/>
  <c r="K277" i="15"/>
  <c r="K278" i="15"/>
  <c r="K279" i="15"/>
  <c r="K280" i="15"/>
  <c r="G277" i="15"/>
  <c r="G278" i="15"/>
  <c r="G279" i="15"/>
  <c r="G280" i="15"/>
  <c r="G281" i="15"/>
  <c r="L270" i="15"/>
  <c r="K270" i="15"/>
  <c r="G270" i="15"/>
  <c r="I229" i="15"/>
  <c r="J229" i="15"/>
  <c r="H229" i="15"/>
  <c r="C229" i="15"/>
  <c r="L242" i="15"/>
  <c r="K242" i="15"/>
  <c r="G242" i="15"/>
  <c r="L215" i="15"/>
  <c r="K215" i="15"/>
  <c r="G215" i="15"/>
  <c r="L164" i="15"/>
  <c r="K164" i="15"/>
  <c r="G164" i="15"/>
  <c r="L149" i="15"/>
  <c r="K149" i="15"/>
  <c r="G149" i="15"/>
  <c r="C318" i="15"/>
  <c r="C301" i="15"/>
  <c r="C10" i="15"/>
  <c r="C18" i="15"/>
  <c r="C9" i="15"/>
  <c r="C24" i="15"/>
  <c r="C26" i="15"/>
  <c r="C23" i="15" s="1"/>
  <c r="C35" i="15"/>
  <c r="C34" i="15" s="1"/>
  <c r="C40" i="15"/>
  <c r="C51" i="15"/>
  <c r="C54" i="15"/>
  <c r="C57" i="15"/>
  <c r="C69" i="15"/>
  <c r="C28" i="15"/>
  <c r="C86" i="15"/>
  <c r="C89" i="15"/>
  <c r="C85" i="15"/>
  <c r="C101" i="15"/>
  <c r="C103" i="15"/>
  <c r="C96" i="15"/>
  <c r="C95" i="15"/>
  <c r="C109" i="15"/>
  <c r="C115" i="15"/>
  <c r="C108" i="15" s="1"/>
  <c r="C119" i="15"/>
  <c r="C124" i="15"/>
  <c r="C123" i="15" s="1"/>
  <c r="C129" i="15"/>
  <c r="C128" i="15" s="1"/>
  <c r="C122" i="15" s="1"/>
  <c r="C132" i="15"/>
  <c r="C137" i="15"/>
  <c r="C136" i="15"/>
  <c r="C135" i="15" s="1"/>
  <c r="H301" i="15"/>
  <c r="H318" i="15"/>
  <c r="G165" i="15"/>
  <c r="K165" i="15"/>
  <c r="L165" i="15"/>
  <c r="G166" i="15"/>
  <c r="K166" i="15"/>
  <c r="L166" i="15"/>
  <c r="G167" i="15"/>
  <c r="K167" i="15"/>
  <c r="L167" i="15"/>
  <c r="I261" i="15"/>
  <c r="J261" i="15"/>
  <c r="H261" i="15"/>
  <c r="C261" i="15"/>
  <c r="J250" i="15"/>
  <c r="H250" i="15"/>
  <c r="L250" i="15" s="1"/>
  <c r="H179" i="15"/>
  <c r="L179" i="15" s="1"/>
  <c r="H86" i="15"/>
  <c r="H89" i="15"/>
  <c r="H85" i="15" s="1"/>
  <c r="L85" i="15" s="1"/>
  <c r="H101" i="15"/>
  <c r="H103" i="15"/>
  <c r="H96" i="15"/>
  <c r="H109" i="15"/>
  <c r="H115" i="15"/>
  <c r="H108" i="15"/>
  <c r="L108" i="15" s="1"/>
  <c r="H119" i="15"/>
  <c r="I86" i="15"/>
  <c r="I89" i="15"/>
  <c r="I85" i="15" s="1"/>
  <c r="J86" i="15"/>
  <c r="J89" i="15"/>
  <c r="J85" i="15"/>
  <c r="L255" i="15"/>
  <c r="K255" i="15"/>
  <c r="L254" i="15"/>
  <c r="K254" i="15"/>
  <c r="L253" i="15"/>
  <c r="K253" i="15"/>
  <c r="L252" i="15"/>
  <c r="K252" i="15"/>
  <c r="L251" i="15"/>
  <c r="K251" i="15"/>
  <c r="L286" i="15"/>
  <c r="K286" i="15"/>
  <c r="L285" i="15"/>
  <c r="K285" i="15"/>
  <c r="L283" i="15"/>
  <c r="K283" i="15"/>
  <c r="G286" i="15"/>
  <c r="G285" i="15"/>
  <c r="G283" i="15"/>
  <c r="K265" i="15"/>
  <c r="L265" i="15"/>
  <c r="G265" i="15"/>
  <c r="I243" i="15"/>
  <c r="J243" i="15"/>
  <c r="H243" i="15"/>
  <c r="C243" i="15"/>
  <c r="K249" i="15"/>
  <c r="L249" i="15"/>
  <c r="K247" i="15"/>
  <c r="L247" i="15"/>
  <c r="G232" i="15"/>
  <c r="I222" i="15"/>
  <c r="J222" i="15"/>
  <c r="H222" i="15"/>
  <c r="K228" i="15"/>
  <c r="L228" i="15"/>
  <c r="G228" i="15"/>
  <c r="K190" i="15"/>
  <c r="L190" i="15"/>
  <c r="K191" i="15"/>
  <c r="L191" i="15"/>
  <c r="G190" i="15"/>
  <c r="G191" i="15"/>
  <c r="C222" i="15"/>
  <c r="I137" i="15"/>
  <c r="J137" i="15"/>
  <c r="K116" i="15"/>
  <c r="L116" i="15"/>
  <c r="G116" i="15"/>
  <c r="K114" i="15"/>
  <c r="L114" i="15"/>
  <c r="G114" i="15"/>
  <c r="G142" i="15"/>
  <c r="G143" i="15"/>
  <c r="K142" i="15"/>
  <c r="L142" i="15"/>
  <c r="K143" i="15"/>
  <c r="L143" i="15"/>
  <c r="K147" i="15"/>
  <c r="L147" i="15"/>
  <c r="G147" i="15"/>
  <c r="I109" i="15"/>
  <c r="J109" i="15"/>
  <c r="I115" i="15"/>
  <c r="J115" i="15"/>
  <c r="I275" i="15"/>
  <c r="I266" i="15"/>
  <c r="I259" i="15"/>
  <c r="I256" i="15"/>
  <c r="I217" i="15"/>
  <c r="I179" i="15"/>
  <c r="I157" i="15"/>
  <c r="I170" i="15"/>
  <c r="I155" i="15"/>
  <c r="I250" i="15"/>
  <c r="I268" i="15"/>
  <c r="K268" i="15" s="1"/>
  <c r="J275" i="15"/>
  <c r="J266" i="15"/>
  <c r="J259" i="15"/>
  <c r="J256" i="15"/>
  <c r="J217" i="15"/>
  <c r="J179" i="15"/>
  <c r="J157" i="15"/>
  <c r="J170" i="15"/>
  <c r="J155" i="15"/>
  <c r="J268" i="15"/>
  <c r="J282" i="15"/>
  <c r="J284" i="15" s="1"/>
  <c r="J287" i="15"/>
  <c r="H155" i="15"/>
  <c r="H157" i="15"/>
  <c r="H170" i="15"/>
  <c r="H217" i="15"/>
  <c r="H259" i="15"/>
  <c r="H275" i="15"/>
  <c r="L275" i="15" s="1"/>
  <c r="H268" i="15"/>
  <c r="H266" i="15"/>
  <c r="H256" i="15"/>
  <c r="H282" i="15"/>
  <c r="H284" i="15" s="1"/>
  <c r="H287" i="15" s="1"/>
  <c r="L287" i="15" s="1"/>
  <c r="C155" i="15"/>
  <c r="C157" i="15"/>
  <c r="C170" i="15"/>
  <c r="C179" i="15"/>
  <c r="C217" i="15"/>
  <c r="C256" i="15"/>
  <c r="C250" i="15"/>
  <c r="C266" i="15"/>
  <c r="C268" i="15"/>
  <c r="G117" i="15"/>
  <c r="K117" i="15"/>
  <c r="L117" i="15"/>
  <c r="I321" i="15"/>
  <c r="I318" i="15"/>
  <c r="I317" i="15" s="1"/>
  <c r="I313" i="15"/>
  <c r="K178" i="15"/>
  <c r="K250" i="15"/>
  <c r="K288" i="15"/>
  <c r="L288" i="15"/>
  <c r="L273" i="15"/>
  <c r="K273" i="15"/>
  <c r="L272" i="15"/>
  <c r="K272" i="15"/>
  <c r="L271" i="15"/>
  <c r="K271" i="15"/>
  <c r="L269" i="15"/>
  <c r="K269" i="15"/>
  <c r="G273" i="15"/>
  <c r="G272" i="15"/>
  <c r="G271" i="15"/>
  <c r="G269" i="15"/>
  <c r="K246" i="15"/>
  <c r="L246" i="15"/>
  <c r="G246" i="15"/>
  <c r="K208" i="15"/>
  <c r="L208" i="15"/>
  <c r="G208" i="15"/>
  <c r="C275" i="15"/>
  <c r="C259" i="15"/>
  <c r="H28" i="15"/>
  <c r="L28" i="15" s="1"/>
  <c r="L32" i="15"/>
  <c r="K32" i="15"/>
  <c r="L31" i="15"/>
  <c r="K31" i="15"/>
  <c r="L30" i="15"/>
  <c r="K30" i="15"/>
  <c r="L29" i="15"/>
  <c r="K29" i="15"/>
  <c r="G32" i="15"/>
  <c r="G31" i="15"/>
  <c r="G30" i="15"/>
  <c r="G29" i="15"/>
  <c r="L308" i="15"/>
  <c r="I301" i="15"/>
  <c r="D318" i="15"/>
  <c r="D301" i="15"/>
  <c r="G255" i="15"/>
  <c r="G254" i="15"/>
  <c r="G253" i="15"/>
  <c r="G252" i="15"/>
  <c r="G251" i="15"/>
  <c r="H291" i="15"/>
  <c r="I291" i="15"/>
  <c r="J291" i="15"/>
  <c r="K289" i="15"/>
  <c r="K290" i="15"/>
  <c r="K291" i="15"/>
  <c r="L289" i="15"/>
  <c r="L290" i="15"/>
  <c r="L291" i="15" s="1"/>
  <c r="G289" i="15"/>
  <c r="G291" i="15" s="1"/>
  <c r="G290" i="15"/>
  <c r="C291" i="15"/>
  <c r="L268" i="15"/>
  <c r="G268" i="15"/>
  <c r="G100" i="15"/>
  <c r="G314" i="15"/>
  <c r="L314" i="15"/>
  <c r="K153" i="15"/>
  <c r="L153" i="15"/>
  <c r="G153" i="15"/>
  <c r="K150" i="15"/>
  <c r="L150" i="15"/>
  <c r="K146" i="15"/>
  <c r="L146" i="15"/>
  <c r="G146" i="15"/>
  <c r="G148" i="15"/>
  <c r="G150" i="15"/>
  <c r="K94" i="15"/>
  <c r="L94" i="15"/>
  <c r="G94" i="15"/>
  <c r="K21" i="15"/>
  <c r="K22" i="15"/>
  <c r="L22" i="15"/>
  <c r="H137" i="15"/>
  <c r="H57" i="15"/>
  <c r="H51" i="15"/>
  <c r="H54" i="15"/>
  <c r="H69" i="15"/>
  <c r="H40" i="15"/>
  <c r="H39" i="15" s="1"/>
  <c r="H10" i="15"/>
  <c r="L10" i="15" s="1"/>
  <c r="H18" i="15"/>
  <c r="H9" i="15"/>
  <c r="H24" i="15"/>
  <c r="H26" i="15"/>
  <c r="H35" i="15"/>
  <c r="H34" i="15" s="1"/>
  <c r="G315" i="15"/>
  <c r="L315" i="15"/>
  <c r="G316" i="15"/>
  <c r="L316" i="15"/>
  <c r="I119" i="15"/>
  <c r="K119" i="15" s="1"/>
  <c r="I101" i="15"/>
  <c r="I103" i="15"/>
  <c r="I96" i="15"/>
  <c r="I95" i="15"/>
  <c r="J108" i="15"/>
  <c r="J119" i="15"/>
  <c r="J101" i="15"/>
  <c r="J103" i="15"/>
  <c r="J96" i="15"/>
  <c r="L323" i="15"/>
  <c r="L11" i="15"/>
  <c r="L12" i="15"/>
  <c r="L13" i="15"/>
  <c r="L14" i="15"/>
  <c r="L15" i="15"/>
  <c r="L16" i="15"/>
  <c r="L17" i="15"/>
  <c r="L19" i="15"/>
  <c r="L20" i="15"/>
  <c r="L25" i="15"/>
  <c r="L27" i="15"/>
  <c r="L33" i="15"/>
  <c r="L34" i="15"/>
  <c r="L36" i="15"/>
  <c r="L37" i="15"/>
  <c r="L38" i="15"/>
  <c r="L40" i="15"/>
  <c r="L41" i="15"/>
  <c r="L42" i="15"/>
  <c r="L43" i="15"/>
  <c r="L44" i="15"/>
  <c r="L45" i="15"/>
  <c r="L46" i="15"/>
  <c r="L47" i="15"/>
  <c r="L48" i="15"/>
  <c r="L49" i="15"/>
  <c r="L50" i="15"/>
  <c r="L52" i="15"/>
  <c r="L53" i="15"/>
  <c r="L54" i="15"/>
  <c r="L55" i="15"/>
  <c r="L56" i="15"/>
  <c r="L58" i="15"/>
  <c r="L59" i="15"/>
  <c r="L60" i="15"/>
  <c r="L61" i="15"/>
  <c r="L62" i="15"/>
  <c r="L63" i="15"/>
  <c r="L64" i="15"/>
  <c r="L65" i="15"/>
  <c r="L66" i="15"/>
  <c r="L67" i="15"/>
  <c r="L68" i="15"/>
  <c r="L69" i="15"/>
  <c r="L70" i="15"/>
  <c r="L71" i="15"/>
  <c r="L72" i="15"/>
  <c r="L73" i="15"/>
  <c r="L76" i="15"/>
  <c r="L77" i="15"/>
  <c r="L78" i="15"/>
  <c r="L86" i="15"/>
  <c r="L87" i="15"/>
  <c r="L88" i="15"/>
  <c r="L90" i="15"/>
  <c r="L91" i="15"/>
  <c r="L92" i="15"/>
  <c r="L93" i="15"/>
  <c r="L96" i="15"/>
  <c r="L97" i="15"/>
  <c r="L98" i="15"/>
  <c r="L99" i="15"/>
  <c r="L100" i="15"/>
  <c r="L101" i="15"/>
  <c r="L102" i="15"/>
  <c r="L103" i="15"/>
  <c r="L104" i="15"/>
  <c r="L105" i="15"/>
  <c r="L106" i="15"/>
  <c r="L107" i="15"/>
  <c r="L109" i="15"/>
  <c r="L110" i="15"/>
  <c r="L111" i="15"/>
  <c r="L112" i="15"/>
  <c r="L113" i="15"/>
  <c r="L115" i="15"/>
  <c r="L118" i="15"/>
  <c r="L119" i="15"/>
  <c r="L120" i="15"/>
  <c r="L121" i="15"/>
  <c r="J124" i="15"/>
  <c r="J123" i="15" s="1"/>
  <c r="J129" i="15"/>
  <c r="J128" i="15" s="1"/>
  <c r="L128" i="15" s="1"/>
  <c r="H124" i="15"/>
  <c r="H123" i="15"/>
  <c r="H122" i="15" s="1"/>
  <c r="H129" i="15"/>
  <c r="H128" i="15"/>
  <c r="L124" i="15"/>
  <c r="L125" i="15"/>
  <c r="L126" i="15"/>
  <c r="L127" i="15"/>
  <c r="L130" i="15"/>
  <c r="L131" i="15"/>
  <c r="J132" i="15"/>
  <c r="H132" i="15"/>
  <c r="L132" i="15"/>
  <c r="L133" i="15"/>
  <c r="J136" i="15"/>
  <c r="J135" i="15"/>
  <c r="L135" i="15" s="1"/>
  <c r="H136" i="15"/>
  <c r="H135" i="15"/>
  <c r="L136" i="15"/>
  <c r="L137" i="15"/>
  <c r="L138" i="15"/>
  <c r="L139" i="15"/>
  <c r="L140" i="15"/>
  <c r="L141" i="15"/>
  <c r="L144" i="15"/>
  <c r="L145" i="15"/>
  <c r="L148" i="15"/>
  <c r="L152" i="15"/>
  <c r="L155" i="15"/>
  <c r="L156" i="15"/>
  <c r="L157" i="15"/>
  <c r="L158" i="15"/>
  <c r="L159" i="15"/>
  <c r="L160" i="15"/>
  <c r="L161" i="15"/>
  <c r="L162" i="15"/>
  <c r="L163" i="15"/>
  <c r="L168" i="15"/>
  <c r="L169" i="15"/>
  <c r="L170" i="15"/>
  <c r="L171" i="15"/>
  <c r="L172" i="15"/>
  <c r="L173" i="15"/>
  <c r="L174" i="15"/>
  <c r="L175" i="15"/>
  <c r="L176" i="15"/>
  <c r="L177" i="15"/>
  <c r="L180" i="15"/>
  <c r="L181" i="15"/>
  <c r="L182" i="15"/>
  <c r="L183" i="15"/>
  <c r="L184" i="15"/>
  <c r="L185" i="15"/>
  <c r="L186" i="15"/>
  <c r="L187" i="15"/>
  <c r="L188" i="15"/>
  <c r="L189" i="15"/>
  <c r="L192" i="15"/>
  <c r="L193" i="15"/>
  <c r="L194" i="15"/>
  <c r="L195" i="15"/>
  <c r="L196" i="15"/>
  <c r="L197" i="15"/>
  <c r="L198" i="15"/>
  <c r="L199" i="15"/>
  <c r="L200" i="15"/>
  <c r="L201" i="15"/>
  <c r="L202" i="15"/>
  <c r="L203" i="15"/>
  <c r="L204" i="15"/>
  <c r="L205" i="15"/>
  <c r="L206" i="15"/>
  <c r="L207" i="15"/>
  <c r="L209" i="15"/>
  <c r="L210" i="15"/>
  <c r="L211" i="15"/>
  <c r="L212" i="15"/>
  <c r="L213" i="15"/>
  <c r="L214" i="15"/>
  <c r="L216" i="15"/>
  <c r="L229" i="15"/>
  <c r="L230" i="15"/>
  <c r="L231" i="15"/>
  <c r="L232" i="15"/>
  <c r="L233" i="15"/>
  <c r="L234" i="15"/>
  <c r="L235" i="15"/>
  <c r="L236" i="15"/>
  <c r="L237" i="15"/>
  <c r="L238" i="15"/>
  <c r="L239" i="15"/>
  <c r="L240" i="15"/>
  <c r="L241" i="15"/>
  <c r="L217" i="15"/>
  <c r="L218" i="15"/>
  <c r="L219" i="15"/>
  <c r="L220" i="15"/>
  <c r="L221" i="15"/>
  <c r="L256" i="15"/>
  <c r="L257" i="15"/>
  <c r="L258" i="15"/>
  <c r="L222" i="15"/>
  <c r="L223" i="15"/>
  <c r="L224" i="15"/>
  <c r="L225" i="15"/>
  <c r="L226" i="15"/>
  <c r="L227" i="15"/>
  <c r="L243" i="15"/>
  <c r="L244" i="15"/>
  <c r="L245" i="15"/>
  <c r="L248" i="15"/>
  <c r="L259" i="15"/>
  <c r="L260" i="15"/>
  <c r="L261" i="15"/>
  <c r="L262" i="15"/>
  <c r="L263" i="15"/>
  <c r="L264" i="15"/>
  <c r="L266" i="15"/>
  <c r="L267" i="15"/>
  <c r="L274" i="15"/>
  <c r="L276" i="15"/>
  <c r="L281" i="15"/>
  <c r="L282" i="15"/>
  <c r="J304" i="15"/>
  <c r="J293" i="15" s="1"/>
  <c r="L293" i="15" s="1"/>
  <c r="J297" i="15"/>
  <c r="J301" i="15"/>
  <c r="H304" i="15"/>
  <c r="H293" i="15" s="1"/>
  <c r="H297" i="15"/>
  <c r="H309" i="15"/>
  <c r="J294" i="15"/>
  <c r="H294" i="15"/>
  <c r="L294" i="15" s="1"/>
  <c r="L295" i="15"/>
  <c r="L296" i="15"/>
  <c r="L297" i="15"/>
  <c r="L298" i="15"/>
  <c r="L299" i="15"/>
  <c r="L300" i="15"/>
  <c r="L301" i="15"/>
  <c r="L305" i="15"/>
  <c r="L306" i="15"/>
  <c r="L307" i="15"/>
  <c r="J309" i="15"/>
  <c r="L309" i="15"/>
  <c r="L310" i="15"/>
  <c r="L311" i="15"/>
  <c r="H312" i="15"/>
  <c r="J313" i="15"/>
  <c r="H313" i="15"/>
  <c r="L313" i="15"/>
  <c r="J321" i="15"/>
  <c r="J318" i="15"/>
  <c r="J317" i="15" s="1"/>
  <c r="H321" i="15"/>
  <c r="H317" i="15" s="1"/>
  <c r="H327" i="15" s="1"/>
  <c r="L322" i="15"/>
  <c r="L324" i="15"/>
  <c r="L325" i="15"/>
  <c r="L326" i="15"/>
  <c r="E326" i="15"/>
  <c r="C294" i="15"/>
  <c r="C326" i="15" s="1"/>
  <c r="G326" i="15" s="1"/>
  <c r="G325" i="15"/>
  <c r="G324" i="15"/>
  <c r="G323" i="15"/>
  <c r="G322" i="15"/>
  <c r="E321" i="15"/>
  <c r="C321" i="15"/>
  <c r="G321" i="15" s="1"/>
  <c r="G320" i="15"/>
  <c r="G319" i="15"/>
  <c r="E318" i="15"/>
  <c r="G318" i="15" s="1"/>
  <c r="E313" i="15"/>
  <c r="C313" i="15"/>
  <c r="G313" i="15" s="1"/>
  <c r="E304" i="15"/>
  <c r="E312" i="15" s="1"/>
  <c r="E297" i="15"/>
  <c r="E301" i="15"/>
  <c r="C304" i="15"/>
  <c r="C293" i="15" s="1"/>
  <c r="C297" i="15"/>
  <c r="G311" i="15"/>
  <c r="G310" i="15"/>
  <c r="E309" i="15"/>
  <c r="C309" i="15"/>
  <c r="G309" i="15"/>
  <c r="G308" i="15"/>
  <c r="G307" i="15"/>
  <c r="G306" i="15"/>
  <c r="G305" i="15"/>
  <c r="G303" i="15"/>
  <c r="G302" i="15"/>
  <c r="G301" i="15"/>
  <c r="G300" i="15"/>
  <c r="G299" i="15"/>
  <c r="G298" i="15"/>
  <c r="G297" i="15"/>
  <c r="G296" i="15"/>
  <c r="G295" i="15"/>
  <c r="E293" i="15"/>
  <c r="G293" i="15" s="1"/>
  <c r="G276" i="15"/>
  <c r="G275" i="15"/>
  <c r="G274" i="15"/>
  <c r="G267" i="15"/>
  <c r="G266" i="15"/>
  <c r="G264" i="15"/>
  <c r="G263" i="15"/>
  <c r="G262" i="15"/>
  <c r="G261" i="15"/>
  <c r="G260" i="15"/>
  <c r="G259" i="15"/>
  <c r="G248" i="15"/>
  <c r="G245" i="15"/>
  <c r="G244" i="15"/>
  <c r="G227" i="15"/>
  <c r="G226" i="15"/>
  <c r="G225" i="15"/>
  <c r="G224" i="15"/>
  <c r="G223" i="15"/>
  <c r="G258" i="15"/>
  <c r="G257" i="15"/>
  <c r="G256" i="15"/>
  <c r="G221" i="15"/>
  <c r="G220" i="15"/>
  <c r="G219" i="15"/>
  <c r="G218" i="15"/>
  <c r="G241" i="15"/>
  <c r="G240" i="15"/>
  <c r="G239" i="15"/>
  <c r="G238" i="15"/>
  <c r="G237" i="15"/>
  <c r="G236" i="15"/>
  <c r="G235" i="15"/>
  <c r="G234" i="15"/>
  <c r="G233" i="15"/>
  <c r="G231" i="15"/>
  <c r="G230" i="15"/>
  <c r="G229" i="15"/>
  <c r="G216" i="15"/>
  <c r="G214" i="15"/>
  <c r="G213" i="15"/>
  <c r="G212" i="15"/>
  <c r="G211" i="15"/>
  <c r="G210" i="15"/>
  <c r="G209" i="15"/>
  <c r="G207" i="15"/>
  <c r="G206" i="15"/>
  <c r="G205" i="15"/>
  <c r="G204" i="15"/>
  <c r="G203" i="15"/>
  <c r="G202" i="15"/>
  <c r="G201" i="15"/>
  <c r="G200" i="15"/>
  <c r="G199" i="15"/>
  <c r="G198" i="15"/>
  <c r="G197" i="15"/>
  <c r="G196" i="15"/>
  <c r="G195" i="15"/>
  <c r="G194" i="15"/>
  <c r="G193" i="15"/>
  <c r="G192" i="15"/>
  <c r="G189" i="15"/>
  <c r="G188" i="15"/>
  <c r="G187" i="15"/>
  <c r="G186" i="15"/>
  <c r="G185" i="15"/>
  <c r="G184" i="15"/>
  <c r="G183" i="15"/>
  <c r="G182" i="15"/>
  <c r="G181" i="15"/>
  <c r="G180" i="15"/>
  <c r="G177" i="15"/>
  <c r="G176" i="15"/>
  <c r="G175" i="15"/>
  <c r="G174" i="15"/>
  <c r="G173" i="15"/>
  <c r="G172" i="15"/>
  <c r="G171" i="15"/>
  <c r="G169" i="15"/>
  <c r="G168" i="15"/>
  <c r="G163" i="15"/>
  <c r="G162" i="15"/>
  <c r="G161" i="15"/>
  <c r="G160" i="15"/>
  <c r="G159" i="15"/>
  <c r="G158" i="15"/>
  <c r="G157" i="15"/>
  <c r="G156" i="15"/>
  <c r="G155" i="15"/>
  <c r="G152" i="15"/>
  <c r="G145" i="15"/>
  <c r="G144" i="15"/>
  <c r="G141" i="15"/>
  <c r="G140" i="15"/>
  <c r="G139" i="15"/>
  <c r="G138" i="15"/>
  <c r="G137" i="15"/>
  <c r="G133" i="15"/>
  <c r="G132" i="15"/>
  <c r="G131" i="15"/>
  <c r="G130" i="15"/>
  <c r="G129" i="15"/>
  <c r="G127" i="15"/>
  <c r="G126" i="15"/>
  <c r="G125" i="15"/>
  <c r="G124" i="15"/>
  <c r="G123" i="15"/>
  <c r="G121" i="15"/>
  <c r="G120" i="15"/>
  <c r="G119" i="15"/>
  <c r="G118" i="15"/>
  <c r="G115" i="15"/>
  <c r="G113" i="15"/>
  <c r="G112" i="15"/>
  <c r="G111" i="15"/>
  <c r="G110" i="15"/>
  <c r="G108" i="15"/>
  <c r="G107" i="15"/>
  <c r="G106" i="15"/>
  <c r="G105" i="15"/>
  <c r="G104" i="15"/>
  <c r="G103" i="15"/>
  <c r="G102" i="15"/>
  <c r="G101" i="15"/>
  <c r="G99" i="15"/>
  <c r="G98" i="15"/>
  <c r="G97" i="15"/>
  <c r="G96" i="15"/>
  <c r="G93" i="15"/>
  <c r="G92" i="15"/>
  <c r="G91" i="15"/>
  <c r="G90" i="15"/>
  <c r="G88" i="15"/>
  <c r="G87" i="15"/>
  <c r="G86" i="15"/>
  <c r="G79" i="15"/>
  <c r="G78" i="15"/>
  <c r="G77" i="15"/>
  <c r="G76" i="15"/>
  <c r="G75" i="15"/>
  <c r="G74" i="15"/>
  <c r="G73" i="15"/>
  <c r="G72" i="15"/>
  <c r="G71" i="15"/>
  <c r="G70" i="15"/>
  <c r="G69" i="15"/>
  <c r="G68" i="15"/>
  <c r="G67" i="15"/>
  <c r="G66" i="15"/>
  <c r="G65" i="15"/>
  <c r="G64" i="15"/>
  <c r="G63" i="15"/>
  <c r="G62" i="15"/>
  <c r="G61" i="15"/>
  <c r="G60" i="15"/>
  <c r="G59" i="15"/>
  <c r="G58" i="15"/>
  <c r="G57" i="15"/>
  <c r="G56" i="15"/>
  <c r="G55" i="15"/>
  <c r="G54" i="15"/>
  <c r="G53" i="15"/>
  <c r="G52" i="15"/>
  <c r="G51" i="15"/>
  <c r="G50" i="15"/>
  <c r="G49" i="15"/>
  <c r="G48" i="15"/>
  <c r="G47" i="15"/>
  <c r="G46" i="15"/>
  <c r="G45" i="15"/>
  <c r="G44" i="15"/>
  <c r="G43" i="15"/>
  <c r="G42" i="15"/>
  <c r="G41" i="15"/>
  <c r="G40" i="15"/>
  <c r="G38" i="15"/>
  <c r="G37" i="15"/>
  <c r="G36" i="15"/>
  <c r="G34" i="15"/>
  <c r="G33" i="15"/>
  <c r="G28" i="15"/>
  <c r="G27" i="15"/>
  <c r="G26" i="15"/>
  <c r="G25" i="15"/>
  <c r="G24" i="15"/>
  <c r="G23" i="15"/>
  <c r="G20" i="15"/>
  <c r="G19" i="15"/>
  <c r="G18" i="15"/>
  <c r="G17" i="15"/>
  <c r="G16" i="15"/>
  <c r="G15" i="15"/>
  <c r="G14" i="15"/>
  <c r="G13" i="15"/>
  <c r="G12" i="15"/>
  <c r="G11" i="15"/>
  <c r="G10" i="15"/>
  <c r="K9" i="15"/>
  <c r="K10" i="15"/>
  <c r="K11" i="15"/>
  <c r="K12" i="15"/>
  <c r="K13" i="15"/>
  <c r="K14" i="15"/>
  <c r="K15" i="15"/>
  <c r="K16" i="15"/>
  <c r="K17" i="15"/>
  <c r="K18" i="15"/>
  <c r="K19" i="15"/>
  <c r="K20" i="15"/>
  <c r="K23" i="15"/>
  <c r="K24" i="15"/>
  <c r="K25" i="15"/>
  <c r="K26" i="15"/>
  <c r="K27" i="15"/>
  <c r="K28" i="15"/>
  <c r="K33" i="15"/>
  <c r="K34" i="15"/>
  <c r="K35" i="15"/>
  <c r="K36" i="15"/>
  <c r="K37" i="15"/>
  <c r="K38" i="15"/>
  <c r="K40" i="15"/>
  <c r="K41" i="15"/>
  <c r="K42" i="15"/>
  <c r="K43" i="15"/>
  <c r="K44" i="15"/>
  <c r="K45" i="15"/>
  <c r="K46" i="15"/>
  <c r="K47" i="15"/>
  <c r="K48" i="15"/>
  <c r="K49" i="15"/>
  <c r="K50" i="15"/>
  <c r="K51" i="15"/>
  <c r="K52" i="15"/>
  <c r="K53" i="15"/>
  <c r="K54" i="15"/>
  <c r="K55" i="15"/>
  <c r="K56" i="15"/>
  <c r="K57" i="15"/>
  <c r="K58" i="15"/>
  <c r="K59" i="15"/>
  <c r="K60" i="15"/>
  <c r="K61" i="15"/>
  <c r="K62" i="15"/>
  <c r="K63" i="15"/>
  <c r="K64" i="15"/>
  <c r="K65" i="15"/>
  <c r="K66" i="15"/>
  <c r="K67" i="15"/>
  <c r="K68" i="15"/>
  <c r="K69" i="15"/>
  <c r="K70" i="15"/>
  <c r="K71" i="15"/>
  <c r="K72" i="15"/>
  <c r="K73" i="15"/>
  <c r="K74" i="15"/>
  <c r="K75" i="15"/>
  <c r="K76" i="15"/>
  <c r="K77" i="15"/>
  <c r="K78" i="15"/>
  <c r="K79" i="15"/>
  <c r="K86" i="15"/>
  <c r="K87" i="15"/>
  <c r="K88" i="15"/>
  <c r="K90" i="15"/>
  <c r="K91" i="15"/>
  <c r="K92" i="15"/>
  <c r="K93" i="15"/>
  <c r="K95" i="15"/>
  <c r="K96" i="15"/>
  <c r="K97" i="15"/>
  <c r="K98" i="15"/>
  <c r="K99" i="15"/>
  <c r="K100" i="15"/>
  <c r="K101" i="15"/>
  <c r="K102" i="15"/>
  <c r="K103" i="15"/>
  <c r="K104" i="15"/>
  <c r="K105" i="15"/>
  <c r="K106" i="15"/>
  <c r="K107" i="15"/>
  <c r="K109" i="15"/>
  <c r="K110" i="15"/>
  <c r="K111" i="15"/>
  <c r="K112" i="15"/>
  <c r="K113" i="15"/>
  <c r="K115" i="15"/>
  <c r="K118" i="15"/>
  <c r="K120" i="15"/>
  <c r="K121" i="15"/>
  <c r="I124" i="15"/>
  <c r="I123" i="15" s="1"/>
  <c r="I129" i="15"/>
  <c r="I128" i="15" s="1"/>
  <c r="K128" i="15" s="1"/>
  <c r="K125" i="15"/>
  <c r="K126" i="15"/>
  <c r="K127" i="15"/>
  <c r="K129" i="15"/>
  <c r="K130" i="15"/>
  <c r="K131" i="15"/>
  <c r="I132" i="15"/>
  <c r="K132" i="15"/>
  <c r="K133" i="15"/>
  <c r="I136" i="15"/>
  <c r="I135" i="15" s="1"/>
  <c r="K135" i="15" s="1"/>
  <c r="K137" i="15"/>
  <c r="K138" i="15"/>
  <c r="K139" i="15"/>
  <c r="K140" i="15"/>
  <c r="K141" i="15"/>
  <c r="K144" i="15"/>
  <c r="K145" i="15"/>
  <c r="K148" i="15"/>
  <c r="K152" i="15"/>
  <c r="K155" i="15"/>
  <c r="K156" i="15"/>
  <c r="K157" i="15"/>
  <c r="K158" i="15"/>
  <c r="K159" i="15"/>
  <c r="K160" i="15"/>
  <c r="K161" i="15"/>
  <c r="K162" i="15"/>
  <c r="K163" i="15"/>
  <c r="K168" i="15"/>
  <c r="K169" i="15"/>
  <c r="K170" i="15"/>
  <c r="K171" i="15"/>
  <c r="K172" i="15"/>
  <c r="K173" i="15"/>
  <c r="K174" i="15"/>
  <c r="K175" i="15"/>
  <c r="K176" i="15"/>
  <c r="K177" i="15"/>
  <c r="K179" i="15"/>
  <c r="K180" i="15"/>
  <c r="K181" i="15"/>
  <c r="K182" i="15"/>
  <c r="K183" i="15"/>
  <c r="K184" i="15"/>
  <c r="K185" i="15"/>
  <c r="K186" i="15"/>
  <c r="K187" i="15"/>
  <c r="K188" i="15"/>
  <c r="K189" i="15"/>
  <c r="K192" i="15"/>
  <c r="K193" i="15"/>
  <c r="K194" i="15"/>
  <c r="K195" i="15"/>
  <c r="K196" i="15"/>
  <c r="K197" i="15"/>
  <c r="K198" i="15"/>
  <c r="K199" i="15"/>
  <c r="K200" i="15"/>
  <c r="K201" i="15"/>
  <c r="K202" i="15"/>
  <c r="K203" i="15"/>
  <c r="K204" i="15"/>
  <c r="K205" i="15"/>
  <c r="K206" i="15"/>
  <c r="K207" i="15"/>
  <c r="K209" i="15"/>
  <c r="K210" i="15"/>
  <c r="K211" i="15"/>
  <c r="K212" i="15"/>
  <c r="K213" i="15"/>
  <c r="K214" i="15"/>
  <c r="K216" i="15"/>
  <c r="K229" i="15"/>
  <c r="K230" i="15"/>
  <c r="K231" i="15"/>
  <c r="K232" i="15"/>
  <c r="K233" i="15"/>
  <c r="K234" i="15"/>
  <c r="K235" i="15"/>
  <c r="K236" i="15"/>
  <c r="K237" i="15"/>
  <c r="K238" i="15"/>
  <c r="K239" i="15"/>
  <c r="K240" i="15"/>
  <c r="K241" i="15"/>
  <c r="K217" i="15"/>
  <c r="K218" i="15"/>
  <c r="K219" i="15"/>
  <c r="K220" i="15"/>
  <c r="K221" i="15"/>
  <c r="K256" i="15"/>
  <c r="K257" i="15"/>
  <c r="K258" i="15"/>
  <c r="K222" i="15"/>
  <c r="K223" i="15"/>
  <c r="K224" i="15"/>
  <c r="K225" i="15"/>
  <c r="K226" i="15"/>
  <c r="K227" i="15"/>
  <c r="K243" i="15"/>
  <c r="K244" i="15"/>
  <c r="K245" i="15"/>
  <c r="K248" i="15"/>
  <c r="K259" i="15"/>
  <c r="K260" i="15"/>
  <c r="K261" i="15"/>
  <c r="K262" i="15"/>
  <c r="K263" i="15"/>
  <c r="K264" i="15"/>
  <c r="K266" i="15"/>
  <c r="K267" i="15"/>
  <c r="K274" i="15"/>
  <c r="K275" i="15"/>
  <c r="K276" i="15"/>
  <c r="K281" i="15"/>
  <c r="I304" i="15"/>
  <c r="I293" i="15" s="1"/>
  <c r="I297" i="15"/>
  <c r="I309" i="15"/>
  <c r="I294" i="15"/>
  <c r="K294" i="15" s="1"/>
  <c r="K295" i="15"/>
  <c r="K296" i="15"/>
  <c r="K297" i="15"/>
  <c r="K298" i="15"/>
  <c r="K299" i="15"/>
  <c r="K300" i="15"/>
  <c r="K301" i="15"/>
  <c r="D304" i="15"/>
  <c r="D293" i="15"/>
  <c r="D309" i="15"/>
  <c r="D312" i="15"/>
  <c r="D313" i="15"/>
  <c r="D321" i="15"/>
  <c r="D317" i="15" s="1"/>
  <c r="D327" i="15" s="1"/>
  <c r="D326" i="15"/>
  <c r="C282" i="15"/>
  <c r="C284" i="15"/>
  <c r="C287" i="15" s="1"/>
  <c r="G282" i="15"/>
  <c r="G243" i="15"/>
  <c r="I122" i="15" l="1"/>
  <c r="K123" i="15"/>
  <c r="J327" i="15"/>
  <c r="L327" i="15" s="1"/>
  <c r="L317" i="15"/>
  <c r="L123" i="15"/>
  <c r="J122" i="15"/>
  <c r="L122" i="15" s="1"/>
  <c r="G287" i="15"/>
  <c r="C312" i="15"/>
  <c r="G312" i="15" s="1"/>
  <c r="E317" i="15"/>
  <c r="E122" i="15"/>
  <c r="G122" i="15" s="1"/>
  <c r="F136" i="15"/>
  <c r="D122" i="15"/>
  <c r="F108" i="15"/>
  <c r="D9" i="15"/>
  <c r="F18" i="15"/>
  <c r="F287" i="15"/>
  <c r="H74" i="15"/>
  <c r="L74" i="15" s="1"/>
  <c r="L321" i="15"/>
  <c r="G284" i="15"/>
  <c r="L284" i="15"/>
  <c r="I312" i="15"/>
  <c r="K136" i="15"/>
  <c r="K124" i="15"/>
  <c r="K89" i="15"/>
  <c r="K85" i="15"/>
  <c r="G35" i="15"/>
  <c r="G89" i="15"/>
  <c r="G136" i="15"/>
  <c r="G222" i="15"/>
  <c r="G294" i="15"/>
  <c r="G304" i="15"/>
  <c r="C317" i="15"/>
  <c r="C327" i="15" s="1"/>
  <c r="L318" i="15"/>
  <c r="J312" i="15"/>
  <c r="L312" i="15" s="1"/>
  <c r="L304" i="15"/>
  <c r="L129" i="15"/>
  <c r="L89" i="15"/>
  <c r="L79" i="15"/>
  <c r="L75" i="15"/>
  <c r="L35" i="15"/>
  <c r="J95" i="15"/>
  <c r="H23" i="15"/>
  <c r="L26" i="15"/>
  <c r="G250" i="15"/>
  <c r="I327" i="15"/>
  <c r="I282" i="15"/>
  <c r="I108" i="15"/>
  <c r="K108" i="15" s="1"/>
  <c r="H95" i="15"/>
  <c r="H84" i="15" s="1"/>
  <c r="C84" i="15"/>
  <c r="C39" i="15"/>
  <c r="G39" i="15" s="1"/>
  <c r="C8" i="15"/>
  <c r="F123" i="15"/>
  <c r="F137" i="15"/>
  <c r="E95" i="15"/>
  <c r="D135" i="15"/>
  <c r="F135" i="15" s="1"/>
  <c r="F96" i="15"/>
  <c r="D95" i="15"/>
  <c r="F28" i="15"/>
  <c r="F24" i="15"/>
  <c r="F170" i="15"/>
  <c r="F179" i="15"/>
  <c r="F217" i="15"/>
  <c r="D74" i="15"/>
  <c r="F74" i="15" s="1"/>
  <c r="I39" i="15"/>
  <c r="J9" i="15"/>
  <c r="L18" i="15"/>
  <c r="K39" i="15" l="1"/>
  <c r="I8" i="15"/>
  <c r="E84" i="15"/>
  <c r="G95" i="15"/>
  <c r="J8" i="15"/>
  <c r="L9" i="15"/>
  <c r="D84" i="15"/>
  <c r="F84" i="15" s="1"/>
  <c r="F95" i="15"/>
  <c r="C134" i="15"/>
  <c r="C151" i="15" s="1"/>
  <c r="C154" i="15" s="1"/>
  <c r="C292" i="15" s="1"/>
  <c r="G8" i="15"/>
  <c r="J84" i="15"/>
  <c r="L84" i="15" s="1"/>
  <c r="L95" i="15"/>
  <c r="E327" i="15"/>
  <c r="G327" i="15" s="1"/>
  <c r="G317" i="15"/>
  <c r="K282" i="15"/>
  <c r="I284" i="15"/>
  <c r="H8" i="15"/>
  <c r="H134" i="15" s="1"/>
  <c r="H151" i="15" s="1"/>
  <c r="H154" i="15" s="1"/>
  <c r="H292" i="15" s="1"/>
  <c r="L23" i="15"/>
  <c r="D8" i="15"/>
  <c r="F9" i="15"/>
  <c r="F122" i="15"/>
  <c r="I84" i="15"/>
  <c r="K84" i="15" s="1"/>
  <c r="K122" i="15"/>
  <c r="I287" i="15" l="1"/>
  <c r="K287" i="15" s="1"/>
  <c r="K284" i="15"/>
  <c r="K8" i="15"/>
  <c r="I134" i="15"/>
  <c r="D134" i="15"/>
  <c r="F8" i="15"/>
  <c r="J134" i="15"/>
  <c r="L8" i="15"/>
  <c r="G84" i="15"/>
  <c r="E134" i="15"/>
  <c r="E151" i="15" l="1"/>
  <c r="G134" i="15"/>
  <c r="K134" i="15"/>
  <c r="I151" i="15"/>
  <c r="J151" i="15"/>
  <c r="L134" i="15"/>
  <c r="D151" i="15"/>
  <c r="F134" i="15"/>
  <c r="K151" i="15" l="1"/>
  <c r="I154" i="15"/>
  <c r="F151" i="15"/>
  <c r="D154" i="15"/>
  <c r="L151" i="15"/>
  <c r="J154" i="15"/>
  <c r="G151" i="15"/>
  <c r="E154" i="15"/>
  <c r="E292" i="15" l="1"/>
  <c r="G292" i="15" s="1"/>
  <c r="G154" i="15"/>
  <c r="L154" i="15"/>
  <c r="J292" i="15"/>
  <c r="L292" i="15" s="1"/>
  <c r="F154" i="15"/>
  <c r="D292" i="15"/>
  <c r="K154" i="15"/>
  <c r="I292" i="15"/>
</calcChain>
</file>

<file path=xl/sharedStrings.xml><?xml version="1.0" encoding="utf-8"?>
<sst xmlns="http://schemas.openxmlformats.org/spreadsheetml/2006/main" count="454" uniqueCount="438">
  <si>
    <t>Державне мито, що сплачуються за місцем розгляду та оформлення документів, у тому числі за оформлення документів на спадщину і дарування  </t>
  </si>
  <si>
    <t>Податок на прибуток підприємств та фінансових установ комунальної власності</t>
  </si>
  <si>
    <t>Авансові внески з податку на прибуток підприємств та фінансових установ комунальної власності</t>
  </si>
  <si>
    <t>Доходи від  власності та підприємницької діяльності</t>
  </si>
  <si>
    <t>Частина чистого прибутку (доходу) комунальних унітарних підприємств та їх об'єднань, що вилучається до відповідного місцевого бюджету</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</si>
  <si>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</si>
  <si>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Усього доходів</t>
  </si>
  <si>
    <t>Усього видатків</t>
  </si>
  <si>
    <t>Усього кредитування</t>
  </si>
  <si>
    <t>Фінансування за рахунок зміни залишків коштів бюджетів</t>
  </si>
  <si>
    <t>Фінансування за рахунок залишків коштів на рахунках бюджетних установ</t>
  </si>
  <si>
    <t xml:space="preserve">Найменування </t>
  </si>
  <si>
    <t>Загальний фонд</t>
  </si>
  <si>
    <t>Спеціальний фонд</t>
  </si>
  <si>
    <t>Податок на доходи фізичних осіб</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</si>
  <si>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</si>
  <si>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</si>
  <si>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</si>
  <si>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</si>
  <si>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</si>
  <si>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t>
  </si>
  <si>
    <t>Окремі податки і збори, що зараховуються до місцевих бюджетів </t>
  </si>
  <si>
    <t>Місцеві податки і збори, нараховані до 1 січня 2011 року </t>
  </si>
  <si>
    <t>Збір за видачу ордера на квартиру  </t>
  </si>
  <si>
    <t>Місцеві податки і збори </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</si>
  <si>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</si>
  <si>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</si>
  <si>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</si>
  <si>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</si>
  <si>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</si>
  <si>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</si>
  <si>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Екологічний податок </t>
  </si>
  <si>
    <t>Надходження від викидів забруднюючих речовин в атмосферне повітря стаціонарними джерелами забруднення </t>
  </si>
  <si>
    <t>Неподаткові надходження</t>
  </si>
  <si>
    <t>інші надходження</t>
  </si>
  <si>
    <t>інші надходження </t>
  </si>
  <si>
    <t>Державне мито</t>
  </si>
  <si>
    <t>інші надходження  </t>
  </si>
  <si>
    <t>Доходи від операцій з кредитування та надання гарантій  </t>
  </si>
  <si>
    <t>Власні надходження бюджетних установ  </t>
  </si>
  <si>
    <t>Надходження від плати за послуги, що надаються бюджетними установами згідно із законодавством </t>
  </si>
  <si>
    <t>Доходи від операцій з капіталом  </t>
  </si>
  <si>
    <t>Надходження від продажу основного капіталу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</si>
  <si>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</si>
  <si>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</si>
  <si>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Кошти від продажу землі і нематеріальних активів </t>
  </si>
  <si>
    <t>Кошти від продажу землі</t>
  </si>
  <si>
    <t>Цільові фонди  </t>
  </si>
  <si>
    <t>Разом доходів</t>
  </si>
  <si>
    <t>Офіційні трансферти  </t>
  </si>
  <si>
    <t>Від органів державного управління  </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</si>
  <si>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</si>
  <si>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Усього доходів з трансфертами, що передаються з державного бюджету</t>
  </si>
  <si>
    <t>Державне управлiння</t>
  </si>
  <si>
    <t>Освiта</t>
  </si>
  <si>
    <t>Житлово-комунальне господарство</t>
  </si>
  <si>
    <t>Культура i мистецтво</t>
  </si>
  <si>
    <t>Бiблiотеки</t>
  </si>
  <si>
    <t>Палаци i будинки культури, клуби та iншi заклади клубного типу</t>
  </si>
  <si>
    <t>Школи естетичного виховання дiтей</t>
  </si>
  <si>
    <t>Iншi культурно-освiтнi заклади та заходи</t>
  </si>
  <si>
    <t>Фiзична культура i спорт</t>
  </si>
  <si>
    <t>Будiвництво</t>
  </si>
  <si>
    <t>Сiльське і лiсове господарство, рибне господарство та мисливство</t>
  </si>
  <si>
    <t>Цiльовi фонди</t>
  </si>
  <si>
    <t>Охорона та раціональне використання природних ресурсів</t>
  </si>
  <si>
    <t>Видатки, не вiднесенi до основних груп</t>
  </si>
  <si>
    <t>Резервний фонд</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</si>
  <si>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</si>
  <si>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Субвенція з місцевого бюджету державному бюджету на виконання програм соціально-економічного та культурного розвитку регіонів</t>
  </si>
  <si>
    <t>Усього видатків з трансфертами, що передаються до державного бюджету</t>
  </si>
  <si>
    <t>Надання пільгового довгострокового кредиту громадянам на будівництво (реконструкцію)  та придбання житла</t>
  </si>
  <si>
    <t>Повернення кредитів, наданих для кредитування громадян на будівництво (реконструкцію) та придбання житла</t>
  </si>
  <si>
    <t>На початок періоду</t>
  </si>
  <si>
    <t>На кінець періоду</t>
  </si>
  <si>
    <t>Податки на доходи, податки на прибуток, податки на збільшення ринкової вартості</t>
  </si>
  <si>
    <t>Податок на доходи фізичних осіб, що сплачується податковими агентами, із доходів платника податку у вигляді заробітної плати</t>
  </si>
  <si>
    <t>Надходження коштів пайової участі у розвитку інфраструктури населеного пункту</t>
  </si>
  <si>
    <t>Адміністративні штрафи та інші санкції </t>
  </si>
  <si>
    <t>Адміністративні збори та платежі, доходи від некомерційної господарської діяльності </t>
  </si>
  <si>
    <t>Надходження від орендної плати за користування цілісним майновим комплексом та іншим державним майном  </t>
  </si>
  <si>
    <t>Державне мито, пов'язане з видачею та оформленням закордонних паспортів (посвідок) та паспортів громадян України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</si>
  <si>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</si>
  <si>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</si>
  <si>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</si>
  <si>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</si>
  <si>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</si>
  <si>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</si>
  <si>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Субвенції</t>
  </si>
  <si>
    <t>інші субвенції </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</si>
  <si>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</si>
  <si>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Засоби масової iнформацiї</t>
  </si>
  <si>
    <t>Компенсаційні виплати на пільговий проїзд автомобільним транспортом окремим категоріям громадян</t>
  </si>
  <si>
    <t>Компенсаційні виплати на пільговий проїзд електротранспортом окремим категоріям громадян</t>
  </si>
  <si>
    <t>Цільові фонди, утворені Верховною Радою Автономної Республіки Крим, органами місцевого самоврядування і місцевими органами виконавчої влади</t>
  </si>
  <si>
    <t>Разом  коштів,  отриманих  з усіх джерел фінансування бюджету за типом кредитора</t>
  </si>
  <si>
    <t>Внутрішнє фінансування</t>
  </si>
  <si>
    <t>Зміни обсягів бюджетних коштів</t>
  </si>
  <si>
    <t>Фінансування за активними операціями</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</si>
  <si>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</si>
  <si>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</si>
  <si>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Надходження від орендної плати за користування цілісним майновим комплексом та іншим майном, що перебуває в комунальній власності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</si>
  <si>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</si>
  <si>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Інші субвенції</t>
  </si>
  <si>
    <t xml:space="preserve">про виконання міського бюджету </t>
  </si>
  <si>
    <t>Інші джерела власних надходжень бюджетних установ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</si>
  <si>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</si>
  <si>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</si>
  <si>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t>
  </si>
  <si>
    <t>Інші податки та збори </t>
  </si>
  <si>
    <t>Рентна плата та плата за використання інших природних ресурсів</t>
  </si>
  <si>
    <t>Рентна плата за спеціальне використання лісових ресурсів </t>
  </si>
  <si>
    <t>Рентна плата за користування надрами</t>
  </si>
  <si>
    <t>Рентна плата за користування надрами для видобування корисних копалин місцевого значення</t>
  </si>
  <si>
    <t>Внутрішні податки на товари та послуги  </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</si>
  <si>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</si>
  <si>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</si>
  <si>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</si>
  <si>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Земельний податок з юридичних осіб</t>
  </si>
  <si>
    <t>Орендна плата з юридичних осіб </t>
  </si>
  <si>
    <t>Орендна плата з фізичних осіб</t>
  </si>
  <si>
    <t>Транспортний податок з фізичних осіб</t>
  </si>
  <si>
    <t>Транспортний податок з юридичних осіб</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</si>
  <si>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</si>
  <si>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</si>
  <si>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</si>
  <si>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</si>
  <si>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</si>
  <si>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</si>
  <si>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(оптова торгівля), сплачений фізичними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</si>
  <si>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</si>
  <si>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(оптова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</si>
  <si>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</si>
  <si>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Збір за провадження діяльності з надання платних послуг, сплачений фізичними особами, що справлявся до 1 січня 2015 року</t>
  </si>
  <si>
    <t>Збір за провадження діяльності з надання платних послуг, сплачений юридичними особами, що справлявся до 1 січня 2015 року</t>
  </si>
  <si>
    <t>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</si>
  <si>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надання адміністративних послуг</t>
  </si>
  <si>
    <t>Плата за надання інших адміністративних послуг</t>
  </si>
  <si>
    <t>Державне мито, не віднесене до інших категорій</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</si>
  <si>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</si>
  <si>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</si>
  <si>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</si>
  <si>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та тимчасової державної допомоги дітям та допомоги по догляду за інвалідами I чи II групи внаслідок психічного розладу</t>
  </si>
  <si>
    <t>Кошти, що передаються із загального фонду бюджету до бюджету розвитку (спеціального фонду) </t>
  </si>
  <si>
    <t>Код бюджетної класифі-кації</t>
  </si>
  <si>
    <t>ДАНІ</t>
  </si>
  <si>
    <t>Комунальний податок  </t>
  </si>
  <si>
    <t>Податок з реклами  </t>
  </si>
  <si>
    <t>Надходження коштів з рахунків виборчих фондів  </t>
  </si>
  <si>
    <t>Плата за розміщення тимчасово вільних коштів місцевих бюджетів </t>
  </si>
  <si>
    <t>Інші розрахунки</t>
  </si>
  <si>
    <t>Зміни обсягів депозитів і цінних паперів, що використовуються для управління ліквідністю</t>
  </si>
  <si>
    <t>Розміщення бюджетних коштів на депозитах</t>
  </si>
  <si>
    <t>Зовнішнє фінансування</t>
  </si>
  <si>
    <t>Одержано позик</t>
  </si>
  <si>
    <t>Фінансування за борговими операціями</t>
  </si>
  <si>
    <t>Фінансування за рахунок коштів єдиного казначейського рахунку</t>
  </si>
  <si>
    <t>Одержано</t>
  </si>
  <si>
    <t>Повернено</t>
  </si>
  <si>
    <t>Разом коштів, отриманих з усіх джерел фінансування бюджету за типом боргового зобов'язання</t>
  </si>
  <si>
    <t>Повернення бюджетних коштів з депозитів</t>
  </si>
  <si>
    <t>Дефіцит (-) /профіцит (+)</t>
  </si>
  <si>
    <t>Соцiальний захист та соцiальне                           забезпечення</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</si>
  <si>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</si>
  <si>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Акцизний податок з реалізації суб'єктами господарювання роздрібної торгівлі підакцизних товарів</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</si>
  <si>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частка</t>
  </si>
  <si>
    <t>Єдиний податок  </t>
  </si>
  <si>
    <t>Єдиний податок з фізичних осіб, нарахований до 1 січня 2011 року </t>
  </si>
  <si>
    <t>Єдиний податок з юридичних осіб </t>
  </si>
  <si>
    <t>Єдиний податок з фізичних осіб </t>
  </si>
  <si>
    <t>Земельний податок з фізичних осіб  </t>
  </si>
  <si>
    <t>Податкові надходження</t>
  </si>
  <si>
    <t>Податок на доходи фізичних осіб із доходів у формі заробітної плати шахтарів-працівників</t>
  </si>
  <si>
    <t>Погашено позик</t>
  </si>
  <si>
    <t>Середньострокові зобов'язання (запозичення)</t>
  </si>
  <si>
    <t>Середньострокові зобов'язання (погашення)</t>
  </si>
  <si>
    <t xml:space="preserve">Адміністративний збір за проведення державної реєстрації юридичних осіб та фізичних осіб - підприємців </t>
  </si>
  <si>
    <t xml:space="preserve">Адміністративний збір за державну реєстрацію речових прав на нерухоме майно та їх обтяжень </t>
  </si>
  <si>
    <t xml:space="preserve">Обслуговування боргу </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</si>
  <si>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</si>
  <si>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Організація та проведення громадських робіт</t>
  </si>
  <si>
    <t>Збір за здійснення діяльності у сфері розваг, сплачений юридичними особами, що справлявся до 1 січня 2015 року</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</si>
  <si>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</si>
  <si>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t>
  </si>
  <si>
    <t>Збір за забруднення навколишнього природного середовища  </t>
  </si>
  <si>
    <t>Надходження від сплати збору за забруднення навколишнього природного середовища фізичними особами  </t>
  </si>
  <si>
    <t>Надходження коштів від відшкодування втрат сільськогосподарського і лісогосподарського виробництва  </t>
  </si>
  <si>
    <t>Субвенція з державного бюджету місцевим бюджетам на здійснення заходів щодо соціально-економічного розвитку окремих територій</t>
  </si>
  <si>
    <t>Субвенція за рахунок залишку коштів освітньої субвенції з державного бюджету місцевим бюджетам, що утворився на початок бюджетного періоду</t>
  </si>
  <si>
    <t>Довгострокові зобов`язання (запозичення)</t>
  </si>
  <si>
    <t>Податки на власність  </t>
  </si>
  <si>
    <t>Податок з власників транспортних засобів та інших самохідних машин і механізмів  </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</si>
  <si>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тарифам, що затверджувалися органами державної влади чи органами місцевого самоврядування</t>
  </si>
  <si>
    <t>Уточнений   план на 2017 р.</t>
  </si>
  <si>
    <t>Відсоток виконання до плану за 2017р.</t>
  </si>
  <si>
    <t>Збір за здійснення діяльності у сфері розваг, сплачений фізичними особами, що справлявся до 1 січня 2017 року</t>
  </si>
  <si>
    <t>Керівництво і управління у відповідній сфері у містах, селищах, селах</t>
  </si>
  <si>
    <t>0100</t>
  </si>
  <si>
    <t>0180</t>
  </si>
  <si>
    <t>1000</t>
  </si>
  <si>
    <t>Дошкільна освiта</t>
  </si>
  <si>
    <t>1010</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</si>
  <si>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</si>
  <si>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1020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</si>
  <si>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</si>
  <si>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1060</t>
  </si>
  <si>
    <t>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</si>
  <si>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1080</t>
  </si>
  <si>
    <t>Надання позашкільної освіти позашкільними закладами освіти, заходи із позашкільної роботи з дітьми</t>
  </si>
  <si>
    <t>1090</t>
  </si>
  <si>
    <t>Підготовка робітничих кадрів професійно-технічними закладами та іншими закладами освіти</t>
  </si>
  <si>
    <t>1100</t>
  </si>
  <si>
    <t>Методичне забезпечення діяльності навчальних закладів та інші заходи в галузі освіти</t>
  </si>
  <si>
    <t>1170</t>
  </si>
  <si>
    <t>Централізоване ведення бухгалтерського обліку</t>
  </si>
  <si>
    <t>1190</t>
  </si>
  <si>
    <t>Здійснення  централізованого господарського обслуговування</t>
  </si>
  <si>
    <t>1200</t>
  </si>
  <si>
    <t>Утримання інших закладів освіти</t>
  </si>
  <si>
    <t>1210</t>
  </si>
  <si>
    <t>Надання допомоги дітям-сиротам та дітям, позбавленим батьківського піклування, яким виповнюється 18 років</t>
  </si>
  <si>
    <t>1230</t>
  </si>
  <si>
    <t>Охорона здоров'я</t>
  </si>
  <si>
    <t>2000</t>
  </si>
  <si>
    <t>Багатопрофільна стаціонарна медична допомога населенню</t>
  </si>
  <si>
    <t>2010</t>
  </si>
  <si>
    <t>Лікарсько-акушерська допомога  вагітним, породіллям та новонародженим</t>
  </si>
  <si>
    <t>2050</t>
  </si>
  <si>
    <t>Амбулаторно-поліклінічна допомога населенню</t>
  </si>
  <si>
    <t>2120</t>
  </si>
  <si>
    <t>Надання стоматологічної допомоги населенню</t>
  </si>
  <si>
    <t>2140</t>
  </si>
  <si>
    <t>Первинна медична допомога населенню</t>
  </si>
  <si>
    <t>2180</t>
  </si>
  <si>
    <t>2200</t>
  </si>
  <si>
    <t>Забезпечення централізованих заходів з лікування хворих на цукровий та нецукровий діабет</t>
  </si>
  <si>
    <t>2214</t>
  </si>
  <si>
    <t>Інші заходи в галузі охорони здоров’я</t>
  </si>
  <si>
    <t>2220</t>
  </si>
  <si>
    <t>Надання пільг ветеранам на житлово-комунальні послуги</t>
  </si>
  <si>
    <t>Надання пільг ветеранам військової служби та органів ВВС на житлово-комунальні послуги</t>
  </si>
  <si>
    <t>Надання пільг громадянам, які постраждали внаслідок Чорнобильської катастрофи на житлово-комунальні послуги</t>
  </si>
  <si>
    <t>Надання пільг багатодітним сім`ям на житлово-комунальні послуги</t>
  </si>
  <si>
    <t>Надання субсидій населенню для відшкодування витрат на оплату житлово-комунальних послуг</t>
  </si>
  <si>
    <t>Надання пільг ветеранам  на придбання твердого палива та скрапленого газу</t>
  </si>
  <si>
    <t xml:space="preserve">Надання пільг ветеранам військової служби та органів ВВС на придбання твердого палива </t>
  </si>
  <si>
    <t>Надання пільг громадянам, які постраждали внаслідок Чорнобильської катастрофи на придбання твердого палива</t>
  </si>
  <si>
    <t>Надання пільг багатодітним сім`ям на придбання твердого палива та скрапленого газу</t>
  </si>
  <si>
    <t>Надання субсидій населенню для відшкодування витрат на придбання твердого та рідкого пічного побутового палива і скрапленого газу</t>
  </si>
  <si>
    <t>Надання пільг окремим категоріям громадян з послуг зв`язку</t>
  </si>
  <si>
    <t>Надання допомоги у зв`язку з вагітністю і пологами</t>
  </si>
  <si>
    <t>Надання допомоги на догляд за дитиною віком до трьох років</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</si>
  <si>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</si>
  <si>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</si>
  <si>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</si>
  <si>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</si>
  <si>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</si>
  <si>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</si>
  <si>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державної соціальної допомоги інвалідам з дитинства та дітям-інвалідам</t>
  </si>
  <si>
    <t>Надання допомоги на догляд за інвалідом і чи іі групи внаслідок психічного розладу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</si>
  <si>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</si>
  <si>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Центри соціальних служб для сім`ї, дітей та молоді</t>
  </si>
  <si>
    <t>Програми і заходи центрів соціальних служб для сім`ї, дітей та молоді</t>
  </si>
  <si>
    <t>Інші заходи та заклади молодіжної політики</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</si>
  <si>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</si>
  <si>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</si>
  <si>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Надання пільг населенню (крім ветеранів війни і праці) по оплаті  житлово - комунальних послуг і природного газу</t>
  </si>
  <si>
    <t>Надання фінансової підтримки громадським організаціям інвалідів і ветеранів, діяльність яких має соціальну спрямованість</t>
  </si>
  <si>
    <t>Інші видатки на соціальний захист населення</t>
  </si>
  <si>
    <t>3011</t>
  </si>
  <si>
    <t>3012</t>
  </si>
  <si>
    <t>3013</t>
  </si>
  <si>
    <t>3015</t>
  </si>
  <si>
    <t>3021</t>
  </si>
  <si>
    <t>3022</t>
  </si>
  <si>
    <t>3023</t>
  </si>
  <si>
    <t>3025</t>
  </si>
  <si>
    <t>3034</t>
  </si>
  <si>
    <t>3038</t>
  </si>
  <si>
    <t>3041</t>
  </si>
  <si>
    <t>3042</t>
  </si>
  <si>
    <t>3043</t>
  </si>
  <si>
    <t>3044</t>
  </si>
  <si>
    <t>3045</t>
  </si>
  <si>
    <t>3046</t>
  </si>
  <si>
    <t>3047</t>
  </si>
  <si>
    <t>3104</t>
  </si>
  <si>
    <t>3131</t>
  </si>
  <si>
    <t>3132</t>
  </si>
  <si>
    <t>3143</t>
  </si>
  <si>
    <t>3160</t>
  </si>
  <si>
    <t>3181</t>
  </si>
  <si>
    <t>3190</t>
  </si>
  <si>
    <t>3240</t>
  </si>
  <si>
    <t>3400</t>
  </si>
  <si>
    <t>4000</t>
  </si>
  <si>
    <t>4060</t>
  </si>
  <si>
    <t>4090</t>
  </si>
  <si>
    <t>4100</t>
  </si>
  <si>
    <t>5000</t>
  </si>
  <si>
    <t>Проведення навчально-тренувальних зборів і змагань з олімпійських видів спорту</t>
  </si>
  <si>
    <t>5011</t>
  </si>
  <si>
    <t>Проведення навчально-тренувальних зборів і змагань з неолімпійських видів спорту</t>
  </si>
  <si>
    <t>5012</t>
  </si>
  <si>
    <t>Утримання та навчально-тренувальна робота комунальних дитячо-юнацьких спортивних шкіл</t>
  </si>
  <si>
    <t>5031</t>
  </si>
  <si>
    <t>Утримання комунальних спортивних споруд</t>
  </si>
  <si>
    <t>5041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</si>
  <si>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</si>
  <si>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5061</t>
  </si>
  <si>
    <t>6000</t>
  </si>
  <si>
    <t>Забезпечення надійного та безперебійного функціонування житлово-експлуатаційного господарства</t>
  </si>
  <si>
    <t>6010</t>
  </si>
  <si>
    <t>Капітальний ремонт житлового фонду</t>
  </si>
  <si>
    <t>6021</t>
  </si>
  <si>
    <t>Капітальний ремонт житлового фонду об'єднань співвласників багатоквартирних будинків</t>
  </si>
  <si>
    <t>6022</t>
  </si>
  <si>
    <t>Фінансова підтримка об’єктів житлово-комунального господарства</t>
  </si>
  <si>
    <t>6030</t>
  </si>
  <si>
    <t>Забезпечення функціонування теплових мереж</t>
  </si>
  <si>
    <t>6051</t>
  </si>
  <si>
    <t>Забезпечення функціонування водопровідно-каналізаційного господарства</t>
  </si>
  <si>
    <t>6052</t>
  </si>
  <si>
    <t>Підтримка діяльності ремонтно-будівельних організацій житлово-комунального господарства</t>
  </si>
  <si>
    <t>6053</t>
  </si>
  <si>
    <t>Благоустрій міст, сіл, селищ</t>
  </si>
  <si>
    <t>6060</t>
  </si>
  <si>
    <t>Забезпечення проведення берегоукріплювальних робіт</t>
  </si>
  <si>
    <t>6090</t>
  </si>
  <si>
    <t>Заходи, пов’язані з поліпшенням питної води</t>
  </si>
  <si>
    <t>6110</t>
  </si>
  <si>
    <t>Забезпечення збору та вивезення сміття і відходів, надійної та безперебійної експлуатації каналізаційних систем</t>
  </si>
  <si>
    <t>6120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</si>
  <si>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</si>
  <si>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6130</t>
  </si>
  <si>
    <t>6300</t>
  </si>
  <si>
    <t>Реалізація заходів щодо інвестиційного розвитку території</t>
  </si>
  <si>
    <t>6310</t>
  </si>
  <si>
    <t>Будівництво та придбання житла для окремих категорій населення</t>
  </si>
  <si>
    <t>6324</t>
  </si>
  <si>
    <t>Збереження, розвиток, реконструкція та реставрація  пам’яток історії та культури</t>
  </si>
  <si>
    <t>6421</t>
  </si>
  <si>
    <t>Транспорт, дорожнє господарство, зв'язок, телекомунікації та інформатика</t>
  </si>
  <si>
    <t>6600</t>
  </si>
  <si>
    <t>Регулювання цін на послуги міського електротранспорту</t>
  </si>
  <si>
    <t>6632</t>
  </si>
  <si>
    <t>Інші заходи у сфері електротранспорту</t>
  </si>
  <si>
    <t>6640</t>
  </si>
  <si>
    <t>Утримання та розвиток інфраструктури доріг</t>
  </si>
  <si>
    <t>6650</t>
  </si>
  <si>
    <t>Діяльність і послуги, не віднесені до інших категорій</t>
  </si>
  <si>
    <t>6700*</t>
  </si>
  <si>
    <t>Інші заходи у сфері автомобільного транспорту</t>
  </si>
  <si>
    <t>6800*</t>
  </si>
  <si>
    <t>Підтримка періодичних видань (газет та журналів)</t>
  </si>
  <si>
    <t>7212</t>
  </si>
  <si>
    <t>Підтримка книговидання</t>
  </si>
  <si>
    <t>7213</t>
  </si>
  <si>
    <t>7300</t>
  </si>
  <si>
    <t>7310</t>
  </si>
  <si>
    <t>Проведення заходів із землеустрою</t>
  </si>
  <si>
    <t>Інші послуги, пов'язані з економічною діяльністю</t>
  </si>
  <si>
    <t>7400</t>
  </si>
  <si>
    <t>Заходи з енергозбереження</t>
  </si>
  <si>
    <t>7410</t>
  </si>
  <si>
    <t>Сприяння розвитку малого та середнього підприємництва</t>
  </si>
  <si>
    <t>7450</t>
  </si>
  <si>
    <t>Внески до статутного капіталу суб’єктів господарювання</t>
  </si>
  <si>
    <t>7470</t>
  </si>
  <si>
    <t>Запобігання та ліквідація надзвичайних ситуацій та наслідків стихійного лиха</t>
  </si>
  <si>
    <t>7800</t>
  </si>
  <si>
    <t>Організація рятування на водах</t>
  </si>
  <si>
    <t>7840</t>
  </si>
  <si>
    <t>8010</t>
  </si>
  <si>
    <t>8070</t>
  </si>
  <si>
    <t>8108</t>
  </si>
  <si>
    <t>Іншi видатки</t>
  </si>
  <si>
    <t>Ліквідація іншого забруднення навколишнього природного середовища</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</si>
  <si>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</si>
  <si>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7480</t>
  </si>
  <si>
    <t>8103</t>
  </si>
  <si>
    <t>8104</t>
  </si>
  <si>
    <t>Усього видатків без урахування міжбюджетних трансфертів</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</si>
  <si>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</si>
  <si>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</si>
  <si>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</si>
  <si>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</si>
  <si>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24062000</t>
  </si>
  <si>
    <t>3141</t>
  </si>
  <si>
    <t>4200*</t>
  </si>
  <si>
    <t>6330</t>
  </si>
  <si>
    <t>8600*</t>
  </si>
  <si>
    <t>Соціальні програми і заходи державних органів у справах молоді</t>
  </si>
  <si>
    <t>Проведення невідкладних відновлювальних робіт, будівництво та реконструкція загальноосвітніх навчальних закладів</t>
  </si>
  <si>
    <t>Інші надходження</t>
  </si>
  <si>
    <t>Інші неподаткові надходження, в т.ч.:</t>
  </si>
  <si>
    <t>24062200</t>
  </si>
  <si>
    <t>3031</t>
  </si>
  <si>
    <t>3033</t>
  </si>
  <si>
    <t>5062</t>
  </si>
  <si>
    <t>7500</t>
  </si>
  <si>
    <t>6410</t>
  </si>
  <si>
    <t>6422</t>
  </si>
  <si>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t>
  </si>
  <si>
    <t xml:space="preserve">Плата за гарантії, надані Верховною Радою Автономної Республіки Крим та міськими радами </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</si>
  <si>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</si>
  <si>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</si>
  <si>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надання державної підтримки особам з особливими освітніми потребами</t>
  </si>
  <si>
    <t>Субвенція на утримання об`єктів спільного користування чи ліквідацію негативних наслідків діяльності об`єктів спільного користування</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</si>
  <si>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</si>
  <si>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</si>
  <si>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Підтримка спорту вищих досягнень та організацій, які здійснюють фізкультурно-спортивну діяльність в регіоні</t>
  </si>
  <si>
    <t>Реалізація інвестиційних проектів</t>
  </si>
  <si>
    <t>Операційні видатки - паспортизація, інвентаризація пам`яток архітектури, премії в галузі архітектури</t>
  </si>
  <si>
    <t>Інші заходи, пов`язані з економічною діяльністю</t>
  </si>
  <si>
    <t>1160</t>
  </si>
  <si>
    <t>6150</t>
  </si>
  <si>
    <t>8050</t>
  </si>
  <si>
    <t>3250</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</si>
  <si>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I-II групи, визначених абзацами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</si>
  <si>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Придбання, доставка та зберігання підручників і посібників</t>
  </si>
  <si>
    <t>Грошова компенсація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абзацами 11-14 частини другої статті 7 Закону України `Про статус ветеранів війни, гарантії їх соціального захисту"</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</si>
  <si>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t>
  </si>
  <si>
    <t>Видатки на покриття інших заборгованостей, що виникли у попередні роки</t>
  </si>
  <si>
    <t>Утилізація відходів</t>
  </si>
  <si>
    <t>Інша діяльність у сфері охорони навколишнього природного середовища</t>
  </si>
  <si>
    <t>Збереження природно-заповідного фонду</t>
  </si>
  <si>
    <t>Виконання за 2016 рік</t>
  </si>
  <si>
    <t>за 2017 рік</t>
  </si>
  <si>
    <t>Уточнений   план на 2017 рік</t>
  </si>
  <si>
    <t xml:space="preserve">Виконання за                          2017 рік   </t>
  </si>
  <si>
    <t>Відхилення до виконання за 2016 рік</t>
  </si>
  <si>
    <t>19090000</t>
  </si>
  <si>
    <t>19090100</t>
  </si>
  <si>
    <t>19050200</t>
  </si>
  <si>
    <t>Інші збори за забруднення навколишнього природного середовища до Фонду охорони навколишнього природного середовища  </t>
  </si>
  <si>
    <t>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</si>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</sst>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1" formatCode="0.0"/>
    <numFmt numFmtId="188" formatCode="#,##0.0"/>
  </numFmts>
  <fonts count="25" x14ac:knownFonts="1">
    <font>
      <sz val="10"/>
      <name val="Arial Cyr"/>
      <charset val="204"/>
    </font>
    <font>
      <sz val="10"/>
      <name val="Arial Cyr"/>
      <charset val="204"/>
    </font>
    <font>
      <sz val="10"/>
      <name val="Arial Cyr"/>
      <family val="2"/>
      <charset val="204"/>
    </font>
    <font>
      <b/>
      <sz val="12"/>
      <name val="Times New Roman Cyr"/>
      <family val="1"/>
      <charset val="204"/>
    </font>
    <font>
      <b/>
      <sz val="11"/>
      <name val="Times New Roman Cyr"/>
      <family val="1"/>
      <charset val="204"/>
    </font>
    <font>
      <sz val="12"/>
      <name val="Arial Cyr"/>
      <charset val="204"/>
    </font>
    <font>
      <sz val="11"/>
      <name val="Times New Roman Cyr"/>
      <family val="1"/>
      <charset val="204"/>
    </font>
    <font>
      <b/>
      <sz val="12"/>
      <name val="Times New Roman"/>
      <family val="1"/>
    </font>
    <font>
      <sz val="12"/>
      <name val="Times New Roman"/>
      <family val="1"/>
      <charset val="204"/>
    </font>
    <font>
      <b/>
      <sz val="12"/>
      <name val="Times New Roman"/>
      <family val="1"/>
      <charset val="204"/>
    </font>
    <font>
      <b/>
      <sz val="10"/>
      <name val="Arial Cyr"/>
      <charset val="204"/>
    </font>
    <font>
      <b/>
      <sz val="12"/>
      <name val="Arial Cyr"/>
      <charset val="204"/>
    </font>
    <font>
      <sz val="12"/>
      <name val="Times New Roman Cyr"/>
      <family val="1"/>
      <charset val="204"/>
    </font>
    <font>
      <b/>
      <sz val="18"/>
      <name val="Arial Cyr"/>
      <charset val="204"/>
    </font>
    <font>
      <b/>
      <sz val="12"/>
      <name val="Times New Roman Cyr"/>
      <charset val="204"/>
    </font>
    <font>
      <b/>
      <sz val="13"/>
      <name val="Times New Roman"/>
      <family val="1"/>
      <charset val="204"/>
    </font>
    <font>
      <b/>
      <sz val="13"/>
      <name val="Arial Cyr"/>
      <charset val="204"/>
    </font>
    <font>
      <sz val="12"/>
      <name val="Times New Roman"/>
      <family val="1"/>
    </font>
    <font>
      <sz val="10"/>
      <name val="Arial Cyr"/>
      <charset val="204"/>
    </font>
    <font>
      <sz val="14"/>
      <name val="Times New Roman"/>
      <family val="1"/>
      <charset val="204"/>
    </font>
    <font>
      <b/>
      <sz val="14"/>
      <name val="Times New Roman"/>
      <family val="1"/>
      <charset val="204"/>
    </font>
    <font>
      <sz val="12"/>
      <color indexed="8"/>
      <name val="Times New Roman"/>
      <family val="1"/>
      <charset val="204"/>
    </font>
    <font>
      <sz val="12"/>
      <name val="Times New Roman Cyr"/>
      <charset val="204"/>
    </font>
    <font>
      <sz val="10"/>
      <name val="Arial Cyr"/>
      <charset val="204"/>
    </font>
    <font>
      <b/>
      <sz val="16"/>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118">
    <xf numFmtId="0" fontId="0" fillId="0" borderId="0" xfId="0"/>
    <xf numFmtId="0" fontId="2" fillId="0" borderId="0" xfId="0" applyFont="1" applyFill="1" applyBorder="1" applyAlignment="1">
      <alignment horizontal="center"/>
    </xf>
    <xf numFmtId="0" fontId="2" fillId="0" borderId="0" xfId="0" applyFont="1" applyFill="1" applyBorder="1" applyAlignment="1">
      <alignment vertical="center"/>
    </xf>
    <xf numFmtId="0" fontId="5" fillId="0" borderId="0" xfId="0" applyFont="1" applyFill="1" applyBorder="1"/>
    <xf numFmtId="0" fontId="6" fillId="0" borderId="1" xfId="0" applyNumberFormat="1" applyFont="1" applyFill="1" applyBorder="1" applyAlignment="1" applyProtection="1">
      <alignment horizontal="center" vertical="center"/>
    </xf>
    <xf numFmtId="181" fontId="5" fillId="0" borderId="0" xfId="0" applyNumberFormat="1" applyFont="1" applyFill="1" applyBorder="1"/>
    <xf numFmtId="181" fontId="0" fillId="0" borderId="0" xfId="0" applyNumberFormat="1"/>
    <xf numFmtId="1" fontId="6" fillId="0" borderId="1" xfId="0" applyNumberFormat="1" applyFont="1" applyFill="1" applyBorder="1" applyAlignment="1" applyProtection="1">
      <alignment horizontal="center" vertical="center"/>
    </xf>
    <xf numFmtId="0" fontId="10" fillId="0" borderId="0" xfId="0" applyFont="1"/>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11" fillId="0" borderId="0" xfId="0" applyFont="1"/>
    <xf numFmtId="0" fontId="10" fillId="0" borderId="0" xfId="0" applyFont="1" applyAlignment="1">
      <alignment vertical="center"/>
    </xf>
    <xf numFmtId="4" fontId="9" fillId="0" borderId="1" xfId="0" applyNumberFormat="1" applyFont="1" applyFill="1" applyBorder="1" applyAlignment="1" applyProtection="1">
      <alignment horizontal="right" vertical="center"/>
    </xf>
    <xf numFmtId="188" fontId="9" fillId="0" borderId="1" xfId="0" applyNumberFormat="1" applyFont="1" applyFill="1" applyBorder="1" applyAlignment="1" applyProtection="1">
      <alignment horizontal="right" vertical="center"/>
    </xf>
    <xf numFmtId="4" fontId="15" fillId="0" borderId="1" xfId="0" applyNumberFormat="1" applyFont="1" applyFill="1" applyBorder="1" applyAlignment="1" applyProtection="1">
      <alignment horizontal="right" vertical="center"/>
    </xf>
    <xf numFmtId="0" fontId="16" fillId="0" borderId="0" xfId="0" applyFont="1" applyAlignment="1">
      <alignment vertical="center"/>
    </xf>
    <xf numFmtId="0" fontId="18" fillId="0" borderId="0" xfId="0" applyFont="1"/>
    <xf numFmtId="0" fontId="15" fillId="0" borderId="0" xfId="0" applyFont="1" applyFill="1" applyBorder="1" applyAlignment="1">
      <alignment horizontal="center" vertical="center" wrapText="1"/>
    </xf>
    <xf numFmtId="4" fontId="15" fillId="0" borderId="0" xfId="0" applyNumberFormat="1" applyFont="1" applyFill="1" applyBorder="1" applyAlignment="1" applyProtection="1">
      <alignment horizontal="right" vertical="center"/>
    </xf>
    <xf numFmtId="181" fontId="15" fillId="0" borderId="0" xfId="0" applyNumberFormat="1" applyFont="1" applyFill="1" applyBorder="1" applyAlignment="1" applyProtection="1">
      <alignment horizontal="right" vertical="center"/>
    </xf>
    <xf numFmtId="188" fontId="15" fillId="0" borderId="0" xfId="0" applyNumberFormat="1" applyFont="1" applyFill="1" applyBorder="1" applyAlignment="1" applyProtection="1">
      <alignment horizontal="right" vertical="center"/>
    </xf>
    <xf numFmtId="0" fontId="0" fillId="0" borderId="0" xfId="0" applyFill="1"/>
    <xf numFmtId="0" fontId="10" fillId="0" borderId="0" xfId="0" applyFont="1" applyFill="1"/>
    <xf numFmtId="0" fontId="18" fillId="0" borderId="0" xfId="0" applyFont="1" applyFill="1"/>
    <xf numFmtId="0" fontId="17" fillId="0" borderId="1" xfId="0" applyNumberFormat="1" applyFont="1" applyFill="1" applyBorder="1" applyAlignment="1" applyProtection="1">
      <alignment horizontal="left" vertical="top" wrapText="1"/>
    </xf>
    <xf numFmtId="0" fontId="15" fillId="0" borderId="1" xfId="0" applyFont="1" applyFill="1" applyBorder="1" applyAlignment="1">
      <alignment horizontal="left" vertical="top" wrapText="1"/>
    </xf>
    <xf numFmtId="0" fontId="23" fillId="0" borderId="0" xfId="0" applyFont="1" applyAlignment="1">
      <alignment horizontal="left" vertical="top"/>
    </xf>
    <xf numFmtId="0" fontId="23" fillId="0" borderId="0" xfId="0" applyFont="1"/>
    <xf numFmtId="181" fontId="9" fillId="0" borderId="1" xfId="0" applyNumberFormat="1" applyFont="1" applyFill="1" applyBorder="1" applyAlignment="1" applyProtection="1">
      <alignment horizontal="right" vertical="center"/>
    </xf>
    <xf numFmtId="4" fontId="8" fillId="0" borderId="1" xfId="0" applyNumberFormat="1" applyFont="1" applyFill="1" applyBorder="1" applyAlignment="1" applyProtection="1">
      <alignment horizontal="right" vertical="center"/>
    </xf>
    <xf numFmtId="4" fontId="21" fillId="0" borderId="1" xfId="0" applyNumberFormat="1" applyFont="1" applyFill="1" applyBorder="1" applyAlignment="1">
      <alignment horizontal="right" vertical="center"/>
    </xf>
    <xf numFmtId="4" fontId="8" fillId="0" borderId="1" xfId="0" applyNumberFormat="1" applyFont="1" applyFill="1" applyBorder="1" applyAlignment="1">
      <alignment horizontal="right" vertical="center"/>
    </xf>
    <xf numFmtId="181" fontId="8" fillId="0" borderId="1" xfId="0" applyNumberFormat="1" applyFont="1" applyFill="1" applyBorder="1" applyAlignment="1" applyProtection="1">
      <alignment horizontal="right" vertical="center"/>
    </xf>
    <xf numFmtId="4" fontId="3" fillId="0" borderId="1" xfId="0" applyNumberFormat="1" applyFont="1" applyFill="1" applyBorder="1" applyAlignment="1" applyProtection="1">
      <alignment horizontal="right" vertical="center"/>
    </xf>
    <xf numFmtId="4" fontId="12" fillId="0" borderId="1" xfId="0" applyNumberFormat="1" applyFont="1" applyFill="1" applyBorder="1" applyAlignment="1" applyProtection="1">
      <alignment horizontal="right" vertical="center"/>
    </xf>
    <xf numFmtId="0" fontId="8" fillId="0" borderId="1" xfId="0" applyFont="1" applyFill="1" applyBorder="1" applyAlignment="1">
      <alignment horizontal="right" vertical="center" wrapText="1"/>
    </xf>
    <xf numFmtId="4" fontId="17" fillId="0" borderId="1" xfId="0" applyNumberFormat="1" applyFont="1" applyFill="1" applyBorder="1" applyAlignment="1">
      <alignment horizontal="right" vertical="center"/>
    </xf>
    <xf numFmtId="4" fontId="17" fillId="0" borderId="1" xfId="0" applyNumberFormat="1" applyFont="1" applyFill="1" applyBorder="1" applyAlignment="1" applyProtection="1">
      <alignment horizontal="right" vertical="center"/>
    </xf>
    <xf numFmtId="0" fontId="12" fillId="0" borderId="1" xfId="0" applyNumberFormat="1" applyFont="1" applyFill="1" applyBorder="1" applyAlignment="1" applyProtection="1">
      <alignment horizontal="right" vertical="center"/>
    </xf>
    <xf numFmtId="0" fontId="16" fillId="0" borderId="0" xfId="0" applyFont="1" applyFill="1" applyAlignment="1">
      <alignment vertical="center"/>
    </xf>
    <xf numFmtId="0" fontId="5" fillId="0" borderId="0" xfId="0" applyFont="1" applyFill="1" applyBorder="1" applyAlignment="1">
      <alignment horizontal="center"/>
    </xf>
    <xf numFmtId="0" fontId="8" fillId="0" borderId="1" xfId="0" applyFont="1" applyFill="1" applyBorder="1" applyAlignment="1">
      <alignment horizontal="center" vertical="center" wrapText="1"/>
    </xf>
    <xf numFmtId="0" fontId="17" fillId="0" borderId="1" xfId="0" applyNumberFormat="1" applyFont="1" applyFill="1" applyBorder="1" applyAlignment="1" applyProtection="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center" vertical="center"/>
    </xf>
    <xf numFmtId="0" fontId="0" fillId="0" borderId="0" xfId="0" applyAlignment="1">
      <alignment horizontal="center"/>
    </xf>
    <xf numFmtId="0" fontId="5" fillId="0" borderId="0" xfId="0" applyFont="1" applyFill="1" applyBorder="1" applyAlignment="1">
      <alignment vertical="center"/>
    </xf>
    <xf numFmtId="0" fontId="7" fillId="0" borderId="0" xfId="0" applyFont="1" applyFill="1" applyBorder="1" applyAlignment="1">
      <alignment vertical="center" wrapText="1"/>
    </xf>
    <xf numFmtId="0" fontId="24" fillId="0" borderId="0" xfId="0" applyFont="1" applyAlignment="1">
      <alignment vertical="center"/>
    </xf>
    <xf numFmtId="0" fontId="19" fillId="0" borderId="0" xfId="0" applyFont="1" applyAlignment="1">
      <alignment vertical="center"/>
    </xf>
    <xf numFmtId="0" fontId="0" fillId="0" borderId="0" xfId="0" applyAlignment="1">
      <alignment vertical="center"/>
    </xf>
    <xf numFmtId="0" fontId="7" fillId="0" borderId="1" xfId="0" applyNumberFormat="1" applyFont="1" applyFill="1" applyBorder="1" applyAlignment="1" applyProtection="1">
      <alignment horizontal="center" vertical="center"/>
    </xf>
    <xf numFmtId="188" fontId="8" fillId="0" borderId="1" xfId="0" applyNumberFormat="1" applyFont="1" applyFill="1" applyBorder="1" applyAlignment="1" applyProtection="1">
      <alignment horizontal="right" vertical="center"/>
    </xf>
    <xf numFmtId="4" fontId="8" fillId="0" borderId="1" xfId="0" applyNumberFormat="1" applyFont="1" applyFill="1" applyBorder="1" applyAlignment="1">
      <alignment vertical="center"/>
    </xf>
    <xf numFmtId="4" fontId="8" fillId="0" borderId="1" xfId="0" applyNumberFormat="1" applyFont="1" applyFill="1" applyBorder="1" applyAlignment="1">
      <alignment vertical="center" wrapText="1"/>
    </xf>
    <xf numFmtId="49" fontId="8" fillId="0" borderId="1" xfId="0" applyNumberFormat="1" applyFont="1" applyFill="1" applyBorder="1" applyAlignment="1">
      <alignment horizontal="center"/>
    </xf>
    <xf numFmtId="49" fontId="9" fillId="0" borderId="1" xfId="0" applyNumberFormat="1" applyFont="1" applyFill="1" applyBorder="1" applyAlignment="1">
      <alignment horizontal="center"/>
    </xf>
    <xf numFmtId="4" fontId="8" fillId="0" borderId="1" xfId="0" applyNumberFormat="1" applyFont="1" applyFill="1" applyBorder="1" applyAlignment="1" applyProtection="1">
      <alignment horizontal="right"/>
    </xf>
    <xf numFmtId="0" fontId="0" fillId="0" borderId="0" xfId="0" applyFill="1" applyAlignment="1">
      <alignment vertical="center"/>
    </xf>
    <xf numFmtId="0" fontId="10" fillId="0" borderId="0" xfId="0" applyFont="1" applyFill="1" applyAlignment="1">
      <alignment vertical="center"/>
    </xf>
    <xf numFmtId="0" fontId="1" fillId="0" borderId="0" xfId="0" applyFont="1" applyAlignment="1">
      <alignment vertical="center"/>
    </xf>
    <xf numFmtId="0" fontId="1" fillId="0" borderId="0" xfId="0" applyFont="1" applyFill="1" applyAlignment="1">
      <alignment vertical="center"/>
    </xf>
    <xf numFmtId="0" fontId="18" fillId="0" borderId="0" xfId="0" applyFont="1" applyFill="1" applyAlignment="1">
      <alignment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0" fontId="9" fillId="0" borderId="0" xfId="0" applyFont="1" applyFill="1" applyBorder="1" applyAlignment="1">
      <alignment vertical="center"/>
    </xf>
    <xf numFmtId="181" fontId="9" fillId="0" borderId="0" xfId="0" applyNumberFormat="1" applyFont="1" applyFill="1" applyBorder="1" applyAlignment="1">
      <alignment vertical="center"/>
    </xf>
    <xf numFmtId="0" fontId="24" fillId="0" borderId="0" xfId="0" applyFont="1" applyAlignment="1">
      <alignment horizontal="center" vertical="center"/>
    </xf>
    <xf numFmtId="181" fontId="24" fillId="0" borderId="0" xfId="0" applyNumberFormat="1" applyFont="1" applyAlignment="1">
      <alignment vertical="center"/>
    </xf>
    <xf numFmtId="0" fontId="20" fillId="0" borderId="0" xfId="0" applyFont="1" applyAlignment="1">
      <alignment horizontal="center" vertical="center"/>
    </xf>
    <xf numFmtId="181" fontId="19" fillId="0" borderId="0" xfId="0" applyNumberFormat="1" applyFont="1" applyAlignment="1">
      <alignment vertical="center"/>
    </xf>
    <xf numFmtId="0" fontId="0" fillId="0" borderId="0" xfId="0" applyAlignment="1">
      <alignment horizontal="center" vertical="center"/>
    </xf>
    <xf numFmtId="181" fontId="0" fillId="0" borderId="0" xfId="0" applyNumberFormat="1" applyAlignment="1">
      <alignment vertical="center"/>
    </xf>
    <xf numFmtId="0" fontId="9"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right" vertical="center" wrapText="1"/>
    </xf>
    <xf numFmtId="49" fontId="12"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center"/>
    </xf>
    <xf numFmtId="0" fontId="8" fillId="0" borderId="1" xfId="0" quotePrefix="1" applyFont="1" applyFill="1" applyBorder="1" applyAlignment="1">
      <alignment horizontal="center" vertical="center" wrapText="1"/>
    </xf>
    <xf numFmtId="4" fontId="9" fillId="0" borderId="1" xfId="0" applyNumberFormat="1" applyFont="1" applyFill="1" applyBorder="1" applyAlignment="1">
      <alignment vertical="center"/>
    </xf>
    <xf numFmtId="49" fontId="12" fillId="0" borderId="1" xfId="1" applyNumberFormat="1" applyFont="1" applyFill="1" applyBorder="1" applyAlignment="1" applyProtection="1">
      <alignment horizontal="center" vertical="center" wrapText="1"/>
    </xf>
    <xf numFmtId="0" fontId="12" fillId="0" borderId="1" xfId="1" applyFont="1" applyFill="1" applyBorder="1" applyAlignment="1" applyProtection="1">
      <alignment vertical="top" wrapText="1"/>
    </xf>
    <xf numFmtId="49" fontId="12" fillId="0" borderId="1" xfId="0" applyNumberFormat="1" applyFont="1" applyFill="1" applyBorder="1" applyAlignment="1" applyProtection="1">
      <alignment horizontal="center" wrapText="1"/>
    </xf>
    <xf numFmtId="49" fontId="22" fillId="0" borderId="1" xfId="0" applyNumberFormat="1" applyFont="1" applyFill="1" applyBorder="1" applyAlignment="1" applyProtection="1">
      <alignment horizontal="center" wrapText="1"/>
    </xf>
    <xf numFmtId="0" fontId="12" fillId="0" borderId="1" xfId="0" applyFont="1" applyFill="1" applyBorder="1" applyAlignment="1" applyProtection="1">
      <alignment vertical="top" wrapText="1"/>
    </xf>
    <xf numFmtId="0" fontId="7" fillId="0" borderId="1" xfId="0" applyNumberFormat="1" applyFont="1" applyFill="1" applyBorder="1" applyAlignment="1" applyProtection="1">
      <alignment horizontal="left" vertical="top" wrapText="1"/>
    </xf>
    <xf numFmtId="0" fontId="22" fillId="0" borderId="1" xfId="0" applyFont="1" applyFill="1" applyBorder="1" applyAlignment="1" applyProtection="1">
      <alignment vertical="top" wrapText="1"/>
    </xf>
    <xf numFmtId="0" fontId="12" fillId="0" borderId="1" xfId="1" applyFont="1" applyFill="1" applyBorder="1" applyAlignment="1" applyProtection="1">
      <alignment horizontal="left" vertical="top" wrapText="1"/>
    </xf>
    <xf numFmtId="0" fontId="12" fillId="0" borderId="1" xfId="0" applyFont="1" applyFill="1" applyBorder="1" applyAlignment="1" applyProtection="1">
      <alignment horizontal="left" vertical="top" wrapText="1"/>
    </xf>
    <xf numFmtId="0" fontId="15" fillId="0" borderId="0" xfId="0" applyFont="1" applyFill="1" applyBorder="1" applyAlignment="1">
      <alignment horizontal="left" vertical="top" wrapText="1"/>
    </xf>
    <xf numFmtId="0" fontId="7" fillId="0" borderId="0" xfId="0" applyFont="1" applyFill="1" applyBorder="1" applyAlignment="1">
      <alignment horizontal="left" vertical="top"/>
    </xf>
    <xf numFmtId="0" fontId="24" fillId="0" borderId="0" xfId="0" applyFont="1" applyAlignment="1">
      <alignment horizontal="left" vertical="top"/>
    </xf>
    <xf numFmtId="0" fontId="19" fillId="0" borderId="0" xfId="0" applyFont="1" applyAlignment="1">
      <alignment horizontal="left" vertical="top"/>
    </xf>
    <xf numFmtId="4" fontId="8" fillId="0" borderId="1" xfId="0" applyNumberFormat="1" applyFont="1" applyBorder="1" applyAlignment="1">
      <alignment horizontal="right" vertical="center"/>
    </xf>
    <xf numFmtId="4" fontId="9" fillId="0" borderId="1" xfId="0" applyNumberFormat="1" applyFont="1" applyBorder="1" applyAlignment="1">
      <alignment horizontal="right" vertical="center" wrapText="1"/>
    </xf>
    <xf numFmtId="0" fontId="24" fillId="0" borderId="0" xfId="0" applyFont="1" applyFill="1" applyAlignment="1">
      <alignment vertical="center"/>
    </xf>
    <xf numFmtId="0" fontId="19" fillId="0" borderId="0" xfId="0" applyFont="1" applyFill="1" applyAlignment="1">
      <alignment vertical="center"/>
    </xf>
    <xf numFmtId="4" fontId="8" fillId="0" borderId="1" xfId="0" applyNumberFormat="1" applyFont="1" applyBorder="1" applyAlignment="1">
      <alignment horizontal="right" wrapText="1"/>
    </xf>
    <xf numFmtId="181" fontId="9" fillId="0" borderId="2" xfId="0" applyNumberFormat="1" applyFont="1" applyFill="1" applyBorder="1" applyAlignment="1">
      <alignment horizontal="center" vertical="center" wrapText="1"/>
    </xf>
    <xf numFmtId="0" fontId="3" fillId="0" borderId="2" xfId="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3"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center" vertical="center" wrapText="1"/>
    </xf>
    <xf numFmtId="49" fontId="9" fillId="0" borderId="1" xfId="0" applyNumberFormat="1" applyFont="1" applyFill="1" applyBorder="1" applyAlignment="1">
      <alignment horizontal="center" wrapText="1"/>
    </xf>
    <xf numFmtId="49" fontId="8" fillId="0" borderId="1" xfId="0" applyNumberFormat="1" applyFont="1" applyFill="1" applyBorder="1" applyAlignment="1">
      <alignment horizontal="center" wrapText="1"/>
    </xf>
    <xf numFmtId="4" fontId="7" fillId="0" borderId="1" xfId="0" applyNumberFormat="1" applyFont="1" applyFill="1" applyBorder="1" applyAlignment="1">
      <alignment horizontal="right" vertical="center"/>
    </xf>
    <xf numFmtId="0" fontId="13" fillId="0" borderId="0" xfId="0" applyFont="1" applyFill="1" applyBorder="1" applyAlignment="1">
      <alignment horizontal="center" vertical="center"/>
    </xf>
    <xf numFmtId="49" fontId="3" fillId="0"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1" applyFont="1" applyFill="1" applyBorder="1" applyAlignment="1" applyProtection="1">
      <alignment horizontal="center" vertical="center"/>
    </xf>
  </cellXfs>
  <cellStyles count="2">
    <cellStyle name="Обычный" xfId="0" builtinId="0"/>
    <cellStyle name="Обычный_ZV1PIV98"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3076575</xdr:colOff>
      <xdr:row>328</xdr:row>
      <xdr:rowOff>0</xdr:rowOff>
    </xdr:from>
    <xdr:to>
      <xdr:col>1</xdr:col>
      <xdr:colOff>361950</xdr:colOff>
      <xdr:row>328</xdr:row>
      <xdr:rowOff>28575</xdr:rowOff>
    </xdr:to>
    <xdr:sp macro="" textlink="">
      <xdr:nvSpPr>
        <xdr:cNvPr id="2097" name="Text Box 1"/>
        <xdr:cNvSpPr txBox="1">
          <a:spLocks noChangeArrowheads="1"/>
        </xdr:cNvSpPr>
      </xdr:nvSpPr>
      <xdr:spPr bwMode="auto">
        <a:xfrm>
          <a:off x="3076575" y="1246346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328</xdr:row>
      <xdr:rowOff>0</xdr:rowOff>
    </xdr:from>
    <xdr:to>
      <xdr:col>1</xdr:col>
      <xdr:colOff>361950</xdr:colOff>
      <xdr:row>328</xdr:row>
      <xdr:rowOff>28575</xdr:rowOff>
    </xdr:to>
    <xdr:sp macro="" textlink="">
      <xdr:nvSpPr>
        <xdr:cNvPr id="2098" name="Text Box 2"/>
        <xdr:cNvSpPr txBox="1">
          <a:spLocks noChangeArrowheads="1"/>
        </xdr:cNvSpPr>
      </xdr:nvSpPr>
      <xdr:spPr bwMode="auto">
        <a:xfrm>
          <a:off x="3076575" y="1246346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328</xdr:row>
      <xdr:rowOff>0</xdr:rowOff>
    </xdr:from>
    <xdr:to>
      <xdr:col>1</xdr:col>
      <xdr:colOff>361950</xdr:colOff>
      <xdr:row>328</xdr:row>
      <xdr:rowOff>28575</xdr:rowOff>
    </xdr:to>
    <xdr:sp macro="" textlink="">
      <xdr:nvSpPr>
        <xdr:cNvPr id="2099" name="Text Box 3"/>
        <xdr:cNvSpPr txBox="1">
          <a:spLocks noChangeArrowheads="1"/>
        </xdr:cNvSpPr>
      </xdr:nvSpPr>
      <xdr:spPr bwMode="auto">
        <a:xfrm>
          <a:off x="3076575" y="1246346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328</xdr:row>
      <xdr:rowOff>0</xdr:rowOff>
    </xdr:from>
    <xdr:to>
      <xdr:col>1</xdr:col>
      <xdr:colOff>361950</xdr:colOff>
      <xdr:row>328</xdr:row>
      <xdr:rowOff>28575</xdr:rowOff>
    </xdr:to>
    <xdr:sp macro="" textlink="">
      <xdr:nvSpPr>
        <xdr:cNvPr id="2100" name="Text Box 4"/>
        <xdr:cNvSpPr txBox="1">
          <a:spLocks noChangeArrowheads="1"/>
        </xdr:cNvSpPr>
      </xdr:nvSpPr>
      <xdr:spPr bwMode="auto">
        <a:xfrm>
          <a:off x="3076575" y="1246346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5"/>
  <sheetViews>
    <sheetView showZeros="0" tabSelected="1" zoomScaleNormal="75"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46.7109375" style="29" customWidth="1"/>
    <col min="2" max="2" width="12.140625" style="51" customWidth="1"/>
    <col min="3" max="3" width="19.28515625" style="64" customWidth="1"/>
    <col min="4" max="4" width="20.28515625" customWidth="1"/>
    <col min="5" max="5" width="20.140625" customWidth="1"/>
    <col min="6" max="6" width="12.5703125" style="6" customWidth="1"/>
    <col min="7" max="7" width="19.28515625" style="6" customWidth="1"/>
    <col min="8" max="8" width="19" style="6" customWidth="1"/>
    <col min="9" max="9" width="19.85546875" customWidth="1"/>
    <col min="10" max="10" width="19.42578125" customWidth="1"/>
    <col min="11" max="11" width="13.140625" customWidth="1"/>
    <col min="12" max="12" width="17.42578125" customWidth="1"/>
  </cols>
  <sheetData>
    <row r="1" spans="1:12" ht="23.25" x14ac:dyDescent="0.2">
      <c r="A1" s="113" t="s">
        <v>145</v>
      </c>
      <c r="B1" s="113"/>
      <c r="C1" s="113"/>
      <c r="D1" s="113"/>
      <c r="E1" s="113"/>
      <c r="F1" s="113"/>
      <c r="G1" s="113"/>
      <c r="H1" s="113"/>
      <c r="I1" s="113"/>
      <c r="J1" s="113"/>
      <c r="K1" s="113"/>
      <c r="L1" s="113"/>
    </row>
    <row r="2" spans="1:12" ht="21" customHeight="1" x14ac:dyDescent="0.2">
      <c r="A2" s="113" t="s">
        <v>104</v>
      </c>
      <c r="B2" s="113"/>
      <c r="C2" s="113"/>
      <c r="D2" s="113"/>
      <c r="E2" s="113"/>
      <c r="F2" s="113"/>
      <c r="G2" s="113"/>
      <c r="H2" s="113"/>
      <c r="I2" s="113"/>
      <c r="J2" s="113"/>
      <c r="K2" s="113"/>
      <c r="L2" s="113"/>
    </row>
    <row r="3" spans="1:12" s="23" customFormat="1" ht="23.25" x14ac:dyDescent="0.2">
      <c r="A3" s="113" t="s">
        <v>428</v>
      </c>
      <c r="B3" s="113"/>
      <c r="C3" s="113"/>
      <c r="D3" s="113"/>
      <c r="E3" s="113"/>
      <c r="F3" s="113"/>
      <c r="G3" s="113"/>
      <c r="H3" s="113"/>
      <c r="I3" s="113"/>
      <c r="J3" s="113"/>
      <c r="K3" s="113"/>
      <c r="L3" s="113"/>
    </row>
    <row r="4" spans="1:12" ht="10.5" customHeight="1" x14ac:dyDescent="0.2">
      <c r="A4" s="2"/>
      <c r="B4" s="42"/>
      <c r="C4" s="52"/>
      <c r="D4" s="3"/>
      <c r="E4" s="3"/>
      <c r="F4" s="5"/>
      <c r="G4" s="5"/>
      <c r="H4" s="5"/>
      <c r="I4" s="3"/>
      <c r="J4" s="1"/>
      <c r="K4" s="1"/>
      <c r="L4" s="1"/>
    </row>
    <row r="5" spans="1:12" s="12" customFormat="1" ht="21" customHeight="1" x14ac:dyDescent="0.25">
      <c r="A5" s="114" t="s">
        <v>11</v>
      </c>
      <c r="B5" s="115" t="s">
        <v>144</v>
      </c>
      <c r="C5" s="116" t="s">
        <v>12</v>
      </c>
      <c r="D5" s="116"/>
      <c r="E5" s="116"/>
      <c r="F5" s="116"/>
      <c r="G5" s="116"/>
      <c r="H5" s="117" t="s">
        <v>13</v>
      </c>
      <c r="I5" s="117"/>
      <c r="J5" s="117"/>
      <c r="K5" s="117"/>
      <c r="L5" s="117"/>
    </row>
    <row r="6" spans="1:12" s="12" customFormat="1" ht="63" customHeight="1" x14ac:dyDescent="0.25">
      <c r="A6" s="114"/>
      <c r="B6" s="115"/>
      <c r="C6" s="105" t="s">
        <v>427</v>
      </c>
      <c r="D6" s="106" t="s">
        <v>429</v>
      </c>
      <c r="E6" s="108" t="s">
        <v>430</v>
      </c>
      <c r="F6" s="109" t="s">
        <v>194</v>
      </c>
      <c r="G6" s="107" t="s">
        <v>431</v>
      </c>
      <c r="H6" s="105" t="s">
        <v>427</v>
      </c>
      <c r="I6" s="106" t="s">
        <v>193</v>
      </c>
      <c r="J6" s="108" t="s">
        <v>430</v>
      </c>
      <c r="K6" s="109" t="s">
        <v>194</v>
      </c>
      <c r="L6" s="107" t="s">
        <v>431</v>
      </c>
    </row>
    <row r="7" spans="1:12" ht="15" x14ac:dyDescent="0.2">
      <c r="A7" s="4">
        <v>1</v>
      </c>
      <c r="B7" s="4">
        <v>2</v>
      </c>
      <c r="C7" s="4">
        <v>3</v>
      </c>
      <c r="D7" s="4">
        <v>4</v>
      </c>
      <c r="E7" s="4">
        <v>5</v>
      </c>
      <c r="F7" s="7">
        <v>6</v>
      </c>
      <c r="G7" s="7">
        <v>7</v>
      </c>
      <c r="H7" s="7">
        <v>8</v>
      </c>
      <c r="I7" s="4">
        <v>9</v>
      </c>
      <c r="J7" s="4">
        <v>10</v>
      </c>
      <c r="K7" s="4">
        <v>11</v>
      </c>
      <c r="L7" s="4">
        <v>12</v>
      </c>
    </row>
    <row r="8" spans="1:12" s="8" customFormat="1" ht="15.75" x14ac:dyDescent="0.2">
      <c r="A8" s="10" t="s">
        <v>171</v>
      </c>
      <c r="B8" s="9">
        <v>10000000</v>
      </c>
      <c r="C8" s="14">
        <f>C9+C23+C34+C39+C74+C28</f>
        <v>826041074.16000009</v>
      </c>
      <c r="D8" s="14">
        <f>D9+D23+D34+D39+D74+D28</f>
        <v>1054256153</v>
      </c>
      <c r="E8" s="14">
        <f>E9+E23+E34+E39+E74+E28</f>
        <v>1089906721.1199999</v>
      </c>
      <c r="F8" s="30">
        <f t="shared" ref="F8:F20" si="0">IF(D8=0,"",IF(E8/D8&gt;1.5, "зв.100",E8/D8*100))</f>
        <v>103.38158501788701</v>
      </c>
      <c r="G8" s="14">
        <f t="shared" ref="G8:G20" si="1">E8-C8</f>
        <v>263865646.9599998</v>
      </c>
      <c r="H8" s="14">
        <f>H9+H23+H34+H39+H74+H28+H21</f>
        <v>343233.24999999994</v>
      </c>
      <c r="I8" s="14">
        <f>I9+I23+I34+I39+I74+I28+I21</f>
        <v>391300</v>
      </c>
      <c r="J8" s="14">
        <f>J9+J23+J34+J39+J74+J28+J21</f>
        <v>419886.8899999999</v>
      </c>
      <c r="K8" s="15">
        <f t="shared" ref="K8:K77" si="2">IF(I8=0,"",IF(J8/I8&gt;1.5, "зв.100",J8/I8*100))</f>
        <v>107.30561972910809</v>
      </c>
      <c r="L8" s="14">
        <f>J8-H8</f>
        <v>76653.639999999956</v>
      </c>
    </row>
    <row r="9" spans="1:12" s="8" customFormat="1" ht="31.5" x14ac:dyDescent="0.2">
      <c r="A9" s="10" t="s">
        <v>75</v>
      </c>
      <c r="B9" s="9">
        <v>11000000</v>
      </c>
      <c r="C9" s="14">
        <f>C10+C18</f>
        <v>433684431.26000005</v>
      </c>
      <c r="D9" s="14">
        <f>D10+D18</f>
        <v>609293053</v>
      </c>
      <c r="E9" s="14">
        <f>E10+E18</f>
        <v>620917058.06999993</v>
      </c>
      <c r="F9" s="30">
        <f t="shared" si="0"/>
        <v>101.90778559065565</v>
      </c>
      <c r="G9" s="14">
        <f t="shared" si="1"/>
        <v>187232626.80999988</v>
      </c>
      <c r="H9" s="14">
        <f>H10+H18</f>
        <v>0</v>
      </c>
      <c r="I9" s="14">
        <f>I10+I18</f>
        <v>0</v>
      </c>
      <c r="J9" s="14">
        <f>J10+J18</f>
        <v>0</v>
      </c>
      <c r="K9" s="15" t="str">
        <f t="shared" si="2"/>
        <v/>
      </c>
      <c r="L9" s="14">
        <f t="shared" ref="L9:L78" si="3">J9-H9</f>
        <v>0</v>
      </c>
    </row>
    <row r="10" spans="1:12" s="8" customFormat="1" ht="16.5" customHeight="1" x14ac:dyDescent="0.2">
      <c r="A10" s="10" t="s">
        <v>14</v>
      </c>
      <c r="B10" s="9">
        <v>11010000</v>
      </c>
      <c r="C10" s="14">
        <f>SUM(C11:C17)</f>
        <v>427582001.35000002</v>
      </c>
      <c r="D10" s="14">
        <f>SUM(D11:D17)</f>
        <v>605548053</v>
      </c>
      <c r="E10" s="14">
        <f>SUM(E11:E17)</f>
        <v>616666898.05999994</v>
      </c>
      <c r="F10" s="30">
        <f t="shared" si="0"/>
        <v>101.83616230040127</v>
      </c>
      <c r="G10" s="14">
        <f t="shared" si="1"/>
        <v>189084896.70999992</v>
      </c>
      <c r="H10" s="14">
        <f>SUM(H11:H17)</f>
        <v>0</v>
      </c>
      <c r="I10" s="14">
        <f>SUM(I11:I17)</f>
        <v>0</v>
      </c>
      <c r="J10" s="14">
        <f>SUM(J11:J17)</f>
        <v>0</v>
      </c>
      <c r="K10" s="15" t="str">
        <f t="shared" si="2"/>
        <v/>
      </c>
      <c r="L10" s="14">
        <f t="shared" si="3"/>
        <v>0</v>
      </c>
    </row>
    <row r="11" spans="1:12" ht="49.5" customHeight="1" x14ac:dyDescent="0.2">
      <c r="A11" s="11" t="s">
        <v>76</v>
      </c>
      <c r="B11" s="43">
        <v>11010100</v>
      </c>
      <c r="C11" s="31">
        <v>363182394.36000001</v>
      </c>
      <c r="D11" s="31">
        <v>546998053</v>
      </c>
      <c r="E11" s="31">
        <v>553479855.99000001</v>
      </c>
      <c r="F11" s="34">
        <f t="shared" si="0"/>
        <v>101.18497734214056</v>
      </c>
      <c r="G11" s="31">
        <f t="shared" si="1"/>
        <v>190297461.63</v>
      </c>
      <c r="H11" s="31">
        <v>0</v>
      </c>
      <c r="I11" s="31">
        <v>0</v>
      </c>
      <c r="J11" s="31">
        <v>0</v>
      </c>
      <c r="K11" s="15" t="str">
        <f t="shared" si="2"/>
        <v/>
      </c>
      <c r="L11" s="14">
        <f t="shared" si="3"/>
        <v>0</v>
      </c>
    </row>
    <row r="12" spans="1:12" ht="78.75" x14ac:dyDescent="0.2">
      <c r="A12" s="11" t="s">
        <v>15</v>
      </c>
      <c r="B12" s="43">
        <v>11010200</v>
      </c>
      <c r="C12" s="31">
        <v>45327459.549999997</v>
      </c>
      <c r="D12" s="31">
        <v>43100000</v>
      </c>
      <c r="E12" s="31">
        <v>45406583.399999999</v>
      </c>
      <c r="F12" s="34">
        <f t="shared" si="0"/>
        <v>105.35170162412993</v>
      </c>
      <c r="G12" s="31">
        <f t="shared" si="1"/>
        <v>79123.85000000149</v>
      </c>
      <c r="H12" s="31">
        <v>0</v>
      </c>
      <c r="I12" s="31">
        <v>0</v>
      </c>
      <c r="J12" s="31">
        <v>0</v>
      </c>
      <c r="K12" s="15" t="str">
        <f t="shared" si="2"/>
        <v/>
      </c>
      <c r="L12" s="14">
        <f t="shared" si="3"/>
        <v>0</v>
      </c>
    </row>
    <row r="13" spans="1:12" ht="31.5" hidden="1" x14ac:dyDescent="0.2">
      <c r="A13" s="11" t="s">
        <v>172</v>
      </c>
      <c r="B13" s="43">
        <v>11010300</v>
      </c>
      <c r="C13" s="38"/>
      <c r="D13" s="39"/>
      <c r="E13" s="38"/>
      <c r="F13" s="34" t="str">
        <f t="shared" si="0"/>
        <v/>
      </c>
      <c r="G13" s="31">
        <f t="shared" si="1"/>
        <v>0</v>
      </c>
      <c r="H13" s="31"/>
      <c r="I13" s="31"/>
      <c r="J13" s="31"/>
      <c r="K13" s="15" t="str">
        <f t="shared" si="2"/>
        <v/>
      </c>
      <c r="L13" s="14">
        <f t="shared" si="3"/>
        <v>0</v>
      </c>
    </row>
    <row r="14" spans="1:12" ht="49.5" customHeight="1" x14ac:dyDescent="0.2">
      <c r="A14" s="11" t="s">
        <v>16</v>
      </c>
      <c r="B14" s="43">
        <v>11010400</v>
      </c>
      <c r="C14" s="31">
        <v>9426080.8100000005</v>
      </c>
      <c r="D14" s="31">
        <v>5100000</v>
      </c>
      <c r="E14" s="31">
        <v>7858840.0499999998</v>
      </c>
      <c r="F14" s="34" t="str">
        <f t="shared" si="0"/>
        <v>зв.100</v>
      </c>
      <c r="G14" s="31">
        <f t="shared" si="1"/>
        <v>-1567240.7600000007</v>
      </c>
      <c r="H14" s="31">
        <v>0</v>
      </c>
      <c r="I14" s="31">
        <v>0</v>
      </c>
      <c r="J14" s="31">
        <v>0</v>
      </c>
      <c r="K14" s="15" t="str">
        <f t="shared" si="2"/>
        <v/>
      </c>
      <c r="L14" s="14">
        <f t="shared" si="3"/>
        <v>0</v>
      </c>
    </row>
    <row r="15" spans="1:12" ht="47.25" x14ac:dyDescent="0.2">
      <c r="A15" s="11" t="s">
        <v>17</v>
      </c>
      <c r="B15" s="43">
        <v>11010500</v>
      </c>
      <c r="C15" s="31">
        <v>7849607.3700000001</v>
      </c>
      <c r="D15" s="31">
        <v>9500000</v>
      </c>
      <c r="E15" s="31">
        <v>9071188.8599999994</v>
      </c>
      <c r="F15" s="34">
        <f t="shared" si="0"/>
        <v>95.486198526315775</v>
      </c>
      <c r="G15" s="31">
        <f t="shared" si="1"/>
        <v>1221581.4899999993</v>
      </c>
      <c r="H15" s="31">
        <v>0</v>
      </c>
      <c r="I15" s="31">
        <v>0</v>
      </c>
      <c r="J15" s="31">
        <v>0</v>
      </c>
      <c r="K15" s="15" t="str">
        <f t="shared" si="2"/>
        <v/>
      </c>
      <c r="L15" s="14">
        <f t="shared" si="3"/>
        <v>0</v>
      </c>
    </row>
    <row r="16" spans="1:12" ht="47.25" hidden="1" x14ac:dyDescent="0.2">
      <c r="A16" s="11" t="s">
        <v>18</v>
      </c>
      <c r="B16" s="43">
        <v>11010600</v>
      </c>
      <c r="C16" s="31"/>
      <c r="D16" s="31">
        <v>0</v>
      </c>
      <c r="E16" s="31"/>
      <c r="F16" s="34" t="str">
        <f t="shared" si="0"/>
        <v/>
      </c>
      <c r="G16" s="31">
        <f t="shared" si="1"/>
        <v>0</v>
      </c>
      <c r="H16" s="31">
        <v>0</v>
      </c>
      <c r="I16" s="31">
        <v>0</v>
      </c>
      <c r="J16" s="31">
        <v>0</v>
      </c>
      <c r="K16" s="15" t="str">
        <f t="shared" si="2"/>
        <v/>
      </c>
      <c r="L16" s="14">
        <f t="shared" si="3"/>
        <v>0</v>
      </c>
    </row>
    <row r="17" spans="1:12" ht="78.75" x14ac:dyDescent="0.2">
      <c r="A17" s="11" t="s">
        <v>19</v>
      </c>
      <c r="B17" s="43">
        <v>11010900</v>
      </c>
      <c r="C17" s="31">
        <v>1796459.26</v>
      </c>
      <c r="D17" s="31">
        <v>850000</v>
      </c>
      <c r="E17" s="31">
        <v>850429.76</v>
      </c>
      <c r="F17" s="34">
        <f t="shared" si="0"/>
        <v>100.05056</v>
      </c>
      <c r="G17" s="31">
        <f t="shared" si="1"/>
        <v>-946029.5</v>
      </c>
      <c r="H17" s="31">
        <v>0</v>
      </c>
      <c r="I17" s="31">
        <v>0</v>
      </c>
      <c r="J17" s="31">
        <v>0</v>
      </c>
      <c r="K17" s="15" t="str">
        <f t="shared" si="2"/>
        <v/>
      </c>
      <c r="L17" s="14">
        <f t="shared" si="3"/>
        <v>0</v>
      </c>
    </row>
    <row r="18" spans="1:12" s="8" customFormat="1" ht="15.75" x14ac:dyDescent="0.2">
      <c r="A18" s="10" t="s">
        <v>20</v>
      </c>
      <c r="B18" s="9">
        <v>11020000</v>
      </c>
      <c r="C18" s="14">
        <f>SUM(C19:C20)</f>
        <v>6102429.9100000001</v>
      </c>
      <c r="D18" s="14">
        <f>SUM(D19:D20)</f>
        <v>3745000</v>
      </c>
      <c r="E18" s="14">
        <f>SUM(E19:E20)</f>
        <v>4250160.01</v>
      </c>
      <c r="F18" s="30">
        <f t="shared" si="0"/>
        <v>113.48891882510013</v>
      </c>
      <c r="G18" s="14">
        <f t="shared" si="1"/>
        <v>-1852269.9000000004</v>
      </c>
      <c r="H18" s="14">
        <f>SUM(H19:H20)</f>
        <v>0</v>
      </c>
      <c r="I18" s="14">
        <f>SUM(I19:I20)</f>
        <v>0</v>
      </c>
      <c r="J18" s="14">
        <f>SUM(J19:J20)</f>
        <v>0</v>
      </c>
      <c r="K18" s="15" t="str">
        <f t="shared" si="2"/>
        <v/>
      </c>
      <c r="L18" s="14">
        <f t="shared" si="3"/>
        <v>0</v>
      </c>
    </row>
    <row r="19" spans="1:12" ht="31.5" x14ac:dyDescent="0.2">
      <c r="A19" s="11" t="s">
        <v>1</v>
      </c>
      <c r="B19" s="43">
        <v>11020200</v>
      </c>
      <c r="C19" s="31">
        <v>6102429.9100000001</v>
      </c>
      <c r="D19" s="31">
        <v>3745000</v>
      </c>
      <c r="E19" s="31">
        <v>4250160.01</v>
      </c>
      <c r="F19" s="34">
        <f t="shared" si="0"/>
        <v>113.48891882510013</v>
      </c>
      <c r="G19" s="31">
        <f t="shared" si="1"/>
        <v>-1852269.9000000004</v>
      </c>
      <c r="H19" s="31">
        <v>0</v>
      </c>
      <c r="I19" s="31">
        <v>0</v>
      </c>
      <c r="J19" s="31">
        <v>0</v>
      </c>
      <c r="K19" s="15" t="str">
        <f t="shared" si="2"/>
        <v/>
      </c>
      <c r="L19" s="14">
        <f t="shared" si="3"/>
        <v>0</v>
      </c>
    </row>
    <row r="20" spans="1:12" ht="47.25" hidden="1" x14ac:dyDescent="0.2">
      <c r="A20" s="11" t="s">
        <v>2</v>
      </c>
      <c r="B20" s="43">
        <v>11023200</v>
      </c>
      <c r="C20" s="38"/>
      <c r="D20" s="32"/>
      <c r="E20" s="38"/>
      <c r="F20" s="34" t="str">
        <f t="shared" si="0"/>
        <v/>
      </c>
      <c r="G20" s="31">
        <f t="shared" si="1"/>
        <v>0</v>
      </c>
      <c r="H20" s="31">
        <v>0</v>
      </c>
      <c r="I20" s="31">
        <v>0</v>
      </c>
      <c r="J20" s="31">
        <v>0</v>
      </c>
      <c r="K20" s="15" t="str">
        <f t="shared" si="2"/>
        <v/>
      </c>
      <c r="L20" s="14">
        <f t="shared" si="3"/>
        <v>0</v>
      </c>
    </row>
    <row r="21" spans="1:12" s="23" customFormat="1" ht="15.75" x14ac:dyDescent="0.2">
      <c r="A21" s="92" t="s">
        <v>190</v>
      </c>
      <c r="B21" s="57">
        <v>12000000</v>
      </c>
      <c r="C21" s="38"/>
      <c r="D21" s="32"/>
      <c r="E21" s="38"/>
      <c r="F21" s="30"/>
      <c r="G21" s="14"/>
      <c r="H21" s="14">
        <f>H22</f>
        <v>64.41</v>
      </c>
      <c r="I21" s="14">
        <f>I22</f>
        <v>0</v>
      </c>
      <c r="J21" s="14">
        <f>J22</f>
        <v>30546.98</v>
      </c>
      <c r="K21" s="15" t="str">
        <f t="shared" si="2"/>
        <v/>
      </c>
      <c r="L21" s="14">
        <f t="shared" si="3"/>
        <v>30482.57</v>
      </c>
    </row>
    <row r="22" spans="1:12" s="23" customFormat="1" ht="31.5" x14ac:dyDescent="0.2">
      <c r="A22" s="92" t="s">
        <v>191</v>
      </c>
      <c r="B22" s="57">
        <v>12020000</v>
      </c>
      <c r="C22" s="38"/>
      <c r="D22" s="32"/>
      <c r="E22" s="38"/>
      <c r="F22" s="30"/>
      <c r="G22" s="14"/>
      <c r="H22" s="14">
        <v>64.41</v>
      </c>
      <c r="I22" s="31"/>
      <c r="J22" s="14">
        <v>30546.98</v>
      </c>
      <c r="K22" s="15" t="str">
        <f t="shared" si="2"/>
        <v/>
      </c>
      <c r="L22" s="14">
        <f t="shared" si="3"/>
        <v>30482.57</v>
      </c>
    </row>
    <row r="23" spans="1:12" s="8" customFormat="1" ht="31.5" x14ac:dyDescent="0.2">
      <c r="A23" s="10" t="s">
        <v>110</v>
      </c>
      <c r="B23" s="9">
        <v>13000000</v>
      </c>
      <c r="C23" s="14">
        <f>C24+C26</f>
        <v>120825.09</v>
      </c>
      <c r="D23" s="14">
        <f>D24+D26</f>
        <v>49500</v>
      </c>
      <c r="E23" s="14">
        <f>E24+E26</f>
        <v>90388.31</v>
      </c>
      <c r="F23" s="30" t="str">
        <f t="shared" ref="F23:F54" si="4">IF(D23=0,"",IF(E23/D23&gt;1.5, "зв.100",E23/D23*100))</f>
        <v>зв.100</v>
      </c>
      <c r="G23" s="14">
        <f t="shared" ref="G23:G54" si="5">E23-C23</f>
        <v>-30436.78</v>
      </c>
      <c r="H23" s="14">
        <f>H24+H26</f>
        <v>0</v>
      </c>
      <c r="I23" s="14">
        <f>I24+I26</f>
        <v>0</v>
      </c>
      <c r="J23" s="14">
        <f>J24+J26</f>
        <v>0</v>
      </c>
      <c r="K23" s="15" t="str">
        <f t="shared" si="2"/>
        <v/>
      </c>
      <c r="L23" s="14">
        <f t="shared" si="3"/>
        <v>0</v>
      </c>
    </row>
    <row r="24" spans="1:12" s="8" customFormat="1" ht="31.5" x14ac:dyDescent="0.2">
      <c r="A24" s="10" t="s">
        <v>111</v>
      </c>
      <c r="B24" s="9">
        <v>13010000</v>
      </c>
      <c r="C24" s="14">
        <f>C25</f>
        <v>107115</v>
      </c>
      <c r="D24" s="14">
        <f>D25</f>
        <v>35000</v>
      </c>
      <c r="E24" s="14">
        <f>E25</f>
        <v>44570.97</v>
      </c>
      <c r="F24" s="30">
        <f t="shared" si="4"/>
        <v>127.34562857142858</v>
      </c>
      <c r="G24" s="14">
        <f t="shared" si="5"/>
        <v>-62544.03</v>
      </c>
      <c r="H24" s="14">
        <f>H25</f>
        <v>0</v>
      </c>
      <c r="I24" s="14">
        <f>I25</f>
        <v>0</v>
      </c>
      <c r="J24" s="14">
        <f>J25</f>
        <v>0</v>
      </c>
      <c r="K24" s="15" t="str">
        <f t="shared" si="2"/>
        <v/>
      </c>
      <c r="L24" s="14">
        <f t="shared" si="3"/>
        <v>0</v>
      </c>
    </row>
    <row r="25" spans="1:12" ht="78.75" hidden="1" x14ac:dyDescent="0.2">
      <c r="A25" s="11" t="s">
        <v>163</v>
      </c>
      <c r="B25" s="43">
        <v>13010200</v>
      </c>
      <c r="C25" s="31">
        <v>107115</v>
      </c>
      <c r="D25" s="31">
        <v>35000</v>
      </c>
      <c r="E25" s="31">
        <v>44570.97</v>
      </c>
      <c r="F25" s="34">
        <f t="shared" si="4"/>
        <v>127.34562857142858</v>
      </c>
      <c r="G25" s="31">
        <f t="shared" si="5"/>
        <v>-62544.03</v>
      </c>
      <c r="H25" s="31">
        <v>0</v>
      </c>
      <c r="I25" s="31">
        <v>0</v>
      </c>
      <c r="J25" s="31">
        <v>0</v>
      </c>
      <c r="K25" s="15" t="str">
        <f t="shared" si="2"/>
        <v/>
      </c>
      <c r="L25" s="14">
        <f t="shared" si="3"/>
        <v>0</v>
      </c>
    </row>
    <row r="26" spans="1:12" s="8" customFormat="1" ht="15.75" x14ac:dyDescent="0.2">
      <c r="A26" s="10" t="s">
        <v>112</v>
      </c>
      <c r="B26" s="9">
        <v>13030000</v>
      </c>
      <c r="C26" s="14">
        <f>C27</f>
        <v>13710.09</v>
      </c>
      <c r="D26" s="14">
        <f>D27</f>
        <v>14500</v>
      </c>
      <c r="E26" s="14">
        <f>E27</f>
        <v>45817.34</v>
      </c>
      <c r="F26" s="30" t="str">
        <f t="shared" si="4"/>
        <v>зв.100</v>
      </c>
      <c r="G26" s="14">
        <f t="shared" si="5"/>
        <v>32107.249999999996</v>
      </c>
      <c r="H26" s="14">
        <f>H27</f>
        <v>0</v>
      </c>
      <c r="I26" s="14">
        <f>I27</f>
        <v>0</v>
      </c>
      <c r="J26" s="14">
        <f>J27</f>
        <v>0</v>
      </c>
      <c r="K26" s="15" t="str">
        <f t="shared" si="2"/>
        <v/>
      </c>
      <c r="L26" s="14">
        <f t="shared" si="3"/>
        <v>0</v>
      </c>
    </row>
    <row r="27" spans="1:12" ht="47.25" hidden="1" x14ac:dyDescent="0.2">
      <c r="A27" s="11" t="s">
        <v>113</v>
      </c>
      <c r="B27" s="43">
        <v>13030200</v>
      </c>
      <c r="C27" s="31">
        <v>13710.09</v>
      </c>
      <c r="D27" s="31">
        <v>14500</v>
      </c>
      <c r="E27" s="31">
        <v>45817.34</v>
      </c>
      <c r="F27" s="34" t="str">
        <f t="shared" si="4"/>
        <v>зв.100</v>
      </c>
      <c r="G27" s="31">
        <f t="shared" si="5"/>
        <v>32107.249999999996</v>
      </c>
      <c r="H27" s="31">
        <v>0</v>
      </c>
      <c r="I27" s="31">
        <v>0</v>
      </c>
      <c r="J27" s="31">
        <v>0</v>
      </c>
      <c r="K27" s="15" t="str">
        <f t="shared" si="2"/>
        <v/>
      </c>
      <c r="L27" s="14">
        <f t="shared" si="3"/>
        <v>0</v>
      </c>
    </row>
    <row r="28" spans="1:12" s="8" customFormat="1" ht="15.75" x14ac:dyDescent="0.2">
      <c r="A28" s="10" t="s">
        <v>114</v>
      </c>
      <c r="B28" s="9">
        <v>14000000</v>
      </c>
      <c r="C28" s="14">
        <f>C29+C31+C33</f>
        <v>136368079.96000001</v>
      </c>
      <c r="D28" s="14">
        <f>D29+D31+D33</f>
        <v>143441000</v>
      </c>
      <c r="E28" s="14">
        <f>E29+E31+E33</f>
        <v>144224990.44999999</v>
      </c>
      <c r="F28" s="30">
        <f t="shared" si="4"/>
        <v>100.54655952621634</v>
      </c>
      <c r="G28" s="14">
        <f t="shared" si="5"/>
        <v>7856910.4899999797</v>
      </c>
      <c r="H28" s="14">
        <f>H29+H31+H33</f>
        <v>0</v>
      </c>
      <c r="I28" s="14">
        <f>I29+I31+I33</f>
        <v>0</v>
      </c>
      <c r="J28" s="14">
        <f>J29+J31+J33</f>
        <v>0</v>
      </c>
      <c r="K28" s="15" t="str">
        <f t="shared" si="2"/>
        <v/>
      </c>
      <c r="L28" s="14">
        <f t="shared" si="3"/>
        <v>0</v>
      </c>
    </row>
    <row r="29" spans="1:12" s="24" customFormat="1" ht="31.5" x14ac:dyDescent="0.2">
      <c r="A29" s="10" t="s">
        <v>383</v>
      </c>
      <c r="B29" s="79">
        <v>14020000</v>
      </c>
      <c r="C29" s="14"/>
      <c r="D29" s="14">
        <f>D30</f>
        <v>12890000</v>
      </c>
      <c r="E29" s="14">
        <f>E30</f>
        <v>11145464.74</v>
      </c>
      <c r="F29" s="30">
        <f t="shared" si="4"/>
        <v>86.46597936384795</v>
      </c>
      <c r="G29" s="14">
        <f t="shared" si="5"/>
        <v>11145464.74</v>
      </c>
      <c r="H29" s="14"/>
      <c r="I29" s="14"/>
      <c r="J29" s="14"/>
      <c r="K29" s="15" t="str">
        <f>IF(I29=0,"",IF(J29/I29&gt;1.5, "зв.100",J29/I29*100))</f>
        <v/>
      </c>
      <c r="L29" s="14">
        <f>J29-H29</f>
        <v>0</v>
      </c>
    </row>
    <row r="30" spans="1:12" s="24" customFormat="1" ht="15.75" x14ac:dyDescent="0.2">
      <c r="A30" s="11" t="s">
        <v>384</v>
      </c>
      <c r="B30" s="80">
        <v>14021900</v>
      </c>
      <c r="C30" s="14"/>
      <c r="D30" s="31">
        <v>12890000</v>
      </c>
      <c r="E30" s="31">
        <v>11145464.74</v>
      </c>
      <c r="F30" s="34">
        <f t="shared" si="4"/>
        <v>86.46597936384795</v>
      </c>
      <c r="G30" s="31">
        <f t="shared" si="5"/>
        <v>11145464.74</v>
      </c>
      <c r="H30" s="14"/>
      <c r="I30" s="14"/>
      <c r="J30" s="14"/>
      <c r="K30" s="15" t="str">
        <f>IF(I30=0,"",IF(J30/I30&gt;1.5, "зв.100",J30/I30*100))</f>
        <v/>
      </c>
      <c r="L30" s="14">
        <f>J30-H30</f>
        <v>0</v>
      </c>
    </row>
    <row r="31" spans="1:12" s="24" customFormat="1" ht="47.25" x14ac:dyDescent="0.2">
      <c r="A31" s="10" t="s">
        <v>385</v>
      </c>
      <c r="B31" s="79">
        <v>14030000</v>
      </c>
      <c r="C31" s="14"/>
      <c r="D31" s="14">
        <f>D32</f>
        <v>45441000</v>
      </c>
      <c r="E31" s="14">
        <f>E32</f>
        <v>43011332.899999999</v>
      </c>
      <c r="F31" s="30">
        <f t="shared" si="4"/>
        <v>94.653139015426589</v>
      </c>
      <c r="G31" s="14">
        <f t="shared" si="5"/>
        <v>43011332.899999999</v>
      </c>
      <c r="H31" s="14"/>
      <c r="I31" s="14"/>
      <c r="J31" s="14"/>
      <c r="K31" s="15" t="str">
        <f>IF(I31=0,"",IF(J31/I31&gt;1.5, "зв.100",J31/I31*100))</f>
        <v/>
      </c>
      <c r="L31" s="14">
        <f>J31-H31</f>
        <v>0</v>
      </c>
    </row>
    <row r="32" spans="1:12" s="24" customFormat="1" ht="15.75" x14ac:dyDescent="0.2">
      <c r="A32" s="11" t="s">
        <v>384</v>
      </c>
      <c r="B32" s="80">
        <v>14031900</v>
      </c>
      <c r="C32" s="14"/>
      <c r="D32" s="31">
        <v>45441000</v>
      </c>
      <c r="E32" s="31">
        <v>43011332.899999999</v>
      </c>
      <c r="F32" s="34">
        <f t="shared" si="4"/>
        <v>94.653139015426589</v>
      </c>
      <c r="G32" s="31">
        <f t="shared" si="5"/>
        <v>43011332.899999999</v>
      </c>
      <c r="H32" s="14"/>
      <c r="I32" s="14"/>
      <c r="J32" s="14"/>
      <c r="K32" s="15" t="str">
        <f>IF(I32=0,"",IF(J32/I32&gt;1.5, "зв.100",J32/I32*100))</f>
        <v/>
      </c>
      <c r="L32" s="14">
        <f>J32-H32</f>
        <v>0</v>
      </c>
    </row>
    <row r="33" spans="1:12" s="8" customFormat="1" ht="47.25" x14ac:dyDescent="0.2">
      <c r="A33" s="10" t="s">
        <v>164</v>
      </c>
      <c r="B33" s="9">
        <v>14040000</v>
      </c>
      <c r="C33" s="14">
        <v>136368079.96000001</v>
      </c>
      <c r="D33" s="14">
        <v>85110000</v>
      </c>
      <c r="E33" s="14">
        <v>90068192.810000002</v>
      </c>
      <c r="F33" s="30">
        <f t="shared" si="4"/>
        <v>105.8256289625191</v>
      </c>
      <c r="G33" s="14">
        <f t="shared" si="5"/>
        <v>-46299887.150000006</v>
      </c>
      <c r="H33" s="14">
        <v>0</v>
      </c>
      <c r="I33" s="14">
        <v>0</v>
      </c>
      <c r="J33" s="14">
        <v>0</v>
      </c>
      <c r="K33" s="15" t="str">
        <f t="shared" si="2"/>
        <v/>
      </c>
      <c r="L33" s="14">
        <f t="shared" si="3"/>
        <v>0</v>
      </c>
    </row>
    <row r="34" spans="1:12" s="8" customFormat="1" ht="31.5" hidden="1" x14ac:dyDescent="0.2">
      <c r="A34" s="10" t="s">
        <v>21</v>
      </c>
      <c r="B34" s="9">
        <v>16000000</v>
      </c>
      <c r="C34" s="14">
        <f>C35</f>
        <v>2146.8599999999997</v>
      </c>
      <c r="D34" s="14">
        <f>D35</f>
        <v>0</v>
      </c>
      <c r="E34" s="14">
        <f>E35</f>
        <v>5461.59</v>
      </c>
      <c r="F34" s="30" t="str">
        <f t="shared" si="4"/>
        <v/>
      </c>
      <c r="G34" s="14">
        <f t="shared" si="5"/>
        <v>3314.7300000000005</v>
      </c>
      <c r="H34" s="14">
        <f>H35</f>
        <v>0</v>
      </c>
      <c r="I34" s="14">
        <f>I35</f>
        <v>0</v>
      </c>
      <c r="J34" s="14">
        <f>J35</f>
        <v>0</v>
      </c>
      <c r="K34" s="15" t="str">
        <f t="shared" si="2"/>
        <v/>
      </c>
      <c r="L34" s="14">
        <f t="shared" si="3"/>
        <v>0</v>
      </c>
    </row>
    <row r="35" spans="1:12" s="8" customFormat="1" ht="31.5" x14ac:dyDescent="0.2">
      <c r="A35" s="10" t="s">
        <v>22</v>
      </c>
      <c r="B35" s="9">
        <v>16010000</v>
      </c>
      <c r="C35" s="14">
        <f>SUM(C36:C38)</f>
        <v>2146.8599999999997</v>
      </c>
      <c r="D35" s="14">
        <f>SUM(D36:D38)</f>
        <v>0</v>
      </c>
      <c r="E35" s="14">
        <f>SUM(E36:E38)</f>
        <v>5461.59</v>
      </c>
      <c r="F35" s="30" t="str">
        <f t="shared" si="4"/>
        <v/>
      </c>
      <c r="G35" s="14">
        <f t="shared" si="5"/>
        <v>3314.7300000000005</v>
      </c>
      <c r="H35" s="14">
        <f>SUM(H36:H38)</f>
        <v>0</v>
      </c>
      <c r="I35" s="14">
        <f>SUM(I36:I38)</f>
        <v>0</v>
      </c>
      <c r="J35" s="14">
        <f>SUM(J36:J38)</f>
        <v>0</v>
      </c>
      <c r="K35" s="15" t="str">
        <f t="shared" si="2"/>
        <v/>
      </c>
      <c r="L35" s="14">
        <f t="shared" si="3"/>
        <v>0</v>
      </c>
    </row>
    <row r="36" spans="1:12" s="18" customFormat="1" ht="15.75" hidden="1" x14ac:dyDescent="0.2">
      <c r="A36" s="26" t="s">
        <v>147</v>
      </c>
      <c r="B36" s="44">
        <v>16010100</v>
      </c>
      <c r="C36" s="31">
        <v>320</v>
      </c>
      <c r="D36" s="59">
        <v>0</v>
      </c>
      <c r="E36" s="59">
        <v>-320</v>
      </c>
      <c r="F36" s="30" t="str">
        <f t="shared" si="4"/>
        <v/>
      </c>
      <c r="G36" s="31">
        <f t="shared" si="5"/>
        <v>-640</v>
      </c>
      <c r="H36" s="31"/>
      <c r="I36" s="31"/>
      <c r="J36" s="31"/>
      <c r="K36" s="15" t="str">
        <f t="shared" si="2"/>
        <v/>
      </c>
      <c r="L36" s="14">
        <f t="shared" si="3"/>
        <v>0</v>
      </c>
    </row>
    <row r="37" spans="1:12" s="8" customFormat="1" ht="15.75" hidden="1" x14ac:dyDescent="0.2">
      <c r="A37" s="26" t="s">
        <v>146</v>
      </c>
      <c r="B37" s="44">
        <v>16010200</v>
      </c>
      <c r="C37" s="31">
        <v>1826.86</v>
      </c>
      <c r="D37" s="14"/>
      <c r="E37" s="31">
        <v>5781.59</v>
      </c>
      <c r="F37" s="30" t="str">
        <f t="shared" si="4"/>
        <v/>
      </c>
      <c r="G37" s="31">
        <f t="shared" si="5"/>
        <v>3954.7300000000005</v>
      </c>
      <c r="H37" s="14"/>
      <c r="I37" s="14"/>
      <c r="J37" s="14"/>
      <c r="K37" s="15" t="str">
        <f t="shared" si="2"/>
        <v/>
      </c>
      <c r="L37" s="14">
        <f t="shared" si="3"/>
        <v>0</v>
      </c>
    </row>
    <row r="38" spans="1:12" ht="15.75" hidden="1" x14ac:dyDescent="0.2">
      <c r="A38" s="11" t="s">
        <v>23</v>
      </c>
      <c r="B38" s="43">
        <v>16010600</v>
      </c>
      <c r="C38" s="38"/>
      <c r="D38" s="31">
        <v>0</v>
      </c>
      <c r="E38" s="38"/>
      <c r="F38" s="30" t="str">
        <f t="shared" si="4"/>
        <v/>
      </c>
      <c r="G38" s="31">
        <f t="shared" si="5"/>
        <v>0</v>
      </c>
      <c r="H38" s="31">
        <v>0</v>
      </c>
      <c r="I38" s="31">
        <v>0</v>
      </c>
      <c r="J38" s="31">
        <v>0</v>
      </c>
      <c r="K38" s="15" t="str">
        <f t="shared" si="2"/>
        <v/>
      </c>
      <c r="L38" s="14">
        <f t="shared" si="3"/>
        <v>0</v>
      </c>
    </row>
    <row r="39" spans="1:12" s="8" customFormat="1" ht="15.75" x14ac:dyDescent="0.2">
      <c r="A39" s="10" t="s">
        <v>24</v>
      </c>
      <c r="B39" s="9">
        <v>18000000</v>
      </c>
      <c r="C39" s="14">
        <f>C40+C51+C54+C57+C69</f>
        <v>255865590.99000001</v>
      </c>
      <c r="D39" s="14">
        <f>D40+D51+D54+D57+D69</f>
        <v>301472600</v>
      </c>
      <c r="E39" s="14">
        <f>E40+E51+E54+E57+E69</f>
        <v>322408244.33999997</v>
      </c>
      <c r="F39" s="30">
        <f t="shared" si="4"/>
        <v>106.9444600736518</v>
      </c>
      <c r="G39" s="14">
        <f t="shared" si="5"/>
        <v>66542653.349999964</v>
      </c>
      <c r="H39" s="14">
        <f>H40+H51+H54+H57+H69</f>
        <v>-41629.97</v>
      </c>
      <c r="I39" s="14">
        <f>I40+I51+I54+I57+I69</f>
        <v>0</v>
      </c>
      <c r="J39" s="14">
        <f>J40+J51+J54+J57+J69</f>
        <v>-13104.21</v>
      </c>
      <c r="K39" s="15" t="str">
        <f t="shared" si="2"/>
        <v/>
      </c>
      <c r="L39" s="14">
        <f t="shared" si="3"/>
        <v>28525.760000000002</v>
      </c>
    </row>
    <row r="40" spans="1:12" s="8" customFormat="1" ht="15.75" x14ac:dyDescent="0.2">
      <c r="A40" s="10" t="s">
        <v>115</v>
      </c>
      <c r="B40" s="9">
        <v>18010000</v>
      </c>
      <c r="C40" s="14">
        <f>SUM(C41:C50)</f>
        <v>145085133.81</v>
      </c>
      <c r="D40" s="14">
        <f>SUM(D41:D50)</f>
        <v>154787500</v>
      </c>
      <c r="E40" s="14">
        <f>SUM(E41:E50)</f>
        <v>168379909.15999997</v>
      </c>
      <c r="F40" s="30">
        <f t="shared" si="4"/>
        <v>108.78133515949284</v>
      </c>
      <c r="G40" s="14">
        <f t="shared" si="5"/>
        <v>23294775.349999964</v>
      </c>
      <c r="H40" s="14">
        <f>SUM(H41:H50)</f>
        <v>0</v>
      </c>
      <c r="I40" s="14">
        <f>SUM(I41:I50)</f>
        <v>0</v>
      </c>
      <c r="J40" s="14">
        <f>SUM(J41:J50)</f>
        <v>0</v>
      </c>
      <c r="K40" s="15" t="str">
        <f t="shared" si="2"/>
        <v/>
      </c>
      <c r="L40" s="14">
        <f t="shared" si="3"/>
        <v>0</v>
      </c>
    </row>
    <row r="41" spans="1:12" ht="63" x14ac:dyDescent="0.2">
      <c r="A41" s="11" t="s">
        <v>116</v>
      </c>
      <c r="B41" s="43">
        <v>18010100</v>
      </c>
      <c r="C41" s="31">
        <v>187518.74</v>
      </c>
      <c r="D41" s="31">
        <v>360000</v>
      </c>
      <c r="E41" s="31">
        <v>538607.68999999994</v>
      </c>
      <c r="F41" s="34">
        <f t="shared" si="4"/>
        <v>149.61324722222221</v>
      </c>
      <c r="G41" s="31">
        <f t="shared" si="5"/>
        <v>351088.94999999995</v>
      </c>
      <c r="H41" s="39"/>
      <c r="I41" s="31"/>
      <c r="J41" s="31"/>
      <c r="K41" s="15" t="str">
        <f t="shared" si="2"/>
        <v/>
      </c>
      <c r="L41" s="14">
        <f t="shared" si="3"/>
        <v>0</v>
      </c>
    </row>
    <row r="42" spans="1:12" ht="63" x14ac:dyDescent="0.2">
      <c r="A42" s="11" t="s">
        <v>117</v>
      </c>
      <c r="B42" s="43">
        <v>18010200</v>
      </c>
      <c r="C42" s="31">
        <v>643960.9</v>
      </c>
      <c r="D42" s="31">
        <v>1447800</v>
      </c>
      <c r="E42" s="31">
        <v>2016067.35</v>
      </c>
      <c r="F42" s="34">
        <f t="shared" si="4"/>
        <v>139.25040406133445</v>
      </c>
      <c r="G42" s="31">
        <f t="shared" si="5"/>
        <v>1372106.4500000002</v>
      </c>
      <c r="H42" s="39"/>
      <c r="I42" s="31">
        <v>0</v>
      </c>
      <c r="J42" s="31"/>
      <c r="K42" s="15" t="str">
        <f t="shared" si="2"/>
        <v/>
      </c>
      <c r="L42" s="14">
        <f t="shared" si="3"/>
        <v>0</v>
      </c>
    </row>
    <row r="43" spans="1:12" ht="63" x14ac:dyDescent="0.2">
      <c r="A43" s="11" t="s">
        <v>123</v>
      </c>
      <c r="B43" s="43">
        <v>18010300</v>
      </c>
      <c r="C43" s="31">
        <v>90312.35</v>
      </c>
      <c r="D43" s="31">
        <v>1102000</v>
      </c>
      <c r="E43" s="31">
        <v>1030587.39</v>
      </c>
      <c r="F43" s="34">
        <f t="shared" si="4"/>
        <v>93.519726860254082</v>
      </c>
      <c r="G43" s="31">
        <f t="shared" si="5"/>
        <v>940275.04</v>
      </c>
      <c r="H43" s="31"/>
      <c r="I43" s="31"/>
      <c r="J43" s="31"/>
      <c r="K43" s="15" t="str">
        <f t="shared" si="2"/>
        <v/>
      </c>
      <c r="L43" s="14">
        <f t="shared" si="3"/>
        <v>0</v>
      </c>
    </row>
    <row r="44" spans="1:12" ht="63" x14ac:dyDescent="0.2">
      <c r="A44" s="11" t="s">
        <v>124</v>
      </c>
      <c r="B44" s="43">
        <v>18010400</v>
      </c>
      <c r="C44" s="31">
        <v>3979585.62</v>
      </c>
      <c r="D44" s="31">
        <v>7813000</v>
      </c>
      <c r="E44" s="31">
        <v>8178348.6799999997</v>
      </c>
      <c r="F44" s="34">
        <f t="shared" si="4"/>
        <v>104.67616382951491</v>
      </c>
      <c r="G44" s="31">
        <f t="shared" si="5"/>
        <v>4198763.0599999996</v>
      </c>
      <c r="H44" s="31"/>
      <c r="I44" s="31"/>
      <c r="J44" s="31"/>
      <c r="K44" s="15" t="str">
        <f t="shared" si="2"/>
        <v/>
      </c>
      <c r="L44" s="14">
        <f t="shared" si="3"/>
        <v>0</v>
      </c>
    </row>
    <row r="45" spans="1:12" ht="15.75" x14ac:dyDescent="0.2">
      <c r="A45" s="11" t="s">
        <v>118</v>
      </c>
      <c r="B45" s="43">
        <v>18010500</v>
      </c>
      <c r="C45" s="31">
        <v>49574433.490000002</v>
      </c>
      <c r="D45" s="31">
        <v>52035000</v>
      </c>
      <c r="E45" s="31">
        <v>57711800.280000001</v>
      </c>
      <c r="F45" s="34">
        <f t="shared" si="4"/>
        <v>110.90958062842317</v>
      </c>
      <c r="G45" s="31">
        <f t="shared" si="5"/>
        <v>8137366.7899999991</v>
      </c>
      <c r="H45" s="31"/>
      <c r="I45" s="31"/>
      <c r="J45" s="31"/>
      <c r="K45" s="15" t="str">
        <f t="shared" si="2"/>
        <v/>
      </c>
      <c r="L45" s="14">
        <f t="shared" si="3"/>
        <v>0</v>
      </c>
    </row>
    <row r="46" spans="1:12" ht="15.75" x14ac:dyDescent="0.2">
      <c r="A46" s="11" t="s">
        <v>119</v>
      </c>
      <c r="B46" s="43">
        <v>18010600</v>
      </c>
      <c r="C46" s="31">
        <v>66805266.170000002</v>
      </c>
      <c r="D46" s="31">
        <v>68185000</v>
      </c>
      <c r="E46" s="31">
        <v>71715287.379999995</v>
      </c>
      <c r="F46" s="34">
        <f t="shared" si="4"/>
        <v>105.17751320671702</v>
      </c>
      <c r="G46" s="31">
        <f t="shared" si="5"/>
        <v>4910021.2099999934</v>
      </c>
      <c r="H46" s="31"/>
      <c r="I46" s="31"/>
      <c r="J46" s="31"/>
      <c r="K46" s="15" t="str">
        <f t="shared" si="2"/>
        <v/>
      </c>
      <c r="L46" s="14">
        <f t="shared" si="3"/>
        <v>0</v>
      </c>
    </row>
    <row r="47" spans="1:12" s="23" customFormat="1" ht="15.75" x14ac:dyDescent="0.2">
      <c r="A47" s="94" t="s">
        <v>170</v>
      </c>
      <c r="B47" s="43">
        <v>18010700</v>
      </c>
      <c r="C47" s="31">
        <v>1178382.72</v>
      </c>
      <c r="D47" s="31">
        <v>1320000</v>
      </c>
      <c r="E47" s="31">
        <v>1462310.23</v>
      </c>
      <c r="F47" s="34">
        <f t="shared" si="4"/>
        <v>110.78107803030304</v>
      </c>
      <c r="G47" s="31">
        <f t="shared" si="5"/>
        <v>283927.51</v>
      </c>
      <c r="H47" s="31"/>
      <c r="I47" s="31"/>
      <c r="J47" s="31"/>
      <c r="K47" s="15" t="str">
        <f t="shared" si="2"/>
        <v/>
      </c>
      <c r="L47" s="14">
        <f t="shared" si="3"/>
        <v>0</v>
      </c>
    </row>
    <row r="48" spans="1:12" ht="15.75" x14ac:dyDescent="0.2">
      <c r="A48" s="11" t="s">
        <v>120</v>
      </c>
      <c r="B48" s="43">
        <v>18010900</v>
      </c>
      <c r="C48" s="31">
        <v>21831746.440000001</v>
      </c>
      <c r="D48" s="31">
        <v>22150000</v>
      </c>
      <c r="E48" s="31">
        <v>24927992.780000001</v>
      </c>
      <c r="F48" s="34">
        <f t="shared" si="4"/>
        <v>112.54172812641083</v>
      </c>
      <c r="G48" s="31">
        <f t="shared" si="5"/>
        <v>3096246.34</v>
      </c>
      <c r="H48" s="31"/>
      <c r="I48" s="31"/>
      <c r="J48" s="31"/>
      <c r="K48" s="15" t="str">
        <f t="shared" si="2"/>
        <v/>
      </c>
      <c r="L48" s="14">
        <f t="shared" si="3"/>
        <v>0</v>
      </c>
    </row>
    <row r="49" spans="1:12" ht="15.75" x14ac:dyDescent="0.2">
      <c r="A49" s="11" t="s">
        <v>121</v>
      </c>
      <c r="B49" s="43">
        <v>18011000</v>
      </c>
      <c r="C49" s="31">
        <v>504166.65</v>
      </c>
      <c r="D49" s="31">
        <v>100000</v>
      </c>
      <c r="E49" s="31">
        <v>404805.73</v>
      </c>
      <c r="F49" s="34" t="str">
        <f t="shared" si="4"/>
        <v>зв.100</v>
      </c>
      <c r="G49" s="31">
        <f t="shared" si="5"/>
        <v>-99360.920000000042</v>
      </c>
      <c r="H49" s="31"/>
      <c r="I49" s="31"/>
      <c r="J49" s="31"/>
      <c r="K49" s="15" t="str">
        <f t="shared" si="2"/>
        <v/>
      </c>
      <c r="L49" s="14">
        <f t="shared" si="3"/>
        <v>0</v>
      </c>
    </row>
    <row r="50" spans="1:12" ht="15.75" x14ac:dyDescent="0.2">
      <c r="A50" s="11" t="s">
        <v>122</v>
      </c>
      <c r="B50" s="43">
        <v>18011100</v>
      </c>
      <c r="C50" s="31">
        <v>289760.73</v>
      </c>
      <c r="D50" s="31">
        <v>274700</v>
      </c>
      <c r="E50" s="31">
        <v>394101.65</v>
      </c>
      <c r="F50" s="34">
        <f t="shared" si="4"/>
        <v>143.46619949035312</v>
      </c>
      <c r="G50" s="31">
        <f t="shared" si="5"/>
        <v>104340.92000000004</v>
      </c>
      <c r="H50" s="31"/>
      <c r="I50" s="31"/>
      <c r="J50" s="31"/>
      <c r="K50" s="15" t="str">
        <f t="shared" si="2"/>
        <v/>
      </c>
      <c r="L50" s="14">
        <f t="shared" si="3"/>
        <v>0</v>
      </c>
    </row>
    <row r="51" spans="1:12" s="8" customFormat="1" ht="31.5" x14ac:dyDescent="0.2">
      <c r="A51" s="10" t="s">
        <v>25</v>
      </c>
      <c r="B51" s="9">
        <v>18020000</v>
      </c>
      <c r="C51" s="14">
        <f>SUM(C52:C53)</f>
        <v>870461.55999999994</v>
      </c>
      <c r="D51" s="14">
        <f>SUM(D52:D53)</f>
        <v>948700</v>
      </c>
      <c r="E51" s="14">
        <f>SUM(E52:E53)</f>
        <v>931528.55999999994</v>
      </c>
      <c r="F51" s="30">
        <f t="shared" si="4"/>
        <v>98.190003162221984</v>
      </c>
      <c r="G51" s="14">
        <f t="shared" si="5"/>
        <v>61067</v>
      </c>
      <c r="H51" s="14">
        <f>SUM(H52:H53)</f>
        <v>0</v>
      </c>
      <c r="I51" s="14">
        <f>SUM(I52:I53)</f>
        <v>0</v>
      </c>
      <c r="J51" s="14">
        <f>SUM(J52:J53)</f>
        <v>0</v>
      </c>
      <c r="K51" s="15" t="str">
        <f t="shared" si="2"/>
        <v/>
      </c>
      <c r="L51" s="14">
        <f t="shared" si="3"/>
        <v>0</v>
      </c>
    </row>
    <row r="52" spans="1:12" ht="31.5" hidden="1" x14ac:dyDescent="0.2">
      <c r="A52" s="11" t="s">
        <v>26</v>
      </c>
      <c r="B52" s="43">
        <v>18020100</v>
      </c>
      <c r="C52" s="31">
        <v>539343.43999999994</v>
      </c>
      <c r="D52" s="31">
        <v>563400</v>
      </c>
      <c r="E52" s="31">
        <v>552476.71</v>
      </c>
      <c r="F52" s="34">
        <f t="shared" si="4"/>
        <v>98.06118388356407</v>
      </c>
      <c r="G52" s="31">
        <f t="shared" si="5"/>
        <v>13133.270000000019</v>
      </c>
      <c r="H52" s="31">
        <v>0</v>
      </c>
      <c r="I52" s="31">
        <v>0</v>
      </c>
      <c r="J52" s="31">
        <v>0</v>
      </c>
      <c r="K52" s="15" t="str">
        <f t="shared" si="2"/>
        <v/>
      </c>
      <c r="L52" s="14">
        <f t="shared" si="3"/>
        <v>0</v>
      </c>
    </row>
    <row r="53" spans="1:12" ht="31.5" hidden="1" x14ac:dyDescent="0.2">
      <c r="A53" s="11" t="s">
        <v>27</v>
      </c>
      <c r="B53" s="43">
        <v>18020200</v>
      </c>
      <c r="C53" s="31">
        <v>331118.12</v>
      </c>
      <c r="D53" s="31">
        <v>385300</v>
      </c>
      <c r="E53" s="31">
        <v>379051.85</v>
      </c>
      <c r="F53" s="34">
        <f t="shared" si="4"/>
        <v>98.378367505839606</v>
      </c>
      <c r="G53" s="31">
        <f t="shared" si="5"/>
        <v>47933.729999999981</v>
      </c>
      <c r="H53" s="31">
        <v>0</v>
      </c>
      <c r="I53" s="31">
        <v>0</v>
      </c>
      <c r="J53" s="31">
        <v>0</v>
      </c>
      <c r="K53" s="15" t="str">
        <f t="shared" si="2"/>
        <v/>
      </c>
      <c r="L53" s="14">
        <f t="shared" si="3"/>
        <v>0</v>
      </c>
    </row>
    <row r="54" spans="1:12" s="8" customFormat="1" ht="15.75" x14ac:dyDescent="0.2">
      <c r="A54" s="10" t="s">
        <v>28</v>
      </c>
      <c r="B54" s="9">
        <v>18030000</v>
      </c>
      <c r="C54" s="14">
        <f>SUM(C55:C56)</f>
        <v>186847.73</v>
      </c>
      <c r="D54" s="14">
        <f>SUM(D55:D56)</f>
        <v>170000</v>
      </c>
      <c r="E54" s="14">
        <f>SUM(E55:E56)</f>
        <v>258153.49</v>
      </c>
      <c r="F54" s="30" t="str">
        <f t="shared" si="4"/>
        <v>зв.100</v>
      </c>
      <c r="G54" s="14">
        <f t="shared" si="5"/>
        <v>71305.75999999998</v>
      </c>
      <c r="H54" s="14">
        <f>SUM(H55:H56)</f>
        <v>0</v>
      </c>
      <c r="I54" s="14">
        <f>SUM(I55:I56)</f>
        <v>0</v>
      </c>
      <c r="J54" s="14">
        <f>SUM(J55:J56)</f>
        <v>0</v>
      </c>
      <c r="K54" s="15" t="str">
        <f t="shared" si="2"/>
        <v/>
      </c>
      <c r="L54" s="14">
        <f t="shared" si="3"/>
        <v>0</v>
      </c>
    </row>
    <row r="55" spans="1:12" ht="33" hidden="1" customHeight="1" x14ac:dyDescent="0.2">
      <c r="A55" s="11" t="s">
        <v>29</v>
      </c>
      <c r="B55" s="43">
        <v>18030100</v>
      </c>
      <c r="C55" s="31">
        <v>109269.91</v>
      </c>
      <c r="D55" s="31">
        <v>100000</v>
      </c>
      <c r="E55" s="31">
        <v>141490.01999999999</v>
      </c>
      <c r="F55" s="34">
        <f t="shared" ref="F55:F86" si="6">IF(D55=0,"",IF(E55/D55&gt;1.5, "зв.100",E55/D55*100))</f>
        <v>141.49001999999999</v>
      </c>
      <c r="G55" s="31">
        <f t="shared" ref="G55:G86" si="7">E55-C55</f>
        <v>32220.109999999986</v>
      </c>
      <c r="H55" s="31">
        <v>0</v>
      </c>
      <c r="I55" s="31">
        <v>0</v>
      </c>
      <c r="J55" s="31">
        <v>0</v>
      </c>
      <c r="K55" s="15" t="str">
        <f t="shared" si="2"/>
        <v/>
      </c>
      <c r="L55" s="14">
        <f t="shared" si="3"/>
        <v>0</v>
      </c>
    </row>
    <row r="56" spans="1:12" ht="31.5" hidden="1" x14ac:dyDescent="0.2">
      <c r="A56" s="11" t="s">
        <v>30</v>
      </c>
      <c r="B56" s="43">
        <v>18030200</v>
      </c>
      <c r="C56" s="31">
        <v>77577.820000000007</v>
      </c>
      <c r="D56" s="31">
        <v>70000</v>
      </c>
      <c r="E56" s="31">
        <v>116663.47</v>
      </c>
      <c r="F56" s="34" t="str">
        <f t="shared" si="6"/>
        <v>зв.100</v>
      </c>
      <c r="G56" s="31">
        <f t="shared" si="7"/>
        <v>39085.649999999994</v>
      </c>
      <c r="H56" s="31">
        <v>0</v>
      </c>
      <c r="I56" s="31">
        <v>0</v>
      </c>
      <c r="J56" s="31">
        <v>0</v>
      </c>
      <c r="K56" s="15" t="str">
        <f t="shared" si="2"/>
        <v/>
      </c>
      <c r="L56" s="14">
        <f t="shared" si="3"/>
        <v>0</v>
      </c>
    </row>
    <row r="57" spans="1:12" s="8" customFormat="1" ht="47.25" x14ac:dyDescent="0.2">
      <c r="A57" s="10" t="s">
        <v>126</v>
      </c>
      <c r="B57" s="9">
        <v>18040000</v>
      </c>
      <c r="C57" s="14">
        <f>SUM(C58:C68)</f>
        <v>-506867.25000000006</v>
      </c>
      <c r="D57" s="14">
        <f>SUM(D58:D68)</f>
        <v>0</v>
      </c>
      <c r="E57" s="14">
        <f>SUM(E58:E68)</f>
        <v>-83627.210000000006</v>
      </c>
      <c r="F57" s="30" t="str">
        <f t="shared" si="6"/>
        <v/>
      </c>
      <c r="G57" s="14">
        <f t="shared" si="7"/>
        <v>423240.04000000004</v>
      </c>
      <c r="H57" s="14">
        <f>SUM(H58:H68)</f>
        <v>-41629.97</v>
      </c>
      <c r="I57" s="14">
        <f>SUM(I58:I68)</f>
        <v>0</v>
      </c>
      <c r="J57" s="14">
        <f>SUM(J58:J68)</f>
        <v>-13104.21</v>
      </c>
      <c r="K57" s="15" t="str">
        <f t="shared" si="2"/>
        <v/>
      </c>
      <c r="L57" s="14">
        <f t="shared" si="3"/>
        <v>28525.760000000002</v>
      </c>
    </row>
    <row r="58" spans="1:12" ht="47.25" hidden="1" x14ac:dyDescent="0.2">
      <c r="A58" s="11" t="s">
        <v>127</v>
      </c>
      <c r="B58" s="43">
        <v>18040100</v>
      </c>
      <c r="C58" s="31">
        <v>-119662.84</v>
      </c>
      <c r="D58" s="59">
        <v>0</v>
      </c>
      <c r="E58" s="31">
        <v>-31538.78</v>
      </c>
      <c r="F58" s="30" t="str">
        <f t="shared" si="6"/>
        <v/>
      </c>
      <c r="G58" s="31">
        <f t="shared" si="7"/>
        <v>88124.06</v>
      </c>
      <c r="H58" s="31">
        <v>0</v>
      </c>
      <c r="I58" s="31">
        <v>0</v>
      </c>
      <c r="J58" s="31">
        <v>0</v>
      </c>
      <c r="K58" s="15" t="str">
        <f t="shared" si="2"/>
        <v/>
      </c>
      <c r="L58" s="14">
        <f t="shared" si="3"/>
        <v>0</v>
      </c>
    </row>
    <row r="59" spans="1:12" ht="47.25" hidden="1" x14ac:dyDescent="0.2">
      <c r="A59" s="11" t="s">
        <v>128</v>
      </c>
      <c r="B59" s="43">
        <v>18040200</v>
      </c>
      <c r="C59" s="31">
        <v>-260201.47</v>
      </c>
      <c r="D59" s="59">
        <v>0</v>
      </c>
      <c r="E59" s="31">
        <v>-33415.79</v>
      </c>
      <c r="F59" s="30" t="str">
        <f t="shared" si="6"/>
        <v/>
      </c>
      <c r="G59" s="31">
        <f t="shared" si="7"/>
        <v>226785.68</v>
      </c>
      <c r="H59" s="31">
        <v>0</v>
      </c>
      <c r="I59" s="31">
        <v>0</v>
      </c>
      <c r="J59" s="31">
        <v>0</v>
      </c>
      <c r="K59" s="15" t="str">
        <f t="shared" si="2"/>
        <v/>
      </c>
      <c r="L59" s="14">
        <f t="shared" si="3"/>
        <v>0</v>
      </c>
    </row>
    <row r="60" spans="1:12" ht="47.25" hidden="1" x14ac:dyDescent="0.2">
      <c r="A60" s="11" t="s">
        <v>129</v>
      </c>
      <c r="B60" s="43">
        <v>18040500</v>
      </c>
      <c r="C60" s="31">
        <v>-6371.19</v>
      </c>
      <c r="D60" s="59">
        <v>0</v>
      </c>
      <c r="E60" s="31">
        <v>-1168.54</v>
      </c>
      <c r="F60" s="30" t="str">
        <f t="shared" si="6"/>
        <v/>
      </c>
      <c r="G60" s="31">
        <f t="shared" si="7"/>
        <v>5202.6499999999996</v>
      </c>
      <c r="H60" s="31">
        <v>0</v>
      </c>
      <c r="I60" s="31">
        <v>0</v>
      </c>
      <c r="J60" s="31">
        <v>0</v>
      </c>
      <c r="K60" s="15" t="str">
        <f t="shared" si="2"/>
        <v/>
      </c>
      <c r="L60" s="14">
        <f t="shared" si="3"/>
        <v>0</v>
      </c>
    </row>
    <row r="61" spans="1:12" ht="63" hidden="1" x14ac:dyDescent="0.2">
      <c r="A61" s="11" t="s">
        <v>130</v>
      </c>
      <c r="B61" s="43">
        <v>18040600</v>
      </c>
      <c r="C61" s="31">
        <v>-41078.19</v>
      </c>
      <c r="D61" s="59">
        <v>0</v>
      </c>
      <c r="E61" s="31">
        <v>-5859.36</v>
      </c>
      <c r="F61" s="30" t="str">
        <f t="shared" si="6"/>
        <v/>
      </c>
      <c r="G61" s="31">
        <f t="shared" si="7"/>
        <v>35218.83</v>
      </c>
      <c r="H61" s="31">
        <v>0</v>
      </c>
      <c r="I61" s="31">
        <v>0</v>
      </c>
      <c r="J61" s="31">
        <v>0</v>
      </c>
      <c r="K61" s="15" t="str">
        <f t="shared" si="2"/>
        <v/>
      </c>
      <c r="L61" s="14">
        <f t="shared" si="3"/>
        <v>0</v>
      </c>
    </row>
    <row r="62" spans="1:12" ht="47.25" hidden="1" x14ac:dyDescent="0.2">
      <c r="A62" s="11" t="s">
        <v>131</v>
      </c>
      <c r="B62" s="43">
        <v>18040700</v>
      </c>
      <c r="C62" s="31">
        <v>-21380.55</v>
      </c>
      <c r="D62" s="59">
        <v>0</v>
      </c>
      <c r="E62" s="31">
        <v>-10540.32</v>
      </c>
      <c r="F62" s="30" t="str">
        <f t="shared" si="6"/>
        <v/>
      </c>
      <c r="G62" s="31">
        <f t="shared" si="7"/>
        <v>10840.23</v>
      </c>
      <c r="H62" s="31">
        <v>0</v>
      </c>
      <c r="I62" s="31">
        <v>0</v>
      </c>
      <c r="J62" s="31">
        <v>0</v>
      </c>
      <c r="K62" s="15" t="str">
        <f t="shared" si="2"/>
        <v/>
      </c>
      <c r="L62" s="14">
        <f t="shared" si="3"/>
        <v>0</v>
      </c>
    </row>
    <row r="63" spans="1:12" ht="63" hidden="1" x14ac:dyDescent="0.2">
      <c r="A63" s="11" t="s">
        <v>132</v>
      </c>
      <c r="B63" s="43">
        <v>18040800</v>
      </c>
      <c r="C63" s="31">
        <v>-30601.59</v>
      </c>
      <c r="D63" s="31"/>
      <c r="E63" s="31"/>
      <c r="F63" s="30" t="str">
        <f t="shared" si="6"/>
        <v/>
      </c>
      <c r="G63" s="31">
        <f t="shared" si="7"/>
        <v>30601.59</v>
      </c>
      <c r="H63" s="31">
        <v>0</v>
      </c>
      <c r="I63" s="31">
        <v>0</v>
      </c>
      <c r="J63" s="31">
        <v>0</v>
      </c>
      <c r="K63" s="15" t="str">
        <f t="shared" si="2"/>
        <v/>
      </c>
      <c r="L63" s="14">
        <f t="shared" si="3"/>
        <v>0</v>
      </c>
    </row>
    <row r="64" spans="1:12" ht="47.25" hidden="1" x14ac:dyDescent="0.2">
      <c r="A64" s="11" t="s">
        <v>133</v>
      </c>
      <c r="B64" s="43">
        <v>18041300</v>
      </c>
      <c r="C64" s="38"/>
      <c r="D64" s="31"/>
      <c r="E64" s="38"/>
      <c r="F64" s="30" t="str">
        <f t="shared" si="6"/>
        <v/>
      </c>
      <c r="G64" s="31">
        <f t="shared" si="7"/>
        <v>0</v>
      </c>
      <c r="H64" s="31">
        <v>0</v>
      </c>
      <c r="I64" s="31">
        <v>0</v>
      </c>
      <c r="J64" s="31">
        <v>0</v>
      </c>
      <c r="K64" s="15" t="str">
        <f t="shared" si="2"/>
        <v/>
      </c>
      <c r="L64" s="14">
        <f t="shared" si="3"/>
        <v>0</v>
      </c>
    </row>
    <row r="65" spans="1:12" ht="47.25" hidden="1" x14ac:dyDescent="0.2">
      <c r="A65" s="11" t="s">
        <v>134</v>
      </c>
      <c r="B65" s="43">
        <v>18041400</v>
      </c>
      <c r="C65" s="31">
        <v>-3292.4</v>
      </c>
      <c r="D65" s="59">
        <v>0</v>
      </c>
      <c r="E65" s="31">
        <v>-1104.42</v>
      </c>
      <c r="F65" s="30" t="str">
        <f t="shared" si="6"/>
        <v/>
      </c>
      <c r="G65" s="31">
        <f t="shared" si="7"/>
        <v>2187.98</v>
      </c>
      <c r="H65" s="31">
        <v>0</v>
      </c>
      <c r="I65" s="31">
        <v>0</v>
      </c>
      <c r="J65" s="31">
        <v>0</v>
      </c>
      <c r="K65" s="15" t="str">
        <f t="shared" si="2"/>
        <v/>
      </c>
      <c r="L65" s="14">
        <f t="shared" si="3"/>
        <v>0</v>
      </c>
    </row>
    <row r="66" spans="1:12" ht="81.75" hidden="1" customHeight="1" x14ac:dyDescent="0.2">
      <c r="A66" s="11" t="s">
        <v>125</v>
      </c>
      <c r="B66" s="43">
        <v>18041500</v>
      </c>
      <c r="C66" s="38">
        <v>0</v>
      </c>
      <c r="D66" s="31"/>
      <c r="E66" s="38">
        <v>0</v>
      </c>
      <c r="F66" s="30" t="str">
        <f t="shared" si="6"/>
        <v/>
      </c>
      <c r="G66" s="31">
        <f t="shared" si="7"/>
        <v>0</v>
      </c>
      <c r="H66" s="31">
        <v>-41629.97</v>
      </c>
      <c r="I66" s="59">
        <v>0</v>
      </c>
      <c r="J66" s="59">
        <v>-13104.21</v>
      </c>
      <c r="K66" s="15" t="str">
        <f t="shared" si="2"/>
        <v/>
      </c>
      <c r="L66" s="31">
        <f t="shared" si="3"/>
        <v>28525.760000000002</v>
      </c>
    </row>
    <row r="67" spans="1:12" ht="47.25" hidden="1" x14ac:dyDescent="0.2">
      <c r="A67" s="11" t="s">
        <v>181</v>
      </c>
      <c r="B67" s="43">
        <v>18041700</v>
      </c>
      <c r="C67" s="31">
        <v>-21495.77</v>
      </c>
      <c r="D67" s="31"/>
      <c r="E67" s="31"/>
      <c r="F67" s="30" t="str">
        <f t="shared" si="6"/>
        <v/>
      </c>
      <c r="G67" s="31">
        <f t="shared" si="7"/>
        <v>21495.77</v>
      </c>
      <c r="H67" s="31"/>
      <c r="I67" s="31"/>
      <c r="J67" s="33"/>
      <c r="K67" s="15" t="str">
        <f t="shared" si="2"/>
        <v/>
      </c>
      <c r="L67" s="14">
        <f t="shared" si="3"/>
        <v>0</v>
      </c>
    </row>
    <row r="68" spans="1:12" ht="47.25" hidden="1" x14ac:dyDescent="0.2">
      <c r="A68" s="11" t="s">
        <v>195</v>
      </c>
      <c r="B68" s="43">
        <v>18041800</v>
      </c>
      <c r="C68" s="31">
        <v>-2783.25</v>
      </c>
      <c r="D68" s="31"/>
      <c r="E68" s="31"/>
      <c r="F68" s="30" t="str">
        <f t="shared" si="6"/>
        <v/>
      </c>
      <c r="G68" s="31">
        <f t="shared" si="7"/>
        <v>2783.25</v>
      </c>
      <c r="H68" s="31"/>
      <c r="I68" s="31"/>
      <c r="J68" s="33"/>
      <c r="K68" s="15" t="str">
        <f t="shared" si="2"/>
        <v/>
      </c>
      <c r="L68" s="14">
        <f t="shared" si="3"/>
        <v>0</v>
      </c>
    </row>
    <row r="69" spans="1:12" s="8" customFormat="1" ht="15.75" x14ac:dyDescent="0.2">
      <c r="A69" s="10" t="s">
        <v>166</v>
      </c>
      <c r="B69" s="9">
        <v>18050000</v>
      </c>
      <c r="C69" s="14">
        <f>SUM(C70:C73)</f>
        <v>110230015.14</v>
      </c>
      <c r="D69" s="14">
        <f>SUM(D70:D73)</f>
        <v>145566400</v>
      </c>
      <c r="E69" s="14">
        <f>SUM(E70:E73)</f>
        <v>152922280.34</v>
      </c>
      <c r="F69" s="30">
        <f t="shared" si="6"/>
        <v>105.05328176007652</v>
      </c>
      <c r="G69" s="14">
        <f t="shared" si="7"/>
        <v>42692265.200000003</v>
      </c>
      <c r="H69" s="14">
        <f>SUM(H70:H73)</f>
        <v>0</v>
      </c>
      <c r="I69" s="14">
        <f>SUM(I70:I73)</f>
        <v>0</v>
      </c>
      <c r="J69" s="14">
        <f>SUM(J70:J73)</f>
        <v>0</v>
      </c>
      <c r="K69" s="15" t="str">
        <f t="shared" si="2"/>
        <v/>
      </c>
      <c r="L69" s="14">
        <f t="shared" si="3"/>
        <v>0</v>
      </c>
    </row>
    <row r="70" spans="1:12" ht="31.5" hidden="1" x14ac:dyDescent="0.2">
      <c r="A70" s="11" t="s">
        <v>167</v>
      </c>
      <c r="B70" s="43">
        <v>18050200</v>
      </c>
      <c r="C70" s="31">
        <v>199.57</v>
      </c>
      <c r="D70" s="31">
        <v>0</v>
      </c>
      <c r="E70" s="31">
        <v>453.56</v>
      </c>
      <c r="F70" s="30" t="str">
        <f t="shared" si="6"/>
        <v/>
      </c>
      <c r="G70" s="31">
        <f t="shared" si="7"/>
        <v>253.99</v>
      </c>
      <c r="H70" s="39"/>
      <c r="I70" s="31"/>
      <c r="J70" s="31"/>
      <c r="K70" s="15" t="str">
        <f t="shared" si="2"/>
        <v/>
      </c>
      <c r="L70" s="14">
        <f t="shared" si="3"/>
        <v>0</v>
      </c>
    </row>
    <row r="71" spans="1:12" ht="15.75" x14ac:dyDescent="0.2">
      <c r="A71" s="11" t="s">
        <v>168</v>
      </c>
      <c r="B71" s="43">
        <v>18050300</v>
      </c>
      <c r="C71" s="31">
        <v>32258068.57</v>
      </c>
      <c r="D71" s="31">
        <v>34127400</v>
      </c>
      <c r="E71" s="31">
        <v>32920590.280000001</v>
      </c>
      <c r="F71" s="34">
        <f t="shared" si="6"/>
        <v>96.463809959153053</v>
      </c>
      <c r="G71" s="31">
        <f t="shared" si="7"/>
        <v>662521.71000000089</v>
      </c>
      <c r="H71" s="39"/>
      <c r="I71" s="31"/>
      <c r="J71" s="31"/>
      <c r="K71" s="15" t="str">
        <f t="shared" si="2"/>
        <v/>
      </c>
      <c r="L71" s="14">
        <f t="shared" si="3"/>
        <v>0</v>
      </c>
    </row>
    <row r="72" spans="1:12" ht="15.75" x14ac:dyDescent="0.2">
      <c r="A72" s="11" t="s">
        <v>169</v>
      </c>
      <c r="B72" s="43">
        <v>18050400</v>
      </c>
      <c r="C72" s="31">
        <v>77971577</v>
      </c>
      <c r="D72" s="31">
        <v>111400000</v>
      </c>
      <c r="E72" s="31">
        <v>119962190.5</v>
      </c>
      <c r="F72" s="34">
        <f t="shared" si="6"/>
        <v>107.68598788150807</v>
      </c>
      <c r="G72" s="31">
        <f t="shared" si="7"/>
        <v>41990613.5</v>
      </c>
      <c r="H72" s="39"/>
      <c r="I72" s="31"/>
      <c r="J72" s="31"/>
      <c r="K72" s="15" t="str">
        <f t="shared" si="2"/>
        <v/>
      </c>
      <c r="L72" s="14">
        <f t="shared" si="3"/>
        <v>0</v>
      </c>
    </row>
    <row r="73" spans="1:12" ht="78.75" x14ac:dyDescent="0.2">
      <c r="A73" s="11" t="s">
        <v>182</v>
      </c>
      <c r="B73" s="43">
        <v>18050500</v>
      </c>
      <c r="C73" s="31">
        <v>170</v>
      </c>
      <c r="D73" s="31">
        <v>39000</v>
      </c>
      <c r="E73" s="31">
        <v>39046</v>
      </c>
      <c r="F73" s="34">
        <f t="shared" si="6"/>
        <v>100.11794871794872</v>
      </c>
      <c r="G73" s="31">
        <f t="shared" si="7"/>
        <v>38876</v>
      </c>
      <c r="H73" s="39"/>
      <c r="I73" s="31"/>
      <c r="J73" s="31"/>
      <c r="K73" s="15" t="str">
        <f t="shared" si="2"/>
        <v/>
      </c>
      <c r="L73" s="14">
        <f t="shared" si="3"/>
        <v>0</v>
      </c>
    </row>
    <row r="74" spans="1:12" s="8" customFormat="1" ht="15.75" x14ac:dyDescent="0.2">
      <c r="A74" s="10" t="s">
        <v>109</v>
      </c>
      <c r="B74" s="9">
        <v>19000000</v>
      </c>
      <c r="C74" s="14">
        <f>C75+C79+C82</f>
        <v>0</v>
      </c>
      <c r="D74" s="14">
        <f>D75+D79+D82</f>
        <v>0</v>
      </c>
      <c r="E74" s="14">
        <f>E75+E79+E82</f>
        <v>2260578.36</v>
      </c>
      <c r="F74" s="30" t="str">
        <f t="shared" si="6"/>
        <v/>
      </c>
      <c r="G74" s="14">
        <f t="shared" si="7"/>
        <v>2260578.36</v>
      </c>
      <c r="H74" s="14">
        <f>H75+H79+H82</f>
        <v>384798.80999999994</v>
      </c>
      <c r="I74" s="14">
        <f>I75+I79+I82</f>
        <v>391300</v>
      </c>
      <c r="J74" s="14">
        <f>J75+J79+J82</f>
        <v>402444.11999999994</v>
      </c>
      <c r="K74" s="15">
        <f t="shared" si="2"/>
        <v>102.84797342192688</v>
      </c>
      <c r="L74" s="14">
        <f t="shared" si="3"/>
        <v>17645.309999999998</v>
      </c>
    </row>
    <row r="75" spans="1:12" s="8" customFormat="1" ht="15.75" x14ac:dyDescent="0.2">
      <c r="A75" s="10" t="s">
        <v>31</v>
      </c>
      <c r="B75" s="9">
        <v>19010000</v>
      </c>
      <c r="C75" s="14">
        <f>SUM(C76:C78)</f>
        <v>0</v>
      </c>
      <c r="D75" s="14">
        <f>SUM(D76:D78)</f>
        <v>0</v>
      </c>
      <c r="E75" s="14">
        <f>SUM(E76:E78)</f>
        <v>0</v>
      </c>
      <c r="F75" s="30" t="str">
        <f t="shared" si="6"/>
        <v/>
      </c>
      <c r="G75" s="14">
        <f t="shared" si="7"/>
        <v>0</v>
      </c>
      <c r="H75" s="14">
        <f>SUM(H76:H78)</f>
        <v>384781.19999999995</v>
      </c>
      <c r="I75" s="14">
        <f>SUM(I76:I78)</f>
        <v>391300</v>
      </c>
      <c r="J75" s="14">
        <f>SUM(J76:J78)</f>
        <v>401861.11999999994</v>
      </c>
      <c r="K75" s="15">
        <f t="shared" si="2"/>
        <v>102.69898287758753</v>
      </c>
      <c r="L75" s="14">
        <f t="shared" si="3"/>
        <v>17079.919999999984</v>
      </c>
    </row>
    <row r="76" spans="1:12" ht="47.25" hidden="1" x14ac:dyDescent="0.2">
      <c r="A76" s="11" t="s">
        <v>32</v>
      </c>
      <c r="B76" s="43">
        <v>19010100</v>
      </c>
      <c r="C76" s="38"/>
      <c r="D76" s="39"/>
      <c r="E76" s="38"/>
      <c r="F76" s="30" t="str">
        <f t="shared" si="6"/>
        <v/>
      </c>
      <c r="G76" s="31">
        <f t="shared" si="7"/>
        <v>0</v>
      </c>
      <c r="H76" s="31">
        <v>349782.31</v>
      </c>
      <c r="I76" s="31">
        <v>360000</v>
      </c>
      <c r="J76" s="31">
        <v>373823.92</v>
      </c>
      <c r="K76" s="58">
        <f t="shared" si="2"/>
        <v>103.83997777777778</v>
      </c>
      <c r="L76" s="31">
        <f t="shared" si="3"/>
        <v>24041.609999999986</v>
      </c>
    </row>
    <row r="77" spans="1:12" ht="31.5" hidden="1" x14ac:dyDescent="0.2">
      <c r="A77" s="11" t="s">
        <v>99</v>
      </c>
      <c r="B77" s="43">
        <v>19010200</v>
      </c>
      <c r="C77" s="38"/>
      <c r="D77" s="39"/>
      <c r="E77" s="38"/>
      <c r="F77" s="30" t="str">
        <f t="shared" si="6"/>
        <v/>
      </c>
      <c r="G77" s="31">
        <f t="shared" si="7"/>
        <v>0</v>
      </c>
      <c r="H77" s="31">
        <v>12112.22</v>
      </c>
      <c r="I77" s="31">
        <v>11700</v>
      </c>
      <c r="J77" s="31">
        <v>16275.22</v>
      </c>
      <c r="K77" s="58">
        <f t="shared" si="2"/>
        <v>139.10444444444443</v>
      </c>
      <c r="L77" s="31">
        <f t="shared" si="3"/>
        <v>4163</v>
      </c>
    </row>
    <row r="78" spans="1:12" ht="63" hidden="1" x14ac:dyDescent="0.2">
      <c r="A78" s="11" t="s">
        <v>100</v>
      </c>
      <c r="B78" s="43">
        <v>19010300</v>
      </c>
      <c r="C78" s="38"/>
      <c r="D78" s="39"/>
      <c r="E78" s="38"/>
      <c r="F78" s="30" t="str">
        <f t="shared" si="6"/>
        <v/>
      </c>
      <c r="G78" s="31">
        <f t="shared" si="7"/>
        <v>0</v>
      </c>
      <c r="H78" s="31">
        <v>22886.67</v>
      </c>
      <c r="I78" s="31">
        <v>19600</v>
      </c>
      <c r="J78" s="31">
        <v>11761.98</v>
      </c>
      <c r="K78" s="58">
        <f t="shared" ref="K78:K154" si="8">IF(I78=0,"",IF(J78/I78&gt;1.5, "зв.100",J78/I78*100))</f>
        <v>60.010102040816328</v>
      </c>
      <c r="L78" s="31">
        <f t="shared" si="3"/>
        <v>-11124.689999999999</v>
      </c>
    </row>
    <row r="79" spans="1:12" ht="31.5" x14ac:dyDescent="0.2">
      <c r="A79" s="10" t="s">
        <v>184</v>
      </c>
      <c r="B79" s="9">
        <v>19050000</v>
      </c>
      <c r="C79" s="14">
        <f>C81</f>
        <v>0</v>
      </c>
      <c r="D79" s="14">
        <f>D81</f>
        <v>0</v>
      </c>
      <c r="E79" s="14">
        <f>E81</f>
        <v>0</v>
      </c>
      <c r="F79" s="30" t="str">
        <f t="shared" si="6"/>
        <v/>
      </c>
      <c r="G79" s="14">
        <f t="shared" si="7"/>
        <v>0</v>
      </c>
      <c r="H79" s="14">
        <f>H81</f>
        <v>17.61</v>
      </c>
      <c r="I79" s="14">
        <f>SUM(I80:I81)</f>
        <v>0</v>
      </c>
      <c r="J79" s="14">
        <f>SUM(J80:J81)</f>
        <v>583</v>
      </c>
      <c r="K79" s="15" t="str">
        <f t="shared" si="8"/>
        <v/>
      </c>
      <c r="L79" s="14">
        <f t="shared" ref="L79:L155" si="9">J79-H79</f>
        <v>565.39</v>
      </c>
    </row>
    <row r="80" spans="1:12" s="23" customFormat="1" ht="47.25" hidden="1" x14ac:dyDescent="0.25">
      <c r="A80" s="11" t="s">
        <v>435</v>
      </c>
      <c r="B80" s="111" t="s">
        <v>434</v>
      </c>
      <c r="C80" s="14"/>
      <c r="D80" s="14"/>
      <c r="E80" s="14"/>
      <c r="F80" s="30" t="str">
        <f t="shared" si="6"/>
        <v/>
      </c>
      <c r="G80" s="14">
        <f t="shared" si="7"/>
        <v>0</v>
      </c>
      <c r="H80" s="14"/>
      <c r="I80" s="14"/>
      <c r="J80" s="31">
        <v>583</v>
      </c>
      <c r="K80" s="15" t="str">
        <f t="shared" si="8"/>
        <v/>
      </c>
      <c r="L80" s="31">
        <f t="shared" si="9"/>
        <v>583</v>
      </c>
    </row>
    <row r="81" spans="1:12" s="23" customFormat="1" ht="47.25" hidden="1" x14ac:dyDescent="0.2">
      <c r="A81" s="11" t="s">
        <v>185</v>
      </c>
      <c r="B81" s="43">
        <v>19050300</v>
      </c>
      <c r="C81" s="38"/>
      <c r="D81" s="39"/>
      <c r="E81" s="38"/>
      <c r="F81" s="30" t="str">
        <f t="shared" si="6"/>
        <v/>
      </c>
      <c r="G81" s="14">
        <f t="shared" si="7"/>
        <v>0</v>
      </c>
      <c r="H81" s="31">
        <v>17.61</v>
      </c>
      <c r="I81" s="59">
        <v>0</v>
      </c>
      <c r="J81" s="59"/>
      <c r="K81" s="15" t="str">
        <f t="shared" si="8"/>
        <v/>
      </c>
      <c r="L81" s="31">
        <f t="shared" si="9"/>
        <v>-17.61</v>
      </c>
    </row>
    <row r="82" spans="1:12" s="23" customFormat="1" ht="31.5" x14ac:dyDescent="0.25">
      <c r="A82" s="10" t="s">
        <v>436</v>
      </c>
      <c r="B82" s="110" t="s">
        <v>432</v>
      </c>
      <c r="C82" s="38"/>
      <c r="D82" s="112">
        <f>D83</f>
        <v>0</v>
      </c>
      <c r="E82" s="112">
        <f>E83</f>
        <v>2260578.36</v>
      </c>
      <c r="F82" s="30" t="str">
        <f t="shared" si="6"/>
        <v/>
      </c>
      <c r="G82" s="14">
        <f t="shared" si="7"/>
        <v>2260578.36</v>
      </c>
      <c r="H82" s="31">
        <f>H83</f>
        <v>0</v>
      </c>
      <c r="I82" s="31">
        <f>I83</f>
        <v>0</v>
      </c>
      <c r="J82" s="31">
        <f>J83</f>
        <v>0</v>
      </c>
      <c r="K82" s="15" t="str">
        <f t="shared" si="8"/>
        <v/>
      </c>
      <c r="L82" s="14">
        <f t="shared" si="9"/>
        <v>0</v>
      </c>
    </row>
    <row r="83" spans="1:12" s="23" customFormat="1" ht="173.25" customHeight="1" x14ac:dyDescent="0.25">
      <c r="A83" s="11" t="s">
        <v>437</v>
      </c>
      <c r="B83" s="111" t="s">
        <v>433</v>
      </c>
      <c r="C83" s="38"/>
      <c r="D83" s="39"/>
      <c r="E83" s="31">
        <v>2260578.36</v>
      </c>
      <c r="F83" s="30" t="str">
        <f t="shared" si="6"/>
        <v/>
      </c>
      <c r="G83" s="31">
        <f t="shared" si="7"/>
        <v>2260578.36</v>
      </c>
      <c r="H83" s="31"/>
      <c r="I83" s="59"/>
      <c r="J83" s="59"/>
      <c r="K83" s="15" t="str">
        <f t="shared" si="8"/>
        <v/>
      </c>
      <c r="L83" s="31">
        <f t="shared" si="9"/>
        <v>0</v>
      </c>
    </row>
    <row r="84" spans="1:12" s="8" customFormat="1" ht="15.75" x14ac:dyDescent="0.2">
      <c r="A84" s="10" t="s">
        <v>33</v>
      </c>
      <c r="B84" s="9">
        <v>20000000</v>
      </c>
      <c r="C84" s="14">
        <f>C85+C95+C108+C119</f>
        <v>90630367.739999995</v>
      </c>
      <c r="D84" s="14">
        <f>D85+D95+D108+D119</f>
        <v>89376900</v>
      </c>
      <c r="E84" s="14">
        <f>E85+E95+E108+E119</f>
        <v>106819381.58999999</v>
      </c>
      <c r="F84" s="30">
        <f t="shared" si="6"/>
        <v>119.51564843936184</v>
      </c>
      <c r="G84" s="14">
        <f t="shared" si="7"/>
        <v>16189013.849999994</v>
      </c>
      <c r="H84" s="14">
        <f>H85+H95+H108+H119+H94</f>
        <v>78945551.879999995</v>
      </c>
      <c r="I84" s="14">
        <f>I85+I95+I108+I119+I94</f>
        <v>72663288.049999997</v>
      </c>
      <c r="J84" s="14">
        <f>J85+J95+J108+J119+J94</f>
        <v>76075029.969999999</v>
      </c>
      <c r="K84" s="15">
        <f t="shared" si="8"/>
        <v>104.69527599363843</v>
      </c>
      <c r="L84" s="14">
        <f t="shared" si="9"/>
        <v>-2870521.9099999964</v>
      </c>
    </row>
    <row r="85" spans="1:12" s="8" customFormat="1" ht="31.5" x14ac:dyDescent="0.2">
      <c r="A85" s="10" t="s">
        <v>3</v>
      </c>
      <c r="B85" s="9">
        <v>21000000</v>
      </c>
      <c r="C85" s="14">
        <f>C86+C89+C88</f>
        <v>45597965.140000001</v>
      </c>
      <c r="D85" s="14">
        <f>D86+D89+D88</f>
        <v>40524800</v>
      </c>
      <c r="E85" s="14">
        <f>E86+E89+E88</f>
        <v>48816098.379999995</v>
      </c>
      <c r="F85" s="30">
        <f t="shared" si="6"/>
        <v>120.45981320080541</v>
      </c>
      <c r="G85" s="14">
        <f t="shared" si="7"/>
        <v>3218133.2399999946</v>
      </c>
      <c r="H85" s="14">
        <f>H86+H89+H88</f>
        <v>0</v>
      </c>
      <c r="I85" s="14">
        <f>I86+I89+I88</f>
        <v>0</v>
      </c>
      <c r="J85" s="14">
        <f>J86+J89+J88</f>
        <v>0</v>
      </c>
      <c r="K85" s="15" t="str">
        <f t="shared" si="8"/>
        <v/>
      </c>
      <c r="L85" s="14">
        <f t="shared" si="9"/>
        <v>0</v>
      </c>
    </row>
    <row r="86" spans="1:12" s="8" customFormat="1" ht="96" customHeight="1" x14ac:dyDescent="0.2">
      <c r="A86" s="10" t="s">
        <v>165</v>
      </c>
      <c r="B86" s="9">
        <v>21010000</v>
      </c>
      <c r="C86" s="14">
        <f>C87</f>
        <v>3309032.14</v>
      </c>
      <c r="D86" s="14">
        <f>D87</f>
        <v>2593700</v>
      </c>
      <c r="E86" s="14">
        <f>E87</f>
        <v>3311118.29</v>
      </c>
      <c r="F86" s="30">
        <f t="shared" si="6"/>
        <v>127.66003354281527</v>
      </c>
      <c r="G86" s="14">
        <f t="shared" si="7"/>
        <v>2086.1499999999069</v>
      </c>
      <c r="H86" s="14">
        <f>H87</f>
        <v>0</v>
      </c>
      <c r="I86" s="14">
        <f>I87</f>
        <v>0</v>
      </c>
      <c r="J86" s="14">
        <f>J87</f>
        <v>0</v>
      </c>
      <c r="K86" s="15" t="str">
        <f t="shared" si="8"/>
        <v/>
      </c>
      <c r="L86" s="14">
        <f t="shared" si="9"/>
        <v>0</v>
      </c>
    </row>
    <row r="87" spans="1:12" ht="50.25" hidden="1" customHeight="1" x14ac:dyDescent="0.2">
      <c r="A87" s="11" t="s">
        <v>4</v>
      </c>
      <c r="B87" s="43">
        <v>21010300</v>
      </c>
      <c r="C87" s="31">
        <v>3309032.14</v>
      </c>
      <c r="D87" s="31">
        <v>2593700</v>
      </c>
      <c r="E87" s="31">
        <v>3311118.29</v>
      </c>
      <c r="F87" s="34">
        <f t="shared" ref="F87:F118" si="10">IF(D87=0,"",IF(E87/D87&gt;1.5, "зв.100",E87/D87*100))</f>
        <v>127.66003354281527</v>
      </c>
      <c r="G87" s="31">
        <f t="shared" ref="G87:G118" si="11">E87-C87</f>
        <v>2086.1499999999069</v>
      </c>
      <c r="H87" s="31">
        <v>0</v>
      </c>
      <c r="I87" s="31">
        <v>0</v>
      </c>
      <c r="J87" s="31">
        <v>0</v>
      </c>
      <c r="K87" s="15" t="str">
        <f t="shared" si="8"/>
        <v/>
      </c>
      <c r="L87" s="14">
        <f t="shared" si="9"/>
        <v>0</v>
      </c>
    </row>
    <row r="88" spans="1:12" ht="33" customHeight="1" x14ac:dyDescent="0.2">
      <c r="A88" s="10" t="s">
        <v>149</v>
      </c>
      <c r="B88" s="9">
        <v>21050000</v>
      </c>
      <c r="C88" s="14">
        <v>40522495.799999997</v>
      </c>
      <c r="D88" s="14">
        <v>36000000</v>
      </c>
      <c r="E88" s="14">
        <v>43401887.469999999</v>
      </c>
      <c r="F88" s="30">
        <f t="shared" si="10"/>
        <v>120.56079852777776</v>
      </c>
      <c r="G88" s="14">
        <f t="shared" si="11"/>
        <v>2879391.6700000018</v>
      </c>
      <c r="H88" s="31"/>
      <c r="I88" s="31"/>
      <c r="J88" s="31"/>
      <c r="K88" s="15" t="str">
        <f t="shared" si="8"/>
        <v/>
      </c>
      <c r="L88" s="14">
        <f t="shared" si="9"/>
        <v>0</v>
      </c>
    </row>
    <row r="89" spans="1:12" s="8" customFormat="1" ht="15.75" x14ac:dyDescent="0.2">
      <c r="A89" s="10" t="s">
        <v>34</v>
      </c>
      <c r="B89" s="9">
        <v>21080000</v>
      </c>
      <c r="C89" s="14">
        <f>SUM(C90:C93)</f>
        <v>1766437.2</v>
      </c>
      <c r="D89" s="14">
        <f>SUM(D90:D93)</f>
        <v>1931100</v>
      </c>
      <c r="E89" s="14">
        <f>SUM(E90:E93)</f>
        <v>2103092.62</v>
      </c>
      <c r="F89" s="30">
        <f t="shared" si="10"/>
        <v>108.9064584951582</v>
      </c>
      <c r="G89" s="14">
        <f t="shared" si="11"/>
        <v>336655.42000000016</v>
      </c>
      <c r="H89" s="14">
        <f>SUM(H90:H93)</f>
        <v>0</v>
      </c>
      <c r="I89" s="14">
        <f>SUM(I90:I93)</f>
        <v>0</v>
      </c>
      <c r="J89" s="14">
        <f>SUM(J90:J93)</f>
        <v>0</v>
      </c>
      <c r="K89" s="15" t="str">
        <f t="shared" si="8"/>
        <v/>
      </c>
      <c r="L89" s="14">
        <f t="shared" si="9"/>
        <v>0</v>
      </c>
    </row>
    <row r="90" spans="1:12" ht="15.75" x14ac:dyDescent="0.2">
      <c r="A90" s="11" t="s">
        <v>35</v>
      </c>
      <c r="B90" s="43">
        <v>21080500</v>
      </c>
      <c r="C90" s="31">
        <v>154991.44</v>
      </c>
      <c r="D90" s="31">
        <v>267800</v>
      </c>
      <c r="E90" s="31">
        <v>268758.24</v>
      </c>
      <c r="F90" s="30">
        <f t="shared" si="10"/>
        <v>100.35781926811053</v>
      </c>
      <c r="G90" s="14">
        <f t="shared" si="11"/>
        <v>113766.79999999999</v>
      </c>
      <c r="H90" s="31">
        <v>0</v>
      </c>
      <c r="I90" s="31">
        <v>0</v>
      </c>
      <c r="J90" s="31">
        <v>0</v>
      </c>
      <c r="K90" s="15" t="str">
        <f t="shared" si="8"/>
        <v/>
      </c>
      <c r="L90" s="14">
        <f t="shared" si="9"/>
        <v>0</v>
      </c>
    </row>
    <row r="91" spans="1:12" ht="80.25" customHeight="1" x14ac:dyDescent="0.2">
      <c r="A91" s="11" t="s">
        <v>5</v>
      </c>
      <c r="B91" s="43">
        <v>21080900</v>
      </c>
      <c r="C91" s="31">
        <v>17901.62</v>
      </c>
      <c r="D91" s="31">
        <v>0</v>
      </c>
      <c r="E91" s="31">
        <v>-874.12</v>
      </c>
      <c r="F91" s="34" t="str">
        <f t="shared" si="10"/>
        <v/>
      </c>
      <c r="G91" s="31">
        <f t="shared" si="11"/>
        <v>-18775.739999999998</v>
      </c>
      <c r="H91" s="31">
        <v>0</v>
      </c>
      <c r="I91" s="31">
        <v>0</v>
      </c>
      <c r="J91" s="31">
        <v>0</v>
      </c>
      <c r="K91" s="15" t="str">
        <f t="shared" si="8"/>
        <v/>
      </c>
      <c r="L91" s="14">
        <f t="shared" si="9"/>
        <v>0</v>
      </c>
    </row>
    <row r="92" spans="1:12" ht="15.75" x14ac:dyDescent="0.2">
      <c r="A92" s="11" t="s">
        <v>78</v>
      </c>
      <c r="B92" s="43">
        <v>21081100</v>
      </c>
      <c r="C92" s="31">
        <v>834892.6</v>
      </c>
      <c r="D92" s="31">
        <v>983300</v>
      </c>
      <c r="E92" s="31">
        <v>1136808.44</v>
      </c>
      <c r="F92" s="34">
        <f t="shared" si="10"/>
        <v>115.61155700193227</v>
      </c>
      <c r="G92" s="31">
        <f t="shared" si="11"/>
        <v>301915.83999999997</v>
      </c>
      <c r="H92" s="31">
        <v>0</v>
      </c>
      <c r="I92" s="31">
        <v>0</v>
      </c>
      <c r="J92" s="31">
        <v>0</v>
      </c>
      <c r="K92" s="15" t="str">
        <f t="shared" si="8"/>
        <v/>
      </c>
      <c r="L92" s="14">
        <f t="shared" si="9"/>
        <v>0</v>
      </c>
    </row>
    <row r="93" spans="1:12" ht="50.25" customHeight="1" x14ac:dyDescent="0.2">
      <c r="A93" s="11" t="s">
        <v>135</v>
      </c>
      <c r="B93" s="43">
        <v>21081500</v>
      </c>
      <c r="C93" s="31">
        <v>758651.54</v>
      </c>
      <c r="D93" s="31">
        <v>680000</v>
      </c>
      <c r="E93" s="31">
        <v>698400.06</v>
      </c>
      <c r="F93" s="34">
        <f t="shared" si="10"/>
        <v>102.7058911764706</v>
      </c>
      <c r="G93" s="31">
        <f t="shared" si="11"/>
        <v>-60251.479999999981</v>
      </c>
      <c r="H93" s="31"/>
      <c r="I93" s="31"/>
      <c r="J93" s="31"/>
      <c r="K93" s="15" t="str">
        <f t="shared" si="8"/>
        <v/>
      </c>
      <c r="L93" s="14">
        <f t="shared" si="9"/>
        <v>0</v>
      </c>
    </row>
    <row r="94" spans="1:12" s="23" customFormat="1" ht="50.25" customHeight="1" x14ac:dyDescent="0.2">
      <c r="A94" s="10" t="s">
        <v>186</v>
      </c>
      <c r="B94" s="9">
        <v>21110000</v>
      </c>
      <c r="C94" s="38"/>
      <c r="D94" s="31"/>
      <c r="E94" s="31"/>
      <c r="F94" s="30" t="str">
        <f t="shared" si="10"/>
        <v/>
      </c>
      <c r="G94" s="14">
        <f t="shared" si="11"/>
        <v>0</v>
      </c>
      <c r="H94" s="14">
        <v>159370.5</v>
      </c>
      <c r="I94" s="31"/>
      <c r="J94" s="14"/>
      <c r="K94" s="15" t="str">
        <f>IF(I94=0,"",IF(J94/I94&gt;1.5, "зв.100",J94/I94*100))</f>
        <v/>
      </c>
      <c r="L94" s="14">
        <f>J94-H94</f>
        <v>-159370.5</v>
      </c>
    </row>
    <row r="95" spans="1:12" s="8" customFormat="1" ht="31.5" customHeight="1" x14ac:dyDescent="0.2">
      <c r="A95" s="10" t="s">
        <v>79</v>
      </c>
      <c r="B95" s="9">
        <v>22000000</v>
      </c>
      <c r="C95" s="14">
        <f>C101+C103+C96</f>
        <v>43580409.569999993</v>
      </c>
      <c r="D95" s="14">
        <f>D101+D103+D96</f>
        <v>48366200</v>
      </c>
      <c r="E95" s="14">
        <f>E101+E103+E96</f>
        <v>57476422.739999995</v>
      </c>
      <c r="F95" s="30">
        <f t="shared" si="10"/>
        <v>118.83592827222316</v>
      </c>
      <c r="G95" s="14">
        <f t="shared" si="11"/>
        <v>13896013.170000002</v>
      </c>
      <c r="H95" s="14">
        <f>H101+H103+H96</f>
        <v>0</v>
      </c>
      <c r="I95" s="14">
        <f>I101+I103+I96</f>
        <v>0</v>
      </c>
      <c r="J95" s="14">
        <f>J101+J103+J96</f>
        <v>0</v>
      </c>
      <c r="K95" s="15" t="str">
        <f t="shared" si="8"/>
        <v/>
      </c>
      <c r="L95" s="14">
        <f t="shared" si="9"/>
        <v>0</v>
      </c>
    </row>
    <row r="96" spans="1:12" s="8" customFormat="1" ht="15.75" x14ac:dyDescent="0.2">
      <c r="A96" s="10" t="s">
        <v>136</v>
      </c>
      <c r="B96" s="9">
        <v>22010000</v>
      </c>
      <c r="C96" s="14">
        <f>SUM(C97:C100)</f>
        <v>12989481.41</v>
      </c>
      <c r="D96" s="14">
        <f>SUM(D97:D100)</f>
        <v>22648200</v>
      </c>
      <c r="E96" s="14">
        <f>SUM(E97:E100)</f>
        <v>28595550.039999999</v>
      </c>
      <c r="F96" s="30">
        <f t="shared" si="10"/>
        <v>126.25970293444952</v>
      </c>
      <c r="G96" s="14">
        <f t="shared" si="11"/>
        <v>15606068.629999999</v>
      </c>
      <c r="H96" s="14">
        <f>SUM(H97:H100)</f>
        <v>0</v>
      </c>
      <c r="I96" s="14">
        <f>SUM(I97:I100)</f>
        <v>0</v>
      </c>
      <c r="J96" s="14">
        <f>SUM(J97:J100)</f>
        <v>0</v>
      </c>
      <c r="K96" s="15" t="str">
        <f t="shared" si="8"/>
        <v/>
      </c>
      <c r="L96" s="14">
        <f t="shared" si="9"/>
        <v>0</v>
      </c>
    </row>
    <row r="97" spans="1:12" s="25" customFormat="1" ht="47.25" x14ac:dyDescent="0.2">
      <c r="A97" s="11" t="s">
        <v>176</v>
      </c>
      <c r="B97" s="43">
        <v>22010300</v>
      </c>
      <c r="C97" s="31">
        <v>436666</v>
      </c>
      <c r="D97" s="31">
        <v>516400</v>
      </c>
      <c r="E97" s="31">
        <v>795663.34</v>
      </c>
      <c r="F97" s="34" t="str">
        <f t="shared" si="10"/>
        <v>зв.100</v>
      </c>
      <c r="G97" s="31">
        <f t="shared" si="11"/>
        <v>358997.33999999997</v>
      </c>
      <c r="H97" s="31"/>
      <c r="I97" s="31"/>
      <c r="J97" s="31"/>
      <c r="K97" s="15" t="str">
        <f t="shared" si="8"/>
        <v/>
      </c>
      <c r="L97" s="14">
        <f t="shared" si="9"/>
        <v>0</v>
      </c>
    </row>
    <row r="98" spans="1:12" s="8" customFormat="1" ht="19.5" customHeight="1" x14ac:dyDescent="0.2">
      <c r="A98" s="11" t="s">
        <v>137</v>
      </c>
      <c r="B98" s="43">
        <v>22012500</v>
      </c>
      <c r="C98" s="31">
        <v>11279473.460000001</v>
      </c>
      <c r="D98" s="31">
        <v>21036600</v>
      </c>
      <c r="E98" s="31">
        <v>25682109.899999999</v>
      </c>
      <c r="F98" s="34">
        <f t="shared" si="10"/>
        <v>122.08298822052993</v>
      </c>
      <c r="G98" s="31">
        <f t="shared" si="11"/>
        <v>14402636.439999998</v>
      </c>
      <c r="H98" s="31"/>
      <c r="I98" s="31"/>
      <c r="J98" s="31"/>
      <c r="K98" s="15" t="str">
        <f t="shared" si="8"/>
        <v/>
      </c>
      <c r="L98" s="14">
        <f t="shared" si="9"/>
        <v>0</v>
      </c>
    </row>
    <row r="99" spans="1:12" s="24" customFormat="1" ht="33.75" customHeight="1" x14ac:dyDescent="0.2">
      <c r="A99" s="11" t="s">
        <v>177</v>
      </c>
      <c r="B99" s="43">
        <v>22012600</v>
      </c>
      <c r="C99" s="31">
        <v>1178259.95</v>
      </c>
      <c r="D99" s="31">
        <v>1037200</v>
      </c>
      <c r="E99" s="31">
        <v>1948073.8</v>
      </c>
      <c r="F99" s="34" t="str">
        <f t="shared" si="10"/>
        <v>зв.100</v>
      </c>
      <c r="G99" s="31">
        <f t="shared" si="11"/>
        <v>769813.85000000009</v>
      </c>
      <c r="H99" s="31"/>
      <c r="I99" s="31"/>
      <c r="J99" s="31"/>
      <c r="K99" s="15" t="str">
        <f t="shared" si="8"/>
        <v/>
      </c>
      <c r="L99" s="14">
        <f t="shared" si="9"/>
        <v>0</v>
      </c>
    </row>
    <row r="100" spans="1:12" s="24" customFormat="1" ht="96" customHeight="1" x14ac:dyDescent="0.2">
      <c r="A100" s="11" t="s">
        <v>183</v>
      </c>
      <c r="B100" s="43">
        <v>22012900</v>
      </c>
      <c r="C100" s="31">
        <v>95082</v>
      </c>
      <c r="D100" s="31">
        <v>58000</v>
      </c>
      <c r="E100" s="31">
        <v>169703</v>
      </c>
      <c r="F100" s="34" t="str">
        <f t="shared" si="10"/>
        <v>зв.100</v>
      </c>
      <c r="G100" s="31">
        <f t="shared" si="11"/>
        <v>74621</v>
      </c>
      <c r="H100" s="31"/>
      <c r="I100" s="31"/>
      <c r="J100" s="31"/>
      <c r="K100" s="15" t="str">
        <f t="shared" si="8"/>
        <v/>
      </c>
      <c r="L100" s="14">
        <f t="shared" si="9"/>
        <v>0</v>
      </c>
    </row>
    <row r="101" spans="1:12" s="8" customFormat="1" ht="46.5" customHeight="1" x14ac:dyDescent="0.2">
      <c r="A101" s="10" t="s">
        <v>80</v>
      </c>
      <c r="B101" s="9">
        <v>22080000</v>
      </c>
      <c r="C101" s="14">
        <f>C102</f>
        <v>25195906.879999999</v>
      </c>
      <c r="D101" s="14">
        <f>D102</f>
        <v>25500000</v>
      </c>
      <c r="E101" s="14">
        <f>E102</f>
        <v>28597030.359999999</v>
      </c>
      <c r="F101" s="30">
        <f t="shared" si="10"/>
        <v>112.14521709803921</v>
      </c>
      <c r="G101" s="14">
        <f t="shared" si="11"/>
        <v>3401123.4800000004</v>
      </c>
      <c r="H101" s="14">
        <f>H102</f>
        <v>0</v>
      </c>
      <c r="I101" s="14">
        <f>I102</f>
        <v>0</v>
      </c>
      <c r="J101" s="14">
        <f>J102</f>
        <v>0</v>
      </c>
      <c r="K101" s="15" t="str">
        <f t="shared" si="8"/>
        <v/>
      </c>
      <c r="L101" s="14">
        <f t="shared" si="9"/>
        <v>0</v>
      </c>
    </row>
    <row r="102" spans="1:12" ht="63" hidden="1" x14ac:dyDescent="0.2">
      <c r="A102" s="11" t="s">
        <v>101</v>
      </c>
      <c r="B102" s="43">
        <v>22080400</v>
      </c>
      <c r="C102" s="31">
        <v>25195906.879999999</v>
      </c>
      <c r="D102" s="31">
        <v>25500000</v>
      </c>
      <c r="E102" s="31">
        <v>28597030.359999999</v>
      </c>
      <c r="F102" s="34">
        <f t="shared" si="10"/>
        <v>112.14521709803921</v>
      </c>
      <c r="G102" s="31">
        <f t="shared" si="11"/>
        <v>3401123.4800000004</v>
      </c>
      <c r="H102" s="31">
        <v>0</v>
      </c>
      <c r="I102" s="31">
        <v>0</v>
      </c>
      <c r="J102" s="31">
        <v>0</v>
      </c>
      <c r="K102" s="15" t="str">
        <f t="shared" si="8"/>
        <v/>
      </c>
      <c r="L102" s="14">
        <f t="shared" si="9"/>
        <v>0</v>
      </c>
    </row>
    <row r="103" spans="1:12" s="8" customFormat="1" ht="15.75" x14ac:dyDescent="0.2">
      <c r="A103" s="10" t="s">
        <v>36</v>
      </c>
      <c r="B103" s="9">
        <v>22090000</v>
      </c>
      <c r="C103" s="14">
        <f>SUM(C104:C107)</f>
        <v>5395021.2799999993</v>
      </c>
      <c r="D103" s="14">
        <f>SUM(D104:D107)</f>
        <v>218000</v>
      </c>
      <c r="E103" s="14">
        <f>SUM(E104:E107)</f>
        <v>283842.34000000003</v>
      </c>
      <c r="F103" s="30">
        <f t="shared" si="10"/>
        <v>130.20290825688073</v>
      </c>
      <c r="G103" s="14">
        <f t="shared" si="11"/>
        <v>-5111178.9399999995</v>
      </c>
      <c r="H103" s="14">
        <f>SUM(H104:H107)</f>
        <v>0</v>
      </c>
      <c r="I103" s="14">
        <f>SUM(I104:I107)</f>
        <v>0</v>
      </c>
      <c r="J103" s="14">
        <f>SUM(J104:J107)</f>
        <v>0</v>
      </c>
      <c r="K103" s="15" t="str">
        <f t="shared" si="8"/>
        <v/>
      </c>
      <c r="L103" s="14">
        <f t="shared" si="9"/>
        <v>0</v>
      </c>
    </row>
    <row r="104" spans="1:12" ht="63" hidden="1" x14ac:dyDescent="0.2">
      <c r="A104" s="11" t="s">
        <v>0</v>
      </c>
      <c r="B104" s="43">
        <v>22090100</v>
      </c>
      <c r="C104" s="31">
        <v>159755.4</v>
      </c>
      <c r="D104" s="31">
        <v>143000</v>
      </c>
      <c r="E104" s="31">
        <v>161380.16</v>
      </c>
      <c r="F104" s="34">
        <f t="shared" si="10"/>
        <v>112.85325874125873</v>
      </c>
      <c r="G104" s="31">
        <f t="shared" si="11"/>
        <v>1624.7600000000093</v>
      </c>
      <c r="H104" s="31">
        <v>0</v>
      </c>
      <c r="I104" s="31">
        <v>0</v>
      </c>
      <c r="J104" s="31">
        <v>0</v>
      </c>
      <c r="K104" s="15" t="str">
        <f t="shared" si="8"/>
        <v/>
      </c>
      <c r="L104" s="14">
        <f t="shared" si="9"/>
        <v>0</v>
      </c>
    </row>
    <row r="105" spans="1:12" ht="19.5" hidden="1" customHeight="1" x14ac:dyDescent="0.2">
      <c r="A105" s="11" t="s">
        <v>138</v>
      </c>
      <c r="B105" s="43">
        <v>22090200</v>
      </c>
      <c r="C105" s="31">
        <v>728.7</v>
      </c>
      <c r="D105" s="31">
        <v>0</v>
      </c>
      <c r="E105" s="31">
        <v>686.6</v>
      </c>
      <c r="F105" s="34" t="str">
        <f t="shared" si="10"/>
        <v/>
      </c>
      <c r="G105" s="31">
        <f t="shared" si="11"/>
        <v>-42.100000000000023</v>
      </c>
      <c r="H105" s="31"/>
      <c r="I105" s="31"/>
      <c r="J105" s="31"/>
      <c r="K105" s="15" t="str">
        <f t="shared" si="8"/>
        <v/>
      </c>
      <c r="L105" s="14">
        <f t="shared" si="9"/>
        <v>0</v>
      </c>
    </row>
    <row r="106" spans="1:12" ht="63" hidden="1" x14ac:dyDescent="0.2">
      <c r="A106" s="11" t="s">
        <v>139</v>
      </c>
      <c r="B106" s="43">
        <v>22090300</v>
      </c>
      <c r="C106" s="31">
        <v>238</v>
      </c>
      <c r="D106" s="31">
        <v>0</v>
      </c>
      <c r="E106" s="31"/>
      <c r="F106" s="34" t="str">
        <f t="shared" si="10"/>
        <v/>
      </c>
      <c r="G106" s="31">
        <f t="shared" si="11"/>
        <v>-238</v>
      </c>
      <c r="H106" s="31"/>
      <c r="I106" s="31"/>
      <c r="J106" s="31"/>
      <c r="K106" s="15" t="str">
        <f t="shared" si="8"/>
        <v/>
      </c>
      <c r="L106" s="14">
        <f t="shared" si="9"/>
        <v>0</v>
      </c>
    </row>
    <row r="107" spans="1:12" ht="47.25" hidden="1" x14ac:dyDescent="0.2">
      <c r="A107" s="11" t="s">
        <v>81</v>
      </c>
      <c r="B107" s="43">
        <v>22090400</v>
      </c>
      <c r="C107" s="31">
        <v>5234299.18</v>
      </c>
      <c r="D107" s="31">
        <v>75000</v>
      </c>
      <c r="E107" s="31">
        <v>121775.58</v>
      </c>
      <c r="F107" s="34" t="str">
        <f t="shared" si="10"/>
        <v>зв.100</v>
      </c>
      <c r="G107" s="31">
        <f t="shared" si="11"/>
        <v>-5112523.5999999996</v>
      </c>
      <c r="H107" s="31">
        <v>0</v>
      </c>
      <c r="I107" s="31">
        <v>0</v>
      </c>
      <c r="J107" s="31">
        <v>0</v>
      </c>
      <c r="K107" s="15" t="str">
        <f t="shared" si="8"/>
        <v/>
      </c>
      <c r="L107" s="14">
        <f t="shared" si="9"/>
        <v>0</v>
      </c>
    </row>
    <row r="108" spans="1:12" s="8" customFormat="1" ht="15.75" x14ac:dyDescent="0.2">
      <c r="A108" s="10" t="s">
        <v>395</v>
      </c>
      <c r="B108" s="9">
        <v>24000000</v>
      </c>
      <c r="C108" s="14">
        <f>C109+C115+C118</f>
        <v>1451993.0299999998</v>
      </c>
      <c r="D108" s="14">
        <f>D109+D115+D118</f>
        <v>485900</v>
      </c>
      <c r="E108" s="14">
        <f>E109+E115+E118</f>
        <v>526860.47</v>
      </c>
      <c r="F108" s="30">
        <f t="shared" si="10"/>
        <v>108.42981477670301</v>
      </c>
      <c r="G108" s="14">
        <f t="shared" si="11"/>
        <v>-925132.55999999982</v>
      </c>
      <c r="H108" s="14">
        <f>H109+H115+H118</f>
        <v>22241684.509999998</v>
      </c>
      <c r="I108" s="14">
        <f>I109+I115+I118</f>
        <v>9566200</v>
      </c>
      <c r="J108" s="14">
        <f>J109+J115+J118</f>
        <v>11421409.539999999</v>
      </c>
      <c r="K108" s="15">
        <f t="shared" si="8"/>
        <v>119.39338023457589</v>
      </c>
      <c r="L108" s="14">
        <f t="shared" si="9"/>
        <v>-10820274.969999999</v>
      </c>
    </row>
    <row r="109" spans="1:12" s="8" customFormat="1" ht="15.75" x14ac:dyDescent="0.2">
      <c r="A109" s="10" t="s">
        <v>394</v>
      </c>
      <c r="B109" s="9">
        <v>24060000</v>
      </c>
      <c r="C109" s="14">
        <f>SUM(C110:C114)</f>
        <v>1451993.0299999998</v>
      </c>
      <c r="D109" s="14">
        <f>SUM(D110:D114)</f>
        <v>485900</v>
      </c>
      <c r="E109" s="14">
        <f>SUM(E110:E114)</f>
        <v>526860.47</v>
      </c>
      <c r="F109" s="30">
        <f t="shared" si="10"/>
        <v>108.42981477670301</v>
      </c>
      <c r="G109" s="14">
        <f t="shared" si="11"/>
        <v>-925132.55999999982</v>
      </c>
      <c r="H109" s="14">
        <f>SUM(H110:H114)</f>
        <v>96639.47</v>
      </c>
      <c r="I109" s="14">
        <f>SUM(I110:I114)</f>
        <v>50000</v>
      </c>
      <c r="J109" s="14">
        <f>SUM(J110:J114)</f>
        <v>831744.66</v>
      </c>
      <c r="K109" s="15" t="str">
        <f t="shared" si="8"/>
        <v>зв.100</v>
      </c>
      <c r="L109" s="14">
        <f t="shared" si="9"/>
        <v>735105.19000000006</v>
      </c>
    </row>
    <row r="110" spans="1:12" ht="15.75" hidden="1" x14ac:dyDescent="0.2">
      <c r="A110" s="11" t="s">
        <v>37</v>
      </c>
      <c r="B110" s="43">
        <v>24060300</v>
      </c>
      <c r="C110" s="31">
        <v>1445105.45</v>
      </c>
      <c r="D110" s="31">
        <v>359100</v>
      </c>
      <c r="E110" s="31">
        <v>397225.15</v>
      </c>
      <c r="F110" s="30">
        <f t="shared" si="10"/>
        <v>110.61686159844055</v>
      </c>
      <c r="G110" s="31">
        <f t="shared" si="11"/>
        <v>-1047880.2999999999</v>
      </c>
      <c r="H110" s="31">
        <v>0</v>
      </c>
      <c r="I110" s="31">
        <v>0</v>
      </c>
      <c r="J110" s="31">
        <v>0</v>
      </c>
      <c r="K110" s="15" t="str">
        <f t="shared" si="8"/>
        <v/>
      </c>
      <c r="L110" s="14">
        <f t="shared" si="9"/>
        <v>0</v>
      </c>
    </row>
    <row r="111" spans="1:12" ht="31.5" hidden="1" x14ac:dyDescent="0.2">
      <c r="A111" s="11" t="s">
        <v>148</v>
      </c>
      <c r="B111" s="43">
        <v>24060600</v>
      </c>
      <c r="C111" s="31">
        <v>5727.45</v>
      </c>
      <c r="D111" s="31"/>
      <c r="E111" s="31"/>
      <c r="F111" s="34" t="str">
        <f t="shared" si="10"/>
        <v/>
      </c>
      <c r="G111" s="31">
        <f t="shared" si="11"/>
        <v>-5727.45</v>
      </c>
      <c r="H111" s="31">
        <v>0</v>
      </c>
      <c r="I111" s="31">
        <v>0</v>
      </c>
      <c r="J111" s="31">
        <v>0</v>
      </c>
      <c r="K111" s="15" t="str">
        <f t="shared" si="8"/>
        <v/>
      </c>
      <c r="L111" s="14">
        <f t="shared" si="9"/>
        <v>0</v>
      </c>
    </row>
    <row r="112" spans="1:12" ht="63" hidden="1" x14ac:dyDescent="0.2">
      <c r="A112" s="11" t="s">
        <v>82</v>
      </c>
      <c r="B112" s="43">
        <v>24062100</v>
      </c>
      <c r="C112" s="31">
        <v>0</v>
      </c>
      <c r="D112" s="31">
        <v>0</v>
      </c>
      <c r="E112" s="31">
        <v>0</v>
      </c>
      <c r="F112" s="30" t="str">
        <f t="shared" si="10"/>
        <v/>
      </c>
      <c r="G112" s="14">
        <f t="shared" si="11"/>
        <v>0</v>
      </c>
      <c r="H112" s="31">
        <v>96639.47</v>
      </c>
      <c r="I112" s="31">
        <v>50000</v>
      </c>
      <c r="J112" s="31">
        <v>831744.66</v>
      </c>
      <c r="K112" s="58" t="str">
        <f t="shared" si="8"/>
        <v>зв.100</v>
      </c>
      <c r="L112" s="31">
        <f t="shared" si="9"/>
        <v>735105.19000000006</v>
      </c>
    </row>
    <row r="113" spans="1:12" s="23" customFormat="1" ht="78.75" hidden="1" x14ac:dyDescent="0.2">
      <c r="A113" s="11" t="s">
        <v>386</v>
      </c>
      <c r="B113" s="81" t="s">
        <v>387</v>
      </c>
      <c r="C113" s="38"/>
      <c r="D113" s="31">
        <v>74400</v>
      </c>
      <c r="E113" s="31">
        <v>74400</v>
      </c>
      <c r="F113" s="34">
        <f t="shared" si="10"/>
        <v>100</v>
      </c>
      <c r="G113" s="31">
        <f t="shared" si="11"/>
        <v>74400</v>
      </c>
      <c r="H113" s="31"/>
      <c r="I113" s="82"/>
      <c r="J113" s="33"/>
      <c r="K113" s="15" t="str">
        <f t="shared" si="8"/>
        <v/>
      </c>
      <c r="L113" s="14">
        <f t="shared" si="9"/>
        <v>0</v>
      </c>
    </row>
    <row r="114" spans="1:12" s="23" customFormat="1" ht="94.5" hidden="1" x14ac:dyDescent="0.2">
      <c r="A114" s="11" t="s">
        <v>403</v>
      </c>
      <c r="B114" s="81" t="s">
        <v>396</v>
      </c>
      <c r="C114" s="31">
        <v>1160.1300000000001</v>
      </c>
      <c r="D114" s="31">
        <v>52400</v>
      </c>
      <c r="E114" s="31">
        <v>55235.32</v>
      </c>
      <c r="F114" s="34">
        <f t="shared" si="10"/>
        <v>105.41091603053434</v>
      </c>
      <c r="G114" s="31">
        <f t="shared" si="11"/>
        <v>54075.19</v>
      </c>
      <c r="H114" s="31"/>
      <c r="I114" s="82"/>
      <c r="J114" s="33"/>
      <c r="K114" s="15" t="str">
        <f>IF(I114=0,"",IF(J114/I114&gt;1.5, "зв.100",J114/I114*100))</f>
        <v/>
      </c>
      <c r="L114" s="14">
        <f>J114-H114</f>
        <v>0</v>
      </c>
    </row>
    <row r="115" spans="1:12" s="8" customFormat="1" ht="31.5" x14ac:dyDescent="0.2">
      <c r="A115" s="10" t="s">
        <v>38</v>
      </c>
      <c r="B115" s="9">
        <v>24110000</v>
      </c>
      <c r="C115" s="14">
        <f>C116+C117</f>
        <v>0</v>
      </c>
      <c r="D115" s="14">
        <f>D116+D117</f>
        <v>0</v>
      </c>
      <c r="E115" s="14">
        <f>E116+E117</f>
        <v>0</v>
      </c>
      <c r="F115" s="30" t="str">
        <f t="shared" si="10"/>
        <v/>
      </c>
      <c r="G115" s="14">
        <f t="shared" si="11"/>
        <v>0</v>
      </c>
      <c r="H115" s="14">
        <f>H117+H116</f>
        <v>23006.25</v>
      </c>
      <c r="I115" s="14">
        <f>I117+I116</f>
        <v>16200</v>
      </c>
      <c r="J115" s="14">
        <f>J117+J116</f>
        <v>20624.62</v>
      </c>
      <c r="K115" s="15">
        <f t="shared" si="8"/>
        <v>127.31246913580246</v>
      </c>
      <c r="L115" s="14">
        <f t="shared" si="9"/>
        <v>-2381.630000000001</v>
      </c>
    </row>
    <row r="116" spans="1:12" s="24" customFormat="1" ht="47.25" hidden="1" x14ac:dyDescent="0.2">
      <c r="A116" s="11" t="s">
        <v>404</v>
      </c>
      <c r="B116" s="43">
        <v>24110700</v>
      </c>
      <c r="C116" s="14"/>
      <c r="D116" s="14"/>
      <c r="E116" s="14"/>
      <c r="F116" s="30" t="str">
        <f t="shared" si="10"/>
        <v/>
      </c>
      <c r="G116" s="14">
        <f t="shared" si="11"/>
        <v>0</v>
      </c>
      <c r="H116" s="14"/>
      <c r="I116" s="31">
        <v>0</v>
      </c>
      <c r="J116" s="31">
        <v>7</v>
      </c>
      <c r="K116" s="58" t="str">
        <f>IF(I116=0,"",IF(J116/I116&gt;1.5, "зв.100",J116/I116*100))</f>
        <v/>
      </c>
      <c r="L116" s="31">
        <f>J116-H116</f>
        <v>7</v>
      </c>
    </row>
    <row r="117" spans="1:12" ht="78.75" hidden="1" x14ac:dyDescent="0.2">
      <c r="A117" s="11" t="s">
        <v>102</v>
      </c>
      <c r="B117" s="43">
        <v>24110900</v>
      </c>
      <c r="C117" s="31">
        <v>0</v>
      </c>
      <c r="D117" s="31">
        <v>0</v>
      </c>
      <c r="E117" s="31">
        <v>0</v>
      </c>
      <c r="F117" s="30" t="str">
        <f t="shared" si="10"/>
        <v/>
      </c>
      <c r="G117" s="14">
        <f t="shared" si="11"/>
        <v>0</v>
      </c>
      <c r="H117" s="31">
        <v>23006.25</v>
      </c>
      <c r="I117" s="31">
        <v>16200</v>
      </c>
      <c r="J117" s="31">
        <v>20617.62</v>
      </c>
      <c r="K117" s="58">
        <f t="shared" si="8"/>
        <v>127.26925925925924</v>
      </c>
      <c r="L117" s="31">
        <f t="shared" si="9"/>
        <v>-2388.630000000001</v>
      </c>
    </row>
    <row r="118" spans="1:12" s="8" customFormat="1" ht="33.75" customHeight="1" x14ac:dyDescent="0.2">
      <c r="A118" s="10" t="s">
        <v>77</v>
      </c>
      <c r="B118" s="9">
        <v>24170000</v>
      </c>
      <c r="C118" s="14">
        <v>0</v>
      </c>
      <c r="D118" s="14">
        <v>0</v>
      </c>
      <c r="E118" s="14">
        <v>0</v>
      </c>
      <c r="F118" s="30" t="str">
        <f t="shared" si="10"/>
        <v/>
      </c>
      <c r="G118" s="14">
        <f t="shared" si="11"/>
        <v>0</v>
      </c>
      <c r="H118" s="14">
        <v>22122038.789999999</v>
      </c>
      <c r="I118" s="14">
        <v>9500000</v>
      </c>
      <c r="J118" s="14">
        <v>10569040.26</v>
      </c>
      <c r="K118" s="15">
        <f t="shared" si="8"/>
        <v>111.25305536842104</v>
      </c>
      <c r="L118" s="14">
        <f t="shared" si="9"/>
        <v>-11552998.529999999</v>
      </c>
    </row>
    <row r="119" spans="1:12" s="8" customFormat="1" ht="15.75" x14ac:dyDescent="0.2">
      <c r="A119" s="10" t="s">
        <v>39</v>
      </c>
      <c r="B119" s="9">
        <v>25000000</v>
      </c>
      <c r="C119" s="14">
        <f>SUM(C120:C121)</f>
        <v>0</v>
      </c>
      <c r="D119" s="14">
        <f>SUM(D120:D121)</f>
        <v>0</v>
      </c>
      <c r="E119" s="14">
        <f>SUM(E120:E121)</f>
        <v>0</v>
      </c>
      <c r="F119" s="30" t="str">
        <f t="shared" ref="F119:F150" si="12">IF(D119=0,"",IF(E119/D119&gt;1.5, "зв.100",E119/D119*100))</f>
        <v/>
      </c>
      <c r="G119" s="14">
        <f t="shared" ref="G119:G150" si="13">E119-C119</f>
        <v>0</v>
      </c>
      <c r="H119" s="14">
        <f>SUM(H120:H121)</f>
        <v>56544496.870000005</v>
      </c>
      <c r="I119" s="14">
        <f>SUM(I120:I121)</f>
        <v>63097088.049999997</v>
      </c>
      <c r="J119" s="14">
        <f>SUM(J120:J121)</f>
        <v>64653620.43</v>
      </c>
      <c r="K119" s="15">
        <f t="shared" si="8"/>
        <v>102.4668846504716</v>
      </c>
      <c r="L119" s="14">
        <f t="shared" si="9"/>
        <v>8109123.5599999949</v>
      </c>
    </row>
    <row r="120" spans="1:12" s="8" customFormat="1" ht="47.25" x14ac:dyDescent="0.2">
      <c r="A120" s="10" t="s">
        <v>40</v>
      </c>
      <c r="B120" s="9">
        <v>25010000</v>
      </c>
      <c r="C120" s="14">
        <v>0</v>
      </c>
      <c r="D120" s="14">
        <v>0</v>
      </c>
      <c r="E120" s="14">
        <v>0</v>
      </c>
      <c r="F120" s="30" t="str">
        <f t="shared" si="12"/>
        <v/>
      </c>
      <c r="G120" s="14">
        <f t="shared" si="13"/>
        <v>0</v>
      </c>
      <c r="H120" s="14">
        <v>37094936.07</v>
      </c>
      <c r="I120" s="14">
        <v>39823365.18</v>
      </c>
      <c r="J120" s="14">
        <v>41031314.079999998</v>
      </c>
      <c r="K120" s="15">
        <f t="shared" si="8"/>
        <v>103.03326676321831</v>
      </c>
      <c r="L120" s="14">
        <f t="shared" si="9"/>
        <v>3936378.0099999979</v>
      </c>
    </row>
    <row r="121" spans="1:12" s="8" customFormat="1" ht="31.5" x14ac:dyDescent="0.2">
      <c r="A121" s="10" t="s">
        <v>105</v>
      </c>
      <c r="B121" s="9">
        <v>25020000</v>
      </c>
      <c r="C121" s="14">
        <v>0</v>
      </c>
      <c r="D121" s="14">
        <v>0</v>
      </c>
      <c r="E121" s="14">
        <v>0</v>
      </c>
      <c r="F121" s="30" t="str">
        <f t="shared" si="12"/>
        <v/>
      </c>
      <c r="G121" s="14">
        <f t="shared" si="13"/>
        <v>0</v>
      </c>
      <c r="H121" s="14">
        <v>19449560.800000001</v>
      </c>
      <c r="I121" s="101">
        <v>23273722.870000001</v>
      </c>
      <c r="J121" s="14">
        <v>23622306.350000001</v>
      </c>
      <c r="K121" s="15">
        <f t="shared" si="8"/>
        <v>101.4977555672854</v>
      </c>
      <c r="L121" s="14">
        <f t="shared" si="9"/>
        <v>4172745.5500000007</v>
      </c>
    </row>
    <row r="122" spans="1:12" s="8" customFormat="1" ht="15.75" x14ac:dyDescent="0.2">
      <c r="A122" s="10" t="s">
        <v>41</v>
      </c>
      <c r="B122" s="9">
        <v>30000000</v>
      </c>
      <c r="C122" s="14">
        <f>C123+C128</f>
        <v>14868.89</v>
      </c>
      <c r="D122" s="14">
        <f>D123+D128</f>
        <v>15000</v>
      </c>
      <c r="E122" s="14">
        <f>E123+E128</f>
        <v>8859.4599999999991</v>
      </c>
      <c r="F122" s="30">
        <f t="shared" si="12"/>
        <v>59.063066666666664</v>
      </c>
      <c r="G122" s="14">
        <f t="shared" si="13"/>
        <v>-6009.43</v>
      </c>
      <c r="H122" s="14">
        <f>H123+H128</f>
        <v>26315175.470000003</v>
      </c>
      <c r="I122" s="14">
        <f>I123+I128</f>
        <v>49845910</v>
      </c>
      <c r="J122" s="14">
        <f>J123+J128</f>
        <v>50796407.080000006</v>
      </c>
      <c r="K122" s="15">
        <f t="shared" si="8"/>
        <v>101.90687075429059</v>
      </c>
      <c r="L122" s="14">
        <f t="shared" si="9"/>
        <v>24481231.610000003</v>
      </c>
    </row>
    <row r="123" spans="1:12" s="8" customFormat="1" ht="31.5" x14ac:dyDescent="0.2">
      <c r="A123" s="10" t="s">
        <v>42</v>
      </c>
      <c r="B123" s="9">
        <v>31000000</v>
      </c>
      <c r="C123" s="14">
        <f>C124+C126+C127</f>
        <v>14868.89</v>
      </c>
      <c r="D123" s="14">
        <f>D124+D126+D127</f>
        <v>15000</v>
      </c>
      <c r="E123" s="14">
        <f>E124+E126+E127</f>
        <v>8859.4599999999991</v>
      </c>
      <c r="F123" s="30">
        <f t="shared" si="12"/>
        <v>59.063066666666664</v>
      </c>
      <c r="G123" s="14">
        <f t="shared" si="13"/>
        <v>-6009.43</v>
      </c>
      <c r="H123" s="14">
        <f>H124+H126+H127</f>
        <v>2969893.96</v>
      </c>
      <c r="I123" s="14">
        <f>I124+I126+I127</f>
        <v>2500000</v>
      </c>
      <c r="J123" s="14">
        <f>J124+J126+J127</f>
        <v>4588.88</v>
      </c>
      <c r="K123" s="15">
        <f t="shared" si="8"/>
        <v>0.1835552</v>
      </c>
      <c r="L123" s="14">
        <f t="shared" si="9"/>
        <v>-2965305.08</v>
      </c>
    </row>
    <row r="124" spans="1:12" s="8" customFormat="1" ht="94.5" hidden="1" x14ac:dyDescent="0.2">
      <c r="A124" s="10" t="s">
        <v>83</v>
      </c>
      <c r="B124" s="9">
        <v>31010000</v>
      </c>
      <c r="C124" s="14">
        <f>C125</f>
        <v>11731.98</v>
      </c>
      <c r="D124" s="14">
        <f>D125</f>
        <v>15000</v>
      </c>
      <c r="E124" s="14">
        <f>E125</f>
        <v>6163</v>
      </c>
      <c r="F124" s="30">
        <f t="shared" si="12"/>
        <v>41.086666666666666</v>
      </c>
      <c r="G124" s="14">
        <f t="shared" si="13"/>
        <v>-5568.98</v>
      </c>
      <c r="H124" s="14">
        <f>H125</f>
        <v>0</v>
      </c>
      <c r="I124" s="14">
        <f>I125</f>
        <v>0</v>
      </c>
      <c r="J124" s="14">
        <f>J125</f>
        <v>0</v>
      </c>
      <c r="K124" s="15" t="str">
        <f t="shared" si="8"/>
        <v/>
      </c>
      <c r="L124" s="14">
        <f t="shared" si="9"/>
        <v>0</v>
      </c>
    </row>
    <row r="125" spans="1:12" ht="94.5" hidden="1" x14ac:dyDescent="0.2">
      <c r="A125" s="11" t="s">
        <v>84</v>
      </c>
      <c r="B125" s="43">
        <v>31010200</v>
      </c>
      <c r="C125" s="31">
        <v>11731.98</v>
      </c>
      <c r="D125" s="31">
        <v>15000</v>
      </c>
      <c r="E125" s="31">
        <v>6163</v>
      </c>
      <c r="F125" s="34">
        <f t="shared" si="12"/>
        <v>41.086666666666666</v>
      </c>
      <c r="G125" s="31">
        <f t="shared" si="13"/>
        <v>-5568.98</v>
      </c>
      <c r="H125" s="31">
        <v>0</v>
      </c>
      <c r="I125" s="31">
        <v>0</v>
      </c>
      <c r="J125" s="31">
        <v>0</v>
      </c>
      <c r="K125" s="15" t="str">
        <f t="shared" si="8"/>
        <v/>
      </c>
      <c r="L125" s="14">
        <f t="shared" si="9"/>
        <v>0</v>
      </c>
    </row>
    <row r="126" spans="1:12" s="8" customFormat="1" ht="32.25" hidden="1" customHeight="1" x14ac:dyDescent="0.2">
      <c r="A126" s="10" t="s">
        <v>43</v>
      </c>
      <c r="B126" s="9">
        <v>31020000</v>
      </c>
      <c r="C126" s="14">
        <v>3136.91</v>
      </c>
      <c r="D126" s="86">
        <v>0</v>
      </c>
      <c r="E126" s="14">
        <v>2696.46</v>
      </c>
      <c r="F126" s="30" t="str">
        <f t="shared" si="12"/>
        <v/>
      </c>
      <c r="G126" s="14">
        <f t="shared" si="13"/>
        <v>-440.44999999999982</v>
      </c>
      <c r="H126" s="14">
        <v>0</v>
      </c>
      <c r="I126" s="14">
        <v>0</v>
      </c>
      <c r="J126" s="14">
        <v>0</v>
      </c>
      <c r="K126" s="15" t="str">
        <f t="shared" si="8"/>
        <v/>
      </c>
      <c r="L126" s="14">
        <f t="shared" si="9"/>
        <v>0</v>
      </c>
    </row>
    <row r="127" spans="1:12" s="8" customFormat="1" ht="48" customHeight="1" x14ac:dyDescent="0.2">
      <c r="A127" s="10" t="s">
        <v>44</v>
      </c>
      <c r="B127" s="9">
        <v>31030000</v>
      </c>
      <c r="C127" s="14">
        <v>0</v>
      </c>
      <c r="D127" s="14">
        <v>0</v>
      </c>
      <c r="E127" s="14">
        <v>0</v>
      </c>
      <c r="F127" s="30" t="str">
        <f t="shared" si="12"/>
        <v/>
      </c>
      <c r="G127" s="14">
        <f t="shared" si="13"/>
        <v>0</v>
      </c>
      <c r="H127" s="14">
        <v>2969893.96</v>
      </c>
      <c r="I127" s="101">
        <v>2500000</v>
      </c>
      <c r="J127" s="14">
        <v>4588.88</v>
      </c>
      <c r="K127" s="15">
        <f t="shared" si="8"/>
        <v>0.1835552</v>
      </c>
      <c r="L127" s="14">
        <f t="shared" si="9"/>
        <v>-2965305.08</v>
      </c>
    </row>
    <row r="128" spans="1:12" s="8" customFormat="1" ht="31.5" x14ac:dyDescent="0.2">
      <c r="A128" s="10" t="s">
        <v>45</v>
      </c>
      <c r="B128" s="9">
        <v>33000000</v>
      </c>
      <c r="C128" s="14">
        <f>C129</f>
        <v>0</v>
      </c>
      <c r="D128" s="14">
        <f>D129</f>
        <v>0</v>
      </c>
      <c r="E128" s="14">
        <f>E129</f>
        <v>0</v>
      </c>
      <c r="F128" s="30" t="str">
        <f t="shared" si="12"/>
        <v/>
      </c>
      <c r="G128" s="14">
        <f t="shared" si="13"/>
        <v>0</v>
      </c>
      <c r="H128" s="14">
        <f>H129</f>
        <v>23345281.510000002</v>
      </c>
      <c r="I128" s="14">
        <f>I129</f>
        <v>47345910</v>
      </c>
      <c r="J128" s="14">
        <f>J129</f>
        <v>50791818.200000003</v>
      </c>
      <c r="K128" s="15">
        <f t="shared" si="8"/>
        <v>107.27815391023216</v>
      </c>
      <c r="L128" s="14">
        <f t="shared" si="9"/>
        <v>27446536.690000001</v>
      </c>
    </row>
    <row r="129" spans="1:12" s="8" customFormat="1" ht="15.75" x14ac:dyDescent="0.2">
      <c r="A129" s="10" t="s">
        <v>46</v>
      </c>
      <c r="B129" s="9">
        <v>33010000</v>
      </c>
      <c r="C129" s="14">
        <f>SUM(C130:C131)</f>
        <v>0</v>
      </c>
      <c r="D129" s="14">
        <f>SUM(D130:D131)</f>
        <v>0</v>
      </c>
      <c r="E129" s="14">
        <f>SUM(E130:E131)</f>
        <v>0</v>
      </c>
      <c r="F129" s="30" t="str">
        <f t="shared" si="12"/>
        <v/>
      </c>
      <c r="G129" s="14">
        <f t="shared" si="13"/>
        <v>0</v>
      </c>
      <c r="H129" s="14">
        <f>SUM(H130:H131)</f>
        <v>23345281.510000002</v>
      </c>
      <c r="I129" s="14">
        <f>SUM(I130:I131)</f>
        <v>47345910</v>
      </c>
      <c r="J129" s="14">
        <f>SUM(J130:J131)</f>
        <v>50791818.200000003</v>
      </c>
      <c r="K129" s="15">
        <f t="shared" si="8"/>
        <v>107.27815391023216</v>
      </c>
      <c r="L129" s="14">
        <f t="shared" si="9"/>
        <v>27446536.690000001</v>
      </c>
    </row>
    <row r="130" spans="1:12" ht="79.5" hidden="1" customHeight="1" x14ac:dyDescent="0.2">
      <c r="A130" s="11" t="s">
        <v>85</v>
      </c>
      <c r="B130" s="43">
        <v>33010100</v>
      </c>
      <c r="C130" s="31">
        <v>0</v>
      </c>
      <c r="D130" s="31">
        <v>0</v>
      </c>
      <c r="E130" s="31">
        <v>0</v>
      </c>
      <c r="F130" s="30" t="str">
        <f t="shared" si="12"/>
        <v/>
      </c>
      <c r="G130" s="14">
        <f t="shared" si="13"/>
        <v>0</v>
      </c>
      <c r="H130" s="31">
        <v>23302868.690000001</v>
      </c>
      <c r="I130" s="31">
        <v>46164410</v>
      </c>
      <c r="J130" s="31">
        <v>50791818.200000003</v>
      </c>
      <c r="K130" s="58">
        <f t="shared" si="8"/>
        <v>110.02375682912444</v>
      </c>
      <c r="L130" s="31">
        <f t="shared" si="9"/>
        <v>27488949.510000002</v>
      </c>
    </row>
    <row r="131" spans="1:12" ht="66" hidden="1" customHeight="1" x14ac:dyDescent="0.2">
      <c r="A131" s="11" t="s">
        <v>86</v>
      </c>
      <c r="B131" s="43">
        <v>33010400</v>
      </c>
      <c r="C131" s="31">
        <v>0</v>
      </c>
      <c r="D131" s="31">
        <v>0</v>
      </c>
      <c r="E131" s="31">
        <v>0</v>
      </c>
      <c r="F131" s="30" t="str">
        <f t="shared" si="12"/>
        <v/>
      </c>
      <c r="G131" s="14">
        <f t="shared" si="13"/>
        <v>0</v>
      </c>
      <c r="H131" s="31">
        <v>42412.82</v>
      </c>
      <c r="I131" s="31">
        <v>1181500</v>
      </c>
      <c r="J131" s="31">
        <v>0</v>
      </c>
      <c r="K131" s="58">
        <f t="shared" si="8"/>
        <v>0</v>
      </c>
      <c r="L131" s="31">
        <f t="shared" si="9"/>
        <v>-42412.82</v>
      </c>
    </row>
    <row r="132" spans="1:12" s="8" customFormat="1" ht="15.75" x14ac:dyDescent="0.2">
      <c r="A132" s="10" t="s">
        <v>47</v>
      </c>
      <c r="B132" s="9">
        <v>50000000</v>
      </c>
      <c r="C132" s="14">
        <f>C133</f>
        <v>0</v>
      </c>
      <c r="D132" s="14">
        <f>D133</f>
        <v>0</v>
      </c>
      <c r="E132" s="14">
        <f>E133</f>
        <v>0</v>
      </c>
      <c r="F132" s="30" t="str">
        <f t="shared" si="12"/>
        <v/>
      </c>
      <c r="G132" s="14">
        <f t="shared" si="13"/>
        <v>0</v>
      </c>
      <c r="H132" s="14">
        <f>H133</f>
        <v>9699564.6099999994</v>
      </c>
      <c r="I132" s="14">
        <f>I133</f>
        <v>7310000</v>
      </c>
      <c r="J132" s="14">
        <f>J133</f>
        <v>9519613.4000000004</v>
      </c>
      <c r="K132" s="15">
        <f t="shared" si="8"/>
        <v>130.22726949384403</v>
      </c>
      <c r="L132" s="14">
        <f t="shared" si="9"/>
        <v>-179951.20999999903</v>
      </c>
    </row>
    <row r="133" spans="1:12" ht="63" x14ac:dyDescent="0.2">
      <c r="A133" s="11" t="s">
        <v>87</v>
      </c>
      <c r="B133" s="43">
        <v>50110000</v>
      </c>
      <c r="C133" s="31">
        <v>0</v>
      </c>
      <c r="D133" s="31">
        <v>0</v>
      </c>
      <c r="E133" s="31">
        <v>0</v>
      </c>
      <c r="F133" s="30" t="str">
        <f t="shared" si="12"/>
        <v/>
      </c>
      <c r="G133" s="14">
        <f t="shared" si="13"/>
        <v>0</v>
      </c>
      <c r="H133" s="31">
        <v>9699564.6099999994</v>
      </c>
      <c r="I133" s="31">
        <v>7310000</v>
      </c>
      <c r="J133" s="31">
        <v>9519613.4000000004</v>
      </c>
      <c r="K133" s="58">
        <f t="shared" si="8"/>
        <v>130.22726949384403</v>
      </c>
      <c r="L133" s="31">
        <f t="shared" si="9"/>
        <v>-179951.20999999903</v>
      </c>
    </row>
    <row r="134" spans="1:12" s="8" customFormat="1" ht="15.75" x14ac:dyDescent="0.2">
      <c r="A134" s="10" t="s">
        <v>48</v>
      </c>
      <c r="B134" s="9">
        <v>90010100</v>
      </c>
      <c r="C134" s="14">
        <f>C8+C84+C122+C132</f>
        <v>916686310.79000008</v>
      </c>
      <c r="D134" s="14">
        <f>D8+D84+D122+D132</f>
        <v>1143648053</v>
      </c>
      <c r="E134" s="14">
        <f>E8+E84+E122+E132</f>
        <v>1196734962.1699998</v>
      </c>
      <c r="F134" s="30">
        <f t="shared" si="12"/>
        <v>104.641892147741</v>
      </c>
      <c r="G134" s="14">
        <f t="shared" si="13"/>
        <v>280048651.37999976</v>
      </c>
      <c r="H134" s="14">
        <f>H8+H84+H122+H132</f>
        <v>115303525.20999999</v>
      </c>
      <c r="I134" s="14">
        <f>I8+I84+I122+I132</f>
        <v>130210498.05</v>
      </c>
      <c r="J134" s="14">
        <f>J8+J84+J122+J132</f>
        <v>136810937.34</v>
      </c>
      <c r="K134" s="15">
        <f t="shared" si="8"/>
        <v>105.06905310159054</v>
      </c>
      <c r="L134" s="14">
        <f t="shared" si="9"/>
        <v>21507412.13000001</v>
      </c>
    </row>
    <row r="135" spans="1:12" s="8" customFormat="1" ht="15.75" x14ac:dyDescent="0.2">
      <c r="A135" s="10" t="s">
        <v>49</v>
      </c>
      <c r="B135" s="9">
        <v>40000000</v>
      </c>
      <c r="C135" s="14">
        <f t="shared" ref="C135:E136" si="14">C136</f>
        <v>874934654.69000006</v>
      </c>
      <c r="D135" s="14">
        <f t="shared" si="14"/>
        <v>1172796142.6800001</v>
      </c>
      <c r="E135" s="14">
        <f t="shared" si="14"/>
        <v>1166881397.46</v>
      </c>
      <c r="F135" s="30">
        <f t="shared" si="12"/>
        <v>99.49567149782024</v>
      </c>
      <c r="G135" s="14">
        <f t="shared" si="13"/>
        <v>291946742.76999998</v>
      </c>
      <c r="H135" s="14">
        <f t="shared" ref="H135:J136" si="15">H136</f>
        <v>0</v>
      </c>
      <c r="I135" s="14">
        <f t="shared" si="15"/>
        <v>19864950.100000001</v>
      </c>
      <c r="J135" s="14">
        <f t="shared" si="15"/>
        <v>19126148.5</v>
      </c>
      <c r="K135" s="15">
        <f t="shared" si="8"/>
        <v>96.280878651691154</v>
      </c>
      <c r="L135" s="14">
        <f t="shared" si="9"/>
        <v>19126148.5</v>
      </c>
    </row>
    <row r="136" spans="1:12" s="8" customFormat="1" ht="15.75" x14ac:dyDescent="0.2">
      <c r="A136" s="10" t="s">
        <v>50</v>
      </c>
      <c r="B136" s="9">
        <v>41000000</v>
      </c>
      <c r="C136" s="14">
        <f t="shared" si="14"/>
        <v>874934654.69000006</v>
      </c>
      <c r="D136" s="14">
        <f t="shared" si="14"/>
        <v>1172796142.6800001</v>
      </c>
      <c r="E136" s="14">
        <f t="shared" si="14"/>
        <v>1166881397.46</v>
      </c>
      <c r="F136" s="30">
        <f t="shared" si="12"/>
        <v>99.49567149782024</v>
      </c>
      <c r="G136" s="14">
        <f t="shared" si="13"/>
        <v>291946742.76999998</v>
      </c>
      <c r="H136" s="14">
        <f t="shared" si="15"/>
        <v>0</v>
      </c>
      <c r="I136" s="14">
        <f t="shared" si="15"/>
        <v>19864950.100000001</v>
      </c>
      <c r="J136" s="14">
        <f t="shared" si="15"/>
        <v>19126148.5</v>
      </c>
      <c r="K136" s="15">
        <f t="shared" si="8"/>
        <v>96.280878651691154</v>
      </c>
      <c r="L136" s="14">
        <f t="shared" si="9"/>
        <v>19126148.5</v>
      </c>
    </row>
    <row r="137" spans="1:12" s="8" customFormat="1" ht="15.75" x14ac:dyDescent="0.2">
      <c r="A137" s="10" t="s">
        <v>88</v>
      </c>
      <c r="B137" s="9">
        <v>41030000</v>
      </c>
      <c r="C137" s="14">
        <f>SUM(C138:C150)</f>
        <v>874934654.69000006</v>
      </c>
      <c r="D137" s="14">
        <f>SUM(D138:D150)</f>
        <v>1172796142.6800001</v>
      </c>
      <c r="E137" s="14">
        <f>SUM(E138:E150)</f>
        <v>1166881397.46</v>
      </c>
      <c r="F137" s="30">
        <f t="shared" si="12"/>
        <v>99.49567149782024</v>
      </c>
      <c r="G137" s="14">
        <f t="shared" si="13"/>
        <v>291946742.76999998</v>
      </c>
      <c r="H137" s="14">
        <f>SUM(H138:H150)</f>
        <v>0</v>
      </c>
      <c r="I137" s="14">
        <f>SUM(I138:I150)</f>
        <v>19864950.100000001</v>
      </c>
      <c r="J137" s="14">
        <f>SUM(J138:J150)</f>
        <v>19126148.5</v>
      </c>
      <c r="K137" s="15">
        <f t="shared" si="8"/>
        <v>96.280878651691154</v>
      </c>
      <c r="L137" s="14">
        <f t="shared" si="9"/>
        <v>19126148.5</v>
      </c>
    </row>
    <row r="138" spans="1:12" ht="110.25" x14ac:dyDescent="0.2">
      <c r="A138" s="11" t="s">
        <v>142</v>
      </c>
      <c r="B138" s="43">
        <v>41030600</v>
      </c>
      <c r="C138" s="31">
        <v>231803049.22</v>
      </c>
      <c r="D138" s="31">
        <v>255205600</v>
      </c>
      <c r="E138" s="31">
        <v>253378792.18000001</v>
      </c>
      <c r="F138" s="34">
        <f t="shared" si="12"/>
        <v>99.284181922340267</v>
      </c>
      <c r="G138" s="31">
        <f t="shared" si="13"/>
        <v>21575742.960000008</v>
      </c>
      <c r="H138" s="31">
        <v>0</v>
      </c>
      <c r="I138" s="31">
        <v>0</v>
      </c>
      <c r="J138" s="31">
        <v>0</v>
      </c>
      <c r="K138" s="15" t="str">
        <f t="shared" si="8"/>
        <v/>
      </c>
      <c r="L138" s="14">
        <f t="shared" si="9"/>
        <v>0</v>
      </c>
    </row>
    <row r="139" spans="1:12" ht="111" customHeight="1" x14ac:dyDescent="0.2">
      <c r="A139" s="11" t="s">
        <v>107</v>
      </c>
      <c r="B139" s="43">
        <v>41030800</v>
      </c>
      <c r="C139" s="31">
        <v>243018560.88999999</v>
      </c>
      <c r="D139" s="31">
        <v>412075847.68000001</v>
      </c>
      <c r="E139" s="31">
        <v>408235237.57999998</v>
      </c>
      <c r="F139" s="34">
        <f t="shared" si="12"/>
        <v>99.067984663109286</v>
      </c>
      <c r="G139" s="31">
        <f t="shared" si="13"/>
        <v>165216676.69</v>
      </c>
      <c r="H139" s="31">
        <v>0</v>
      </c>
      <c r="I139" s="31">
        <v>0</v>
      </c>
      <c r="J139" s="31">
        <v>0</v>
      </c>
      <c r="K139" s="15" t="str">
        <f t="shared" si="8"/>
        <v/>
      </c>
      <c r="L139" s="14">
        <f t="shared" si="9"/>
        <v>0</v>
      </c>
    </row>
    <row r="140" spans="1:12" ht="94.5" hidden="1" x14ac:dyDescent="0.2">
      <c r="A140" s="11" t="s">
        <v>108</v>
      </c>
      <c r="B140" s="43">
        <v>41030900</v>
      </c>
      <c r="C140" s="38"/>
      <c r="D140" s="39"/>
      <c r="E140" s="38"/>
      <c r="F140" s="34" t="str">
        <f t="shared" si="12"/>
        <v/>
      </c>
      <c r="G140" s="31">
        <f t="shared" si="13"/>
        <v>0</v>
      </c>
      <c r="H140" s="31">
        <v>0</v>
      </c>
      <c r="I140" s="31">
        <v>0</v>
      </c>
      <c r="J140" s="31">
        <v>0</v>
      </c>
      <c r="K140" s="15" t="str">
        <f t="shared" si="8"/>
        <v/>
      </c>
      <c r="L140" s="14">
        <f t="shared" si="9"/>
        <v>0</v>
      </c>
    </row>
    <row r="141" spans="1:12" ht="78.75" x14ac:dyDescent="0.2">
      <c r="A141" s="11" t="s">
        <v>51</v>
      </c>
      <c r="B141" s="43">
        <v>41031000</v>
      </c>
      <c r="C141" s="31">
        <v>443101.08</v>
      </c>
      <c r="D141" s="31">
        <v>473750</v>
      </c>
      <c r="E141" s="31">
        <v>473750</v>
      </c>
      <c r="F141" s="34">
        <f t="shared" si="12"/>
        <v>100</v>
      </c>
      <c r="G141" s="31">
        <f t="shared" si="13"/>
        <v>30648.919999999984</v>
      </c>
      <c r="H141" s="31">
        <v>0</v>
      </c>
      <c r="I141" s="31">
        <v>0</v>
      </c>
      <c r="J141" s="31">
        <v>0</v>
      </c>
      <c r="K141" s="15" t="str">
        <f t="shared" si="8"/>
        <v/>
      </c>
      <c r="L141" s="14">
        <f t="shared" si="9"/>
        <v>0</v>
      </c>
    </row>
    <row r="142" spans="1:12" s="23" customFormat="1" ht="63" x14ac:dyDescent="0.25">
      <c r="A142" s="11" t="s">
        <v>405</v>
      </c>
      <c r="B142" s="84">
        <v>41033600</v>
      </c>
      <c r="C142" s="59"/>
      <c r="D142" s="31">
        <v>3592800</v>
      </c>
      <c r="E142" s="31">
        <v>3591206.94</v>
      </c>
      <c r="F142" s="34">
        <f t="shared" si="12"/>
        <v>99.955659652638602</v>
      </c>
      <c r="G142" s="31">
        <f t="shared" si="13"/>
        <v>3591206.94</v>
      </c>
      <c r="H142" s="31"/>
      <c r="I142" s="31"/>
      <c r="J142" s="31"/>
      <c r="K142" s="15" t="str">
        <f>IF(I142=0,"",IF(J142/I142&gt;1.5, "зв.100",J142/I142*100))</f>
        <v/>
      </c>
      <c r="L142" s="14">
        <f>J142-H142</f>
        <v>0</v>
      </c>
    </row>
    <row r="143" spans="1:12" s="23" customFormat="1" ht="63" x14ac:dyDescent="0.25">
      <c r="A143" s="11" t="s">
        <v>406</v>
      </c>
      <c r="B143" s="84">
        <v>41033800</v>
      </c>
      <c r="C143" s="31">
        <v>327464</v>
      </c>
      <c r="D143" s="31">
        <v>599000</v>
      </c>
      <c r="E143" s="31">
        <v>599000</v>
      </c>
      <c r="F143" s="34">
        <f t="shared" si="12"/>
        <v>100</v>
      </c>
      <c r="G143" s="31">
        <f t="shared" si="13"/>
        <v>271536</v>
      </c>
      <c r="H143" s="31"/>
      <c r="I143" s="31"/>
      <c r="J143" s="31"/>
      <c r="K143" s="15" t="str">
        <f>IF(I143=0,"",IF(J143/I143&gt;1.5, "зв.100",J143/I143*100))</f>
        <v/>
      </c>
      <c r="L143" s="14">
        <f>J143-H143</f>
        <v>0</v>
      </c>
    </row>
    <row r="144" spans="1:12" ht="31.5" x14ac:dyDescent="0.2">
      <c r="A144" s="11" t="s">
        <v>140</v>
      </c>
      <c r="B144" s="43">
        <v>41033900</v>
      </c>
      <c r="C144" s="31">
        <v>193165700</v>
      </c>
      <c r="D144" s="31">
        <v>240276400</v>
      </c>
      <c r="E144" s="31">
        <v>240276400</v>
      </c>
      <c r="F144" s="34">
        <f t="shared" si="12"/>
        <v>100</v>
      </c>
      <c r="G144" s="31">
        <f t="shared" si="13"/>
        <v>47110700</v>
      </c>
      <c r="H144" s="31"/>
      <c r="I144" s="31"/>
      <c r="J144" s="31"/>
      <c r="K144" s="15" t="str">
        <f t="shared" si="8"/>
        <v/>
      </c>
      <c r="L144" s="14">
        <f t="shared" si="9"/>
        <v>0</v>
      </c>
    </row>
    <row r="145" spans="1:12" ht="31.5" x14ac:dyDescent="0.2">
      <c r="A145" s="11" t="s">
        <v>141</v>
      </c>
      <c r="B145" s="43">
        <v>41034200</v>
      </c>
      <c r="C145" s="31">
        <v>170884100</v>
      </c>
      <c r="D145" s="31">
        <v>222427045</v>
      </c>
      <c r="E145" s="31">
        <v>222426628.16999999</v>
      </c>
      <c r="F145" s="34">
        <f t="shared" si="12"/>
        <v>99.999812599227752</v>
      </c>
      <c r="G145" s="31">
        <f t="shared" si="13"/>
        <v>51542528.169999987</v>
      </c>
      <c r="H145" s="31"/>
      <c r="I145" s="31"/>
      <c r="J145" s="31"/>
      <c r="K145" s="15" t="str">
        <f t="shared" si="8"/>
        <v/>
      </c>
      <c r="L145" s="14">
        <f t="shared" si="9"/>
        <v>0</v>
      </c>
    </row>
    <row r="146" spans="1:12" s="23" customFormat="1" ht="50.25" customHeight="1" x14ac:dyDescent="0.2">
      <c r="A146" s="11" t="s">
        <v>187</v>
      </c>
      <c r="B146" s="43">
        <v>41034500</v>
      </c>
      <c r="C146" s="31">
        <v>31730838.98</v>
      </c>
      <c r="D146" s="31">
        <v>23500000</v>
      </c>
      <c r="E146" s="31">
        <v>23500000</v>
      </c>
      <c r="F146" s="34">
        <f t="shared" si="12"/>
        <v>100</v>
      </c>
      <c r="G146" s="31">
        <f t="shared" si="13"/>
        <v>-8230838.9800000004</v>
      </c>
      <c r="H146" s="31"/>
      <c r="I146" s="31">
        <v>14931992</v>
      </c>
      <c r="J146" s="31">
        <v>14193190.4</v>
      </c>
      <c r="K146" s="58">
        <f>IF(I146=0,"",IF(J146/I146&gt;1.5, "зв.100",J146/I146*100))</f>
        <v>95.052223440784061</v>
      </c>
      <c r="L146" s="31">
        <f>J146-H146</f>
        <v>14193190.4</v>
      </c>
    </row>
    <row r="147" spans="1:12" s="25" customFormat="1" ht="47.25" x14ac:dyDescent="0.25">
      <c r="A147" s="11" t="s">
        <v>407</v>
      </c>
      <c r="B147" s="84">
        <v>41035400</v>
      </c>
      <c r="C147" s="38"/>
      <c r="D147" s="31">
        <v>896000</v>
      </c>
      <c r="E147" s="31">
        <v>678937.55</v>
      </c>
      <c r="F147" s="34">
        <f t="shared" si="12"/>
        <v>75.774280133928571</v>
      </c>
      <c r="G147" s="31">
        <f t="shared" si="13"/>
        <v>678937.55</v>
      </c>
      <c r="H147" s="31"/>
      <c r="I147" s="31"/>
      <c r="J147" s="31"/>
      <c r="K147" s="15" t="str">
        <f>IF(I147=0,"",IF(J147/I147&gt;1.5, "зв.100",J147/I147*100))</f>
        <v/>
      </c>
      <c r="L147" s="14">
        <f>J147-H147</f>
        <v>0</v>
      </c>
    </row>
    <row r="148" spans="1:12" ht="114" customHeight="1" x14ac:dyDescent="0.2">
      <c r="A148" s="11" t="s">
        <v>106</v>
      </c>
      <c r="B148" s="43">
        <v>41035800</v>
      </c>
      <c r="C148" s="31">
        <v>603357.85</v>
      </c>
      <c r="D148" s="31">
        <v>638065</v>
      </c>
      <c r="E148" s="31">
        <v>638059.49</v>
      </c>
      <c r="F148" s="34">
        <f t="shared" si="12"/>
        <v>99.999136451615428</v>
      </c>
      <c r="G148" s="31">
        <f t="shared" si="13"/>
        <v>34701.640000000014</v>
      </c>
      <c r="H148" s="31">
        <v>0</v>
      </c>
      <c r="I148" s="31">
        <v>0</v>
      </c>
      <c r="J148" s="31">
        <v>0</v>
      </c>
      <c r="K148" s="15" t="str">
        <f t="shared" si="8"/>
        <v/>
      </c>
      <c r="L148" s="14">
        <f t="shared" si="9"/>
        <v>0</v>
      </c>
    </row>
    <row r="149" spans="1:12" s="23" customFormat="1" ht="240" customHeight="1" x14ac:dyDescent="0.2">
      <c r="A149" s="11" t="s">
        <v>419</v>
      </c>
      <c r="B149" s="43">
        <v>41036100</v>
      </c>
      <c r="C149" s="31">
        <v>2958482.67</v>
      </c>
      <c r="D149" s="31">
        <v>13111635</v>
      </c>
      <c r="E149" s="31">
        <v>13083385.550000001</v>
      </c>
      <c r="F149" s="34">
        <f t="shared" si="12"/>
        <v>99.784546702222883</v>
      </c>
      <c r="G149" s="31">
        <f t="shared" si="13"/>
        <v>10124902.880000001</v>
      </c>
      <c r="H149" s="31"/>
      <c r="I149" s="31"/>
      <c r="J149" s="31"/>
      <c r="K149" s="15" t="str">
        <f t="shared" si="8"/>
        <v/>
      </c>
      <c r="L149" s="14">
        <f t="shared" si="9"/>
        <v>0</v>
      </c>
    </row>
    <row r="150" spans="1:12" s="25" customFormat="1" ht="162" customHeight="1" x14ac:dyDescent="0.2">
      <c r="A150" s="11" t="s">
        <v>192</v>
      </c>
      <c r="B150" s="43">
        <v>41036600</v>
      </c>
      <c r="C150" s="38"/>
      <c r="D150" s="31">
        <v>0</v>
      </c>
      <c r="E150" s="31">
        <v>0</v>
      </c>
      <c r="F150" s="34" t="str">
        <f t="shared" si="12"/>
        <v/>
      </c>
      <c r="G150" s="31">
        <f t="shared" si="13"/>
        <v>0</v>
      </c>
      <c r="H150" s="39"/>
      <c r="I150" s="31">
        <v>4932958.0999999996</v>
      </c>
      <c r="J150" s="31">
        <v>4932958.0999999996</v>
      </c>
      <c r="K150" s="58">
        <f>IF(I150=0,"",IF(J150/I150&gt;1.5, "зв.100",J150/I150*100))</f>
        <v>100</v>
      </c>
      <c r="L150" s="31">
        <f>J150-H150</f>
        <v>4932958.0999999996</v>
      </c>
    </row>
    <row r="151" spans="1:12" s="24" customFormat="1" ht="31.5" x14ac:dyDescent="0.2">
      <c r="A151" s="10" t="s">
        <v>52</v>
      </c>
      <c r="B151" s="9">
        <v>90010200</v>
      </c>
      <c r="C151" s="14">
        <f>C134+C135</f>
        <v>1791620965.48</v>
      </c>
      <c r="D151" s="14">
        <f>D134+D135</f>
        <v>2316444195.6800003</v>
      </c>
      <c r="E151" s="14">
        <f>E134+E135</f>
        <v>2363616359.6300001</v>
      </c>
      <c r="F151" s="30">
        <f t="shared" ref="F151:F177" si="16">IF(D151=0,"",IF(E151/D151&gt;1.5, "зв.100",E151/D151*100))</f>
        <v>102.03640407301728</v>
      </c>
      <c r="G151" s="14">
        <f t="shared" ref="G151:G177" si="17">E151-C151</f>
        <v>571995394.1500001</v>
      </c>
      <c r="H151" s="14">
        <f>H134+H135</f>
        <v>115303525.20999999</v>
      </c>
      <c r="I151" s="14">
        <f>I134+I135</f>
        <v>150075448.15000001</v>
      </c>
      <c r="J151" s="14">
        <f>J134+J135</f>
        <v>155937085.84</v>
      </c>
      <c r="K151" s="15">
        <f t="shared" si="8"/>
        <v>103.90579389384284</v>
      </c>
      <c r="L151" s="14">
        <f t="shared" si="9"/>
        <v>40633560.63000001</v>
      </c>
    </row>
    <row r="152" spans="1:12" s="23" customFormat="1" ht="15.75" x14ac:dyDescent="0.2">
      <c r="A152" s="11" t="s">
        <v>89</v>
      </c>
      <c r="B152" s="43">
        <v>41035000</v>
      </c>
      <c r="C152" s="31"/>
      <c r="D152" s="100">
        <v>7000</v>
      </c>
      <c r="E152" s="31">
        <v>7000</v>
      </c>
      <c r="F152" s="34">
        <f t="shared" si="16"/>
        <v>100</v>
      </c>
      <c r="G152" s="31">
        <f t="shared" si="17"/>
        <v>7000</v>
      </c>
      <c r="H152" s="31">
        <v>0</v>
      </c>
      <c r="I152" s="31">
        <v>0</v>
      </c>
      <c r="J152" s="31">
        <v>0</v>
      </c>
      <c r="K152" s="15" t="str">
        <f t="shared" si="8"/>
        <v/>
      </c>
      <c r="L152" s="14">
        <f t="shared" si="9"/>
        <v>0</v>
      </c>
    </row>
    <row r="153" spans="1:12" s="23" customFormat="1" ht="63" x14ac:dyDescent="0.2">
      <c r="A153" s="11" t="s">
        <v>188</v>
      </c>
      <c r="B153" s="43">
        <v>41035200</v>
      </c>
      <c r="C153" s="31">
        <v>652950</v>
      </c>
      <c r="D153" s="100">
        <v>210000</v>
      </c>
      <c r="E153" s="31">
        <v>180618</v>
      </c>
      <c r="F153" s="34">
        <f t="shared" si="16"/>
        <v>86.008571428571429</v>
      </c>
      <c r="G153" s="31">
        <f t="shared" si="17"/>
        <v>-472332</v>
      </c>
      <c r="H153" s="31"/>
      <c r="I153" s="31"/>
      <c r="J153" s="31"/>
      <c r="K153" s="15" t="str">
        <f>IF(I153=0,"",IF(J153/I153&gt;1.5, "зв.100",J153/I153*100))</f>
        <v/>
      </c>
      <c r="L153" s="14">
        <f>J153-H153</f>
        <v>0</v>
      </c>
    </row>
    <row r="154" spans="1:12" s="41" customFormat="1" ht="16.5" x14ac:dyDescent="0.2">
      <c r="A154" s="27" t="s">
        <v>6</v>
      </c>
      <c r="B154" s="48">
        <v>90010300</v>
      </c>
      <c r="C154" s="16">
        <f>C151+C152+C153</f>
        <v>1792273915.48</v>
      </c>
      <c r="D154" s="16">
        <f>D151+D152+D153</f>
        <v>2316661195.6800003</v>
      </c>
      <c r="E154" s="16">
        <f>E151+E152+E153</f>
        <v>2363803977.6300001</v>
      </c>
      <c r="F154" s="16">
        <f t="shared" si="16"/>
        <v>102.03494503373689</v>
      </c>
      <c r="G154" s="16">
        <f t="shared" si="17"/>
        <v>571530062.1500001</v>
      </c>
      <c r="H154" s="16">
        <f>H151+H152</f>
        <v>115303525.20999999</v>
      </c>
      <c r="I154" s="16">
        <f>I151+I152</f>
        <v>150075448.15000001</v>
      </c>
      <c r="J154" s="16">
        <f>J151+J152</f>
        <v>155937085.84</v>
      </c>
      <c r="K154" s="16">
        <f t="shared" si="8"/>
        <v>103.90579389384284</v>
      </c>
      <c r="L154" s="16">
        <f t="shared" si="9"/>
        <v>40633560.63000001</v>
      </c>
    </row>
    <row r="155" spans="1:12" s="8" customFormat="1" ht="15.75" x14ac:dyDescent="0.25">
      <c r="A155" s="10" t="s">
        <v>53</v>
      </c>
      <c r="B155" s="62" t="s">
        <v>197</v>
      </c>
      <c r="C155" s="14">
        <f>C156</f>
        <v>57205971.659999996</v>
      </c>
      <c r="D155" s="14">
        <f>D156</f>
        <v>102056000</v>
      </c>
      <c r="E155" s="14">
        <f>E156</f>
        <v>99904894.989999995</v>
      </c>
      <c r="F155" s="30">
        <f t="shared" si="16"/>
        <v>97.892230726267925</v>
      </c>
      <c r="G155" s="14">
        <f t="shared" si="17"/>
        <v>42698923.329999998</v>
      </c>
      <c r="H155" s="14">
        <f>H156</f>
        <v>2742011.71</v>
      </c>
      <c r="I155" s="14">
        <f>I156</f>
        <v>2517048.89</v>
      </c>
      <c r="J155" s="14">
        <f>J156</f>
        <v>1985445.57</v>
      </c>
      <c r="K155" s="15">
        <f t="shared" ref="K155:K235" si="18">IF(I155=0,"",IF(J155/I155&gt;1.5, "зв.100",J155/I155*100))</f>
        <v>78.879896925641361</v>
      </c>
      <c r="L155" s="14">
        <f t="shared" si="9"/>
        <v>-756566.1399999999</v>
      </c>
    </row>
    <row r="156" spans="1:12" ht="31.5" x14ac:dyDescent="0.25">
      <c r="A156" s="11" t="s">
        <v>196</v>
      </c>
      <c r="B156" s="61" t="s">
        <v>198</v>
      </c>
      <c r="C156" s="31">
        <v>57205971.659999996</v>
      </c>
      <c r="D156" s="31">
        <v>102056000</v>
      </c>
      <c r="E156" s="31">
        <v>99904894.989999995</v>
      </c>
      <c r="F156" s="34">
        <f t="shared" si="16"/>
        <v>97.892230726267925</v>
      </c>
      <c r="G156" s="31">
        <f t="shared" si="17"/>
        <v>42698923.329999998</v>
      </c>
      <c r="H156" s="31">
        <v>2742011.71</v>
      </c>
      <c r="I156" s="31">
        <v>2517048.89</v>
      </c>
      <c r="J156" s="31">
        <v>1985445.57</v>
      </c>
      <c r="K156" s="58">
        <f t="shared" si="18"/>
        <v>78.879896925641361</v>
      </c>
      <c r="L156" s="31">
        <f t="shared" ref="L156:L236" si="19">J156-H156</f>
        <v>-756566.1399999999</v>
      </c>
    </row>
    <row r="157" spans="1:12" s="8" customFormat="1" ht="15.75" x14ac:dyDescent="0.25">
      <c r="A157" s="10" t="s">
        <v>54</v>
      </c>
      <c r="B157" s="62" t="s">
        <v>199</v>
      </c>
      <c r="C157" s="14">
        <f>SUM(C158:C169)</f>
        <v>479503575.60999995</v>
      </c>
      <c r="D157" s="14">
        <f>SUM(D158:D169)</f>
        <v>703863368</v>
      </c>
      <c r="E157" s="14">
        <f>SUM(E158:E169)</f>
        <v>680407559.01999998</v>
      </c>
      <c r="F157" s="30">
        <f t="shared" si="16"/>
        <v>96.667562193689832</v>
      </c>
      <c r="G157" s="14">
        <f t="shared" si="17"/>
        <v>200903983.41000003</v>
      </c>
      <c r="H157" s="14">
        <f>SUM(H158:H169)</f>
        <v>54368959.309999995</v>
      </c>
      <c r="I157" s="14">
        <f>SUM(I158:I169)</f>
        <v>147983221.47000003</v>
      </c>
      <c r="J157" s="14">
        <f>SUM(J158:J169)</f>
        <v>48475774.040000007</v>
      </c>
      <c r="K157" s="15">
        <f t="shared" si="18"/>
        <v>32.757615058290426</v>
      </c>
      <c r="L157" s="14">
        <f t="shared" si="19"/>
        <v>-5893185.2699999884</v>
      </c>
    </row>
    <row r="158" spans="1:12" ht="15.75" x14ac:dyDescent="0.25">
      <c r="A158" s="11" t="s">
        <v>200</v>
      </c>
      <c r="B158" s="61" t="s">
        <v>201</v>
      </c>
      <c r="C158" s="31">
        <v>146709447.13999999</v>
      </c>
      <c r="D158" s="31">
        <v>213795512</v>
      </c>
      <c r="E158" s="31">
        <v>209587665.87</v>
      </c>
      <c r="F158" s="30">
        <f t="shared" si="16"/>
        <v>98.031836079889274</v>
      </c>
      <c r="G158" s="14">
        <f t="shared" si="17"/>
        <v>62878218.730000019</v>
      </c>
      <c r="H158" s="31">
        <v>27458662.120000001</v>
      </c>
      <c r="I158" s="31">
        <v>80873345.390000001</v>
      </c>
      <c r="J158" s="31">
        <v>22148821.789999999</v>
      </c>
      <c r="K158" s="15">
        <f t="shared" si="18"/>
        <v>27.387047837814194</v>
      </c>
      <c r="L158" s="14">
        <f t="shared" si="19"/>
        <v>-5309840.3300000019</v>
      </c>
    </row>
    <row r="159" spans="1:12" ht="78.75" x14ac:dyDescent="0.25">
      <c r="A159" s="11" t="s">
        <v>202</v>
      </c>
      <c r="B159" s="61" t="s">
        <v>203</v>
      </c>
      <c r="C159" s="31">
        <v>224531793.02000001</v>
      </c>
      <c r="D159" s="31">
        <v>331378866</v>
      </c>
      <c r="E159" s="31">
        <v>322409371.43000001</v>
      </c>
      <c r="F159" s="34">
        <f t="shared" si="16"/>
        <v>97.293281047681546</v>
      </c>
      <c r="G159" s="31">
        <f t="shared" si="17"/>
        <v>97877578.409999996</v>
      </c>
      <c r="H159" s="31">
        <v>18024755.579999998</v>
      </c>
      <c r="I159" s="31">
        <v>56494809.539999999</v>
      </c>
      <c r="J159" s="31">
        <v>17034135.379999999</v>
      </c>
      <c r="K159" s="58">
        <f t="shared" si="18"/>
        <v>30.151682107963079</v>
      </c>
      <c r="L159" s="31">
        <f t="shared" si="19"/>
        <v>-990620.19999999925</v>
      </c>
    </row>
    <row r="160" spans="1:12" s="23" customFormat="1" ht="78.75" x14ac:dyDescent="0.25">
      <c r="A160" s="11" t="s">
        <v>204</v>
      </c>
      <c r="B160" s="61" t="s">
        <v>205</v>
      </c>
      <c r="C160" s="31">
        <v>603357.85</v>
      </c>
      <c r="D160" s="31">
        <v>638065</v>
      </c>
      <c r="E160" s="31">
        <v>638059.49</v>
      </c>
      <c r="F160" s="34">
        <f t="shared" si="16"/>
        <v>99.999136451615428</v>
      </c>
      <c r="G160" s="31">
        <f t="shared" si="17"/>
        <v>34701.640000000014</v>
      </c>
      <c r="H160" s="31">
        <v>0</v>
      </c>
      <c r="I160" s="31">
        <v>0</v>
      </c>
      <c r="J160" s="31">
        <v>0</v>
      </c>
      <c r="K160" s="58" t="str">
        <f t="shared" si="18"/>
        <v/>
      </c>
      <c r="L160" s="31">
        <f t="shared" si="19"/>
        <v>0</v>
      </c>
    </row>
    <row r="161" spans="1:12" ht="109.5" customHeight="1" x14ac:dyDescent="0.25">
      <c r="A161" s="11" t="s">
        <v>206</v>
      </c>
      <c r="B161" s="61" t="s">
        <v>207</v>
      </c>
      <c r="C161" s="31">
        <v>6781665.8399999999</v>
      </c>
      <c r="D161" s="31">
        <v>9050000</v>
      </c>
      <c r="E161" s="31">
        <v>8747839.1400000006</v>
      </c>
      <c r="F161" s="34">
        <f t="shared" si="16"/>
        <v>96.661205966850844</v>
      </c>
      <c r="G161" s="31">
        <f t="shared" si="17"/>
        <v>1966173.3000000007</v>
      </c>
      <c r="H161" s="31">
        <v>104280.29</v>
      </c>
      <c r="I161" s="31">
        <v>129017.21</v>
      </c>
      <c r="J161" s="31">
        <v>86017.1</v>
      </c>
      <c r="K161" s="58">
        <f t="shared" si="18"/>
        <v>66.671027841944493</v>
      </c>
      <c r="L161" s="31">
        <f t="shared" si="19"/>
        <v>-18263.189999999988</v>
      </c>
    </row>
    <row r="162" spans="1:12" ht="47.25" x14ac:dyDescent="0.25">
      <c r="A162" s="11" t="s">
        <v>208</v>
      </c>
      <c r="B162" s="61" t="s">
        <v>209</v>
      </c>
      <c r="C162" s="31">
        <v>10680491.199999999</v>
      </c>
      <c r="D162" s="31">
        <v>16025300</v>
      </c>
      <c r="E162" s="31">
        <v>15401012.720000001</v>
      </c>
      <c r="F162" s="34">
        <f t="shared" si="16"/>
        <v>96.104364473676014</v>
      </c>
      <c r="G162" s="31">
        <f t="shared" si="17"/>
        <v>4720521.5200000014</v>
      </c>
      <c r="H162" s="31">
        <v>284233.87</v>
      </c>
      <c r="I162" s="31">
        <v>29783.86</v>
      </c>
      <c r="J162" s="31">
        <v>11374.97</v>
      </c>
      <c r="K162" s="58">
        <f t="shared" si="18"/>
        <v>38.191725317000547</v>
      </c>
      <c r="L162" s="31">
        <f t="shared" si="19"/>
        <v>-272858.90000000002</v>
      </c>
    </row>
    <row r="163" spans="1:12" s="23" customFormat="1" ht="47.25" x14ac:dyDescent="0.25">
      <c r="A163" s="11" t="s">
        <v>210</v>
      </c>
      <c r="B163" s="61" t="s">
        <v>211</v>
      </c>
      <c r="C163" s="31">
        <v>82342818.5</v>
      </c>
      <c r="D163" s="31">
        <v>123110625</v>
      </c>
      <c r="E163" s="31">
        <v>113941862.95999999</v>
      </c>
      <c r="F163" s="34">
        <f t="shared" si="16"/>
        <v>92.552420199312607</v>
      </c>
      <c r="G163" s="31">
        <f t="shared" si="17"/>
        <v>31599044.459999993</v>
      </c>
      <c r="H163" s="31">
        <v>7024589.6200000001</v>
      </c>
      <c r="I163" s="31">
        <v>10444518.91</v>
      </c>
      <c r="J163" s="31">
        <v>9183809.75</v>
      </c>
      <c r="K163" s="58">
        <f t="shared" si="18"/>
        <v>87.929466442030687</v>
      </c>
      <c r="L163" s="31">
        <f t="shared" si="19"/>
        <v>2159220.13</v>
      </c>
    </row>
    <row r="164" spans="1:12" s="23" customFormat="1" ht="31.5" x14ac:dyDescent="0.25">
      <c r="A164" s="11" t="s">
        <v>420</v>
      </c>
      <c r="B164" s="61" t="s">
        <v>415</v>
      </c>
      <c r="C164" s="31">
        <v>0</v>
      </c>
      <c r="D164" s="60"/>
      <c r="E164" s="60"/>
      <c r="F164" s="34" t="str">
        <f t="shared" si="16"/>
        <v/>
      </c>
      <c r="G164" s="31">
        <f t="shared" si="17"/>
        <v>0</v>
      </c>
      <c r="H164" s="31">
        <v>1414577.89</v>
      </c>
      <c r="I164" s="60"/>
      <c r="J164" s="60"/>
      <c r="K164" s="58" t="str">
        <f t="shared" si="18"/>
        <v/>
      </c>
      <c r="L164" s="31">
        <f t="shared" si="19"/>
        <v>-1414577.89</v>
      </c>
    </row>
    <row r="165" spans="1:12" ht="47.25" x14ac:dyDescent="0.25">
      <c r="A165" s="11" t="s">
        <v>212</v>
      </c>
      <c r="B165" s="61" t="s">
        <v>213</v>
      </c>
      <c r="C165" s="31">
        <v>1867878.83</v>
      </c>
      <c r="D165" s="31">
        <v>2113300</v>
      </c>
      <c r="E165" s="31">
        <v>2085956.31</v>
      </c>
      <c r="F165" s="34">
        <f t="shared" si="16"/>
        <v>98.706114134292349</v>
      </c>
      <c r="G165" s="31">
        <f t="shared" si="17"/>
        <v>218077.47999999998</v>
      </c>
      <c r="H165" s="31">
        <v>30032</v>
      </c>
      <c r="I165" s="31">
        <v>486</v>
      </c>
      <c r="J165" s="31">
        <v>354.49</v>
      </c>
      <c r="K165" s="58">
        <f t="shared" si="18"/>
        <v>72.940329218106996</v>
      </c>
      <c r="L165" s="31">
        <f t="shared" si="19"/>
        <v>-29677.51</v>
      </c>
    </row>
    <row r="166" spans="1:12" ht="18" customHeight="1" x14ac:dyDescent="0.25">
      <c r="A166" s="11" t="s">
        <v>214</v>
      </c>
      <c r="B166" s="61" t="s">
        <v>215</v>
      </c>
      <c r="C166" s="31">
        <v>4187387.3</v>
      </c>
      <c r="D166" s="31">
        <v>5111100</v>
      </c>
      <c r="E166" s="31">
        <v>4997963.42</v>
      </c>
      <c r="F166" s="34">
        <f t="shared" si="16"/>
        <v>97.786453405333489</v>
      </c>
      <c r="G166" s="31">
        <f t="shared" si="17"/>
        <v>810576.12000000011</v>
      </c>
      <c r="H166" s="31">
        <v>18000</v>
      </c>
      <c r="I166" s="31">
        <v>0</v>
      </c>
      <c r="J166" s="31">
        <v>0</v>
      </c>
      <c r="K166" s="58" t="str">
        <f t="shared" si="18"/>
        <v/>
      </c>
      <c r="L166" s="31">
        <f t="shared" si="19"/>
        <v>-18000</v>
      </c>
    </row>
    <row r="167" spans="1:12" ht="31.5" x14ac:dyDescent="0.25">
      <c r="A167" s="11" t="s">
        <v>216</v>
      </c>
      <c r="B167" s="61" t="s">
        <v>217</v>
      </c>
      <c r="C167" s="31">
        <v>621807.23</v>
      </c>
      <c r="D167" s="31">
        <v>857900</v>
      </c>
      <c r="E167" s="31">
        <v>829174.64</v>
      </c>
      <c r="F167" s="34">
        <f t="shared" si="16"/>
        <v>96.651665695302484</v>
      </c>
      <c r="G167" s="31">
        <f t="shared" si="17"/>
        <v>207367.41000000003</v>
      </c>
      <c r="H167" s="31">
        <v>9354</v>
      </c>
      <c r="I167" s="31">
        <v>0</v>
      </c>
      <c r="J167" s="31">
        <v>0</v>
      </c>
      <c r="K167" s="58" t="str">
        <f t="shared" si="18"/>
        <v/>
      </c>
      <c r="L167" s="31">
        <f t="shared" si="19"/>
        <v>-9354</v>
      </c>
    </row>
    <row r="168" spans="1:12" ht="15.75" x14ac:dyDescent="0.25">
      <c r="A168" s="11" t="s">
        <v>218</v>
      </c>
      <c r="B168" s="61" t="s">
        <v>219</v>
      </c>
      <c r="C168" s="31">
        <v>1129868.7</v>
      </c>
      <c r="D168" s="31">
        <v>1733800</v>
      </c>
      <c r="E168" s="31">
        <v>1728833.04</v>
      </c>
      <c r="F168" s="34">
        <f t="shared" si="16"/>
        <v>99.713521744145808</v>
      </c>
      <c r="G168" s="31">
        <f t="shared" si="17"/>
        <v>598964.34000000008</v>
      </c>
      <c r="H168" s="31">
        <v>473.94</v>
      </c>
      <c r="I168" s="31">
        <v>11260.56</v>
      </c>
      <c r="J168" s="31">
        <v>11260.56</v>
      </c>
      <c r="K168" s="58">
        <f t="shared" si="18"/>
        <v>100</v>
      </c>
      <c r="L168" s="31">
        <f t="shared" si="19"/>
        <v>10786.619999999999</v>
      </c>
    </row>
    <row r="169" spans="1:12" ht="47.25" x14ac:dyDescent="0.25">
      <c r="A169" s="11" t="s">
        <v>220</v>
      </c>
      <c r="B169" s="61" t="s">
        <v>221</v>
      </c>
      <c r="C169" s="31">
        <v>47060</v>
      </c>
      <c r="D169" s="31">
        <v>48900</v>
      </c>
      <c r="E169" s="31">
        <v>39820</v>
      </c>
      <c r="F169" s="34">
        <f t="shared" si="16"/>
        <v>81.431492842535789</v>
      </c>
      <c r="G169" s="31">
        <f t="shared" si="17"/>
        <v>-7240</v>
      </c>
      <c r="H169" s="31">
        <v>0</v>
      </c>
      <c r="I169" s="31">
        <v>0</v>
      </c>
      <c r="J169" s="31">
        <v>0</v>
      </c>
      <c r="K169" s="58" t="str">
        <f t="shared" si="18"/>
        <v/>
      </c>
      <c r="L169" s="31">
        <f t="shared" si="19"/>
        <v>0</v>
      </c>
    </row>
    <row r="170" spans="1:12" s="8" customFormat="1" ht="15.75" x14ac:dyDescent="0.25">
      <c r="A170" s="10" t="s">
        <v>222</v>
      </c>
      <c r="B170" s="62" t="s">
        <v>223</v>
      </c>
      <c r="C170" s="14">
        <f>SUM(C171:C178)</f>
        <v>198016467.91</v>
      </c>
      <c r="D170" s="14">
        <f>SUM(D171:D178)</f>
        <v>279083586</v>
      </c>
      <c r="E170" s="14">
        <f>SUM(E171:E178)</f>
        <v>278569293.72999996</v>
      </c>
      <c r="F170" s="30">
        <f t="shared" si="16"/>
        <v>99.81572106143139</v>
      </c>
      <c r="G170" s="14">
        <f t="shared" si="17"/>
        <v>80552825.819999963</v>
      </c>
      <c r="H170" s="14">
        <f>SUM(H171:H178)</f>
        <v>42772067.279999994</v>
      </c>
      <c r="I170" s="14">
        <f>SUM(I171:I178)</f>
        <v>52371606.18</v>
      </c>
      <c r="J170" s="14">
        <f>SUM(J171:J178)</f>
        <v>43117198.980000012</v>
      </c>
      <c r="K170" s="15">
        <f t="shared" si="18"/>
        <v>82.329342414680198</v>
      </c>
      <c r="L170" s="14">
        <f t="shared" si="19"/>
        <v>345131.70000001788</v>
      </c>
    </row>
    <row r="171" spans="1:12" ht="31.5" x14ac:dyDescent="0.25">
      <c r="A171" s="11" t="s">
        <v>224</v>
      </c>
      <c r="B171" s="61" t="s">
        <v>225</v>
      </c>
      <c r="C171" s="31">
        <v>57736968.640000001</v>
      </c>
      <c r="D171" s="31">
        <v>81921907</v>
      </c>
      <c r="E171" s="31">
        <v>81908231.5</v>
      </c>
      <c r="F171" s="34">
        <f t="shared" si="16"/>
        <v>99.983306663015057</v>
      </c>
      <c r="G171" s="31">
        <f t="shared" si="17"/>
        <v>24171262.859999999</v>
      </c>
      <c r="H171" s="31">
        <v>16225615.5</v>
      </c>
      <c r="I171" s="31">
        <v>22391365.18</v>
      </c>
      <c r="J171" s="31">
        <v>15452605.800000001</v>
      </c>
      <c r="K171" s="58">
        <f t="shared" si="18"/>
        <v>69.011450064698565</v>
      </c>
      <c r="L171" s="31">
        <f t="shared" si="19"/>
        <v>-773009.69999999925</v>
      </c>
    </row>
    <row r="172" spans="1:12" ht="31.5" x14ac:dyDescent="0.25">
      <c r="A172" s="11" t="s">
        <v>226</v>
      </c>
      <c r="B172" s="61" t="s">
        <v>227</v>
      </c>
      <c r="C172" s="31">
        <v>44899166.149999999</v>
      </c>
      <c r="D172" s="31">
        <v>61897600</v>
      </c>
      <c r="E172" s="31">
        <v>61500771.539999999</v>
      </c>
      <c r="F172" s="34">
        <f t="shared" si="16"/>
        <v>99.35889523988007</v>
      </c>
      <c r="G172" s="31">
        <f t="shared" si="17"/>
        <v>16601605.390000001</v>
      </c>
      <c r="H172" s="31">
        <v>13348695.060000001</v>
      </c>
      <c r="I172" s="31">
        <v>7588463</v>
      </c>
      <c r="J172" s="31">
        <v>7159684.4000000004</v>
      </c>
      <c r="K172" s="58">
        <f t="shared" si="18"/>
        <v>94.3495988581614</v>
      </c>
      <c r="L172" s="31">
        <f t="shared" si="19"/>
        <v>-6189010.6600000001</v>
      </c>
    </row>
    <row r="173" spans="1:12" ht="19.5" customHeight="1" x14ac:dyDescent="0.25">
      <c r="A173" s="11" t="s">
        <v>228</v>
      </c>
      <c r="B173" s="61" t="s">
        <v>229</v>
      </c>
      <c r="C173" s="31">
        <v>73685852.099999994</v>
      </c>
      <c r="D173" s="31">
        <v>97249829</v>
      </c>
      <c r="E173" s="31">
        <v>97220579.459999993</v>
      </c>
      <c r="F173" s="34">
        <f t="shared" si="16"/>
        <v>99.96992329929958</v>
      </c>
      <c r="G173" s="31">
        <f t="shared" si="17"/>
        <v>23534727.359999999</v>
      </c>
      <c r="H173" s="31">
        <v>8073511.4400000004</v>
      </c>
      <c r="I173" s="31">
        <v>15326118</v>
      </c>
      <c r="J173" s="31">
        <v>14987672.58</v>
      </c>
      <c r="K173" s="58">
        <f t="shared" si="18"/>
        <v>97.791708115518887</v>
      </c>
      <c r="L173" s="31">
        <f t="shared" si="19"/>
        <v>6914161.1399999997</v>
      </c>
    </row>
    <row r="174" spans="1:12" ht="18" customHeight="1" x14ac:dyDescent="0.25">
      <c r="A174" s="11" t="s">
        <v>230</v>
      </c>
      <c r="B174" s="61" t="s">
        <v>231</v>
      </c>
      <c r="C174" s="31">
        <v>8984104.5199999996</v>
      </c>
      <c r="D174" s="31">
        <v>12377560</v>
      </c>
      <c r="E174" s="31">
        <v>12376815.73</v>
      </c>
      <c r="F174" s="34">
        <f t="shared" si="16"/>
        <v>99.993986940883346</v>
      </c>
      <c r="G174" s="31">
        <f t="shared" si="17"/>
        <v>3392711.2100000009</v>
      </c>
      <c r="H174" s="31">
        <v>4260790.93</v>
      </c>
      <c r="I174" s="31">
        <v>6339167</v>
      </c>
      <c r="J174" s="31">
        <v>4832374.7300000004</v>
      </c>
      <c r="K174" s="58">
        <f t="shared" si="18"/>
        <v>76.230437374500468</v>
      </c>
      <c r="L174" s="31">
        <f t="shared" si="19"/>
        <v>571583.80000000075</v>
      </c>
    </row>
    <row r="175" spans="1:12" ht="15.75" x14ac:dyDescent="0.25">
      <c r="A175" s="11" t="s">
        <v>232</v>
      </c>
      <c r="B175" s="61" t="s">
        <v>233</v>
      </c>
      <c r="C175" s="31">
        <v>10068865.630000001</v>
      </c>
      <c r="D175" s="31">
        <v>13591484</v>
      </c>
      <c r="E175" s="31">
        <v>13519934.42</v>
      </c>
      <c r="F175" s="34">
        <f t="shared" si="16"/>
        <v>99.473570509298327</v>
      </c>
      <c r="G175" s="31">
        <f t="shared" si="17"/>
        <v>3451068.7899999991</v>
      </c>
      <c r="H175" s="31">
        <v>826692.94</v>
      </c>
      <c r="I175" s="31">
        <v>694384</v>
      </c>
      <c r="J175" s="31">
        <v>652754.02</v>
      </c>
      <c r="K175" s="58">
        <f t="shared" si="18"/>
        <v>94.004761054402181</v>
      </c>
      <c r="L175" s="31">
        <f t="shared" si="19"/>
        <v>-173938.91999999993</v>
      </c>
    </row>
    <row r="176" spans="1:12" ht="63" x14ac:dyDescent="0.25">
      <c r="A176" s="11" t="s">
        <v>90</v>
      </c>
      <c r="B176" s="61" t="s">
        <v>234</v>
      </c>
      <c r="C176" s="31">
        <v>390121.28</v>
      </c>
      <c r="D176" s="31">
        <v>558000</v>
      </c>
      <c r="E176" s="31">
        <v>557856.85</v>
      </c>
      <c r="F176" s="34">
        <f t="shared" si="16"/>
        <v>99.974345878136191</v>
      </c>
      <c r="G176" s="31">
        <f t="shared" si="17"/>
        <v>167735.56999999995</v>
      </c>
      <c r="H176" s="59">
        <v>0</v>
      </c>
      <c r="I176" s="31"/>
      <c r="J176" s="31"/>
      <c r="K176" s="58" t="str">
        <f>IF(I176=0,"",IF(J176/I176&gt;1.5, "зв.100",J176/I176*100))</f>
        <v/>
      </c>
      <c r="L176" s="31">
        <f>J176-H176</f>
        <v>0</v>
      </c>
    </row>
    <row r="177" spans="1:12" ht="47.25" x14ac:dyDescent="0.25">
      <c r="A177" s="11" t="s">
        <v>235</v>
      </c>
      <c r="B177" s="61" t="s">
        <v>236</v>
      </c>
      <c r="C177" s="59"/>
      <c r="D177" s="31">
        <v>4994345</v>
      </c>
      <c r="E177" s="31">
        <v>4993928.17</v>
      </c>
      <c r="F177" s="34">
        <f t="shared" si="16"/>
        <v>99.991653960629463</v>
      </c>
      <c r="G177" s="31">
        <f t="shared" si="17"/>
        <v>4993928.17</v>
      </c>
      <c r="H177" s="59">
        <v>0</v>
      </c>
      <c r="I177" s="31">
        <v>0</v>
      </c>
      <c r="J177" s="31">
        <v>0</v>
      </c>
      <c r="K177" s="58" t="str">
        <f t="shared" si="18"/>
        <v/>
      </c>
      <c r="L177" s="31">
        <f t="shared" si="19"/>
        <v>0</v>
      </c>
    </row>
    <row r="178" spans="1:12" ht="15.75" x14ac:dyDescent="0.25">
      <c r="A178" s="11" t="s">
        <v>237</v>
      </c>
      <c r="B178" s="61" t="s">
        <v>238</v>
      </c>
      <c r="C178" s="31">
        <v>2251389.59</v>
      </c>
      <c r="D178" s="31">
        <v>6492861</v>
      </c>
      <c r="E178" s="31">
        <v>6491176.0599999996</v>
      </c>
      <c r="F178" s="34"/>
      <c r="G178" s="31"/>
      <c r="H178" s="31">
        <v>36761.410000000003</v>
      </c>
      <c r="I178" s="82">
        <v>32109</v>
      </c>
      <c r="J178" s="82">
        <v>32107.45</v>
      </c>
      <c r="K178" s="58">
        <f t="shared" si="18"/>
        <v>99.995172693014425</v>
      </c>
      <c r="L178" s="31"/>
    </row>
    <row r="179" spans="1:12" s="8" customFormat="1" ht="31.5" x14ac:dyDescent="0.2">
      <c r="A179" s="10" t="s">
        <v>162</v>
      </c>
      <c r="B179" s="45">
        <v>3000</v>
      </c>
      <c r="C179" s="14">
        <f>SUM(C180:C216)</f>
        <v>503277033.65999997</v>
      </c>
      <c r="D179" s="14">
        <f>SUM(D180:D216)</f>
        <v>758310912.68000007</v>
      </c>
      <c r="E179" s="14">
        <f>SUM(E180:E216)</f>
        <v>751090658.62999976</v>
      </c>
      <c r="F179" s="30">
        <f t="shared" ref="F179:F210" si="20">IF(D179=0,"",IF(E179/D179&gt;1.5, "зв.100",E179/D179*100))</f>
        <v>99.04785043584792</v>
      </c>
      <c r="G179" s="14">
        <f t="shared" ref="G179:G210" si="21">E179-C179</f>
        <v>247813624.96999979</v>
      </c>
      <c r="H179" s="14">
        <f>SUM(H203:H216)</f>
        <v>524795.38</v>
      </c>
      <c r="I179" s="14">
        <f>SUM(I180:I216)</f>
        <v>54618075.07</v>
      </c>
      <c r="J179" s="14">
        <f>SUM(J180:J216)</f>
        <v>49565251.640000001</v>
      </c>
      <c r="K179" s="15">
        <f t="shared" si="18"/>
        <v>90.748807197023766</v>
      </c>
      <c r="L179" s="14">
        <f t="shared" si="19"/>
        <v>49040456.259999998</v>
      </c>
    </row>
    <row r="180" spans="1:12" s="24" customFormat="1" ht="31.5" x14ac:dyDescent="0.2">
      <c r="A180" s="88" t="s">
        <v>239</v>
      </c>
      <c r="B180" s="87" t="s">
        <v>269</v>
      </c>
      <c r="C180" s="31">
        <v>28707597.300000001</v>
      </c>
      <c r="D180" s="31">
        <v>26665855.469999999</v>
      </c>
      <c r="E180" s="31">
        <v>26395716.91</v>
      </c>
      <c r="F180" s="34">
        <f t="shared" si="20"/>
        <v>98.986949583132954</v>
      </c>
      <c r="G180" s="31">
        <f t="shared" si="21"/>
        <v>-2311880.3900000006</v>
      </c>
      <c r="H180" s="14"/>
      <c r="I180" s="14"/>
      <c r="J180" s="14"/>
      <c r="K180" s="58" t="str">
        <f t="shared" si="18"/>
        <v/>
      </c>
      <c r="L180" s="31">
        <f t="shared" si="19"/>
        <v>0</v>
      </c>
    </row>
    <row r="181" spans="1:12" s="24" customFormat="1" ht="35.25" customHeight="1" x14ac:dyDescent="0.2">
      <c r="A181" s="88" t="s">
        <v>240</v>
      </c>
      <c r="B181" s="87" t="s">
        <v>270</v>
      </c>
      <c r="C181" s="31">
        <v>5941621.1900000004</v>
      </c>
      <c r="D181" s="31">
        <v>5399740.2400000002</v>
      </c>
      <c r="E181" s="31">
        <v>5357617.66</v>
      </c>
      <c r="F181" s="34">
        <f t="shared" si="20"/>
        <v>99.219914697229953</v>
      </c>
      <c r="G181" s="31">
        <f t="shared" si="21"/>
        <v>-584003.53000000026</v>
      </c>
      <c r="H181" s="14"/>
      <c r="I181" s="14"/>
      <c r="J181" s="14"/>
      <c r="K181" s="58" t="str">
        <f t="shared" si="18"/>
        <v/>
      </c>
      <c r="L181" s="31">
        <f t="shared" si="19"/>
        <v>0</v>
      </c>
    </row>
    <row r="182" spans="1:12" s="24" customFormat="1" ht="47.25" x14ac:dyDescent="0.2">
      <c r="A182" s="88" t="s">
        <v>241</v>
      </c>
      <c r="B182" s="87" t="s">
        <v>271</v>
      </c>
      <c r="C182" s="31">
        <v>2053180.45</v>
      </c>
      <c r="D182" s="31">
        <v>1918453.49</v>
      </c>
      <c r="E182" s="31">
        <v>1894481</v>
      </c>
      <c r="F182" s="34">
        <f t="shared" si="20"/>
        <v>98.750426313436463</v>
      </c>
      <c r="G182" s="31">
        <f t="shared" si="21"/>
        <v>-158699.44999999995</v>
      </c>
      <c r="H182" s="14"/>
      <c r="I182" s="14"/>
      <c r="J182" s="14"/>
      <c r="K182" s="58" t="str">
        <f t="shared" si="18"/>
        <v/>
      </c>
      <c r="L182" s="31">
        <f t="shared" si="19"/>
        <v>0</v>
      </c>
    </row>
    <row r="183" spans="1:12" s="24" customFormat="1" ht="31.5" x14ac:dyDescent="0.2">
      <c r="A183" s="88" t="s">
        <v>242</v>
      </c>
      <c r="B183" s="87" t="s">
        <v>272</v>
      </c>
      <c r="C183" s="31">
        <v>3668878.76</v>
      </c>
      <c r="D183" s="31">
        <v>3416509.03</v>
      </c>
      <c r="E183" s="31">
        <v>3376520.26</v>
      </c>
      <c r="F183" s="34">
        <f t="shared" si="20"/>
        <v>98.829542973577333</v>
      </c>
      <c r="G183" s="31">
        <f t="shared" si="21"/>
        <v>-292358.5</v>
      </c>
      <c r="H183" s="14"/>
      <c r="I183" s="14"/>
      <c r="J183" s="14"/>
      <c r="K183" s="58" t="str">
        <f t="shared" si="18"/>
        <v/>
      </c>
      <c r="L183" s="31">
        <f t="shared" si="19"/>
        <v>0</v>
      </c>
    </row>
    <row r="184" spans="1:12" s="24" customFormat="1" ht="47.25" x14ac:dyDescent="0.2">
      <c r="A184" s="91" t="s">
        <v>243</v>
      </c>
      <c r="B184" s="83">
        <v>3016</v>
      </c>
      <c r="C184" s="31">
        <v>202647283.19</v>
      </c>
      <c r="D184" s="31">
        <v>374675289.44999999</v>
      </c>
      <c r="E184" s="31">
        <v>371210901.75</v>
      </c>
      <c r="F184" s="34">
        <f t="shared" si="20"/>
        <v>99.075362641319231</v>
      </c>
      <c r="G184" s="31">
        <f t="shared" si="21"/>
        <v>168563618.56</v>
      </c>
      <c r="H184" s="14"/>
      <c r="I184" s="14"/>
      <c r="J184" s="14"/>
      <c r="K184" s="58" t="str">
        <f t="shared" si="18"/>
        <v/>
      </c>
      <c r="L184" s="31">
        <f t="shared" si="19"/>
        <v>0</v>
      </c>
    </row>
    <row r="185" spans="1:12" s="24" customFormat="1" ht="31.5" x14ac:dyDescent="0.2">
      <c r="A185" s="88" t="s">
        <v>244</v>
      </c>
      <c r="B185" s="87" t="s">
        <v>273</v>
      </c>
      <c r="C185" s="31">
        <v>22355.54</v>
      </c>
      <c r="D185" s="31">
        <v>27997.9</v>
      </c>
      <c r="E185" s="31">
        <v>27997.9</v>
      </c>
      <c r="F185" s="34">
        <f t="shared" si="20"/>
        <v>100</v>
      </c>
      <c r="G185" s="31">
        <f t="shared" si="21"/>
        <v>5642.3600000000006</v>
      </c>
      <c r="H185" s="14"/>
      <c r="I185" s="14"/>
      <c r="J185" s="14"/>
      <c r="K185" s="58" t="str">
        <f t="shared" si="18"/>
        <v/>
      </c>
      <c r="L185" s="31">
        <f t="shared" si="19"/>
        <v>0</v>
      </c>
    </row>
    <row r="186" spans="1:12" s="24" customFormat="1" ht="33" customHeight="1" x14ac:dyDescent="0.2">
      <c r="A186" s="88" t="s">
        <v>245</v>
      </c>
      <c r="B186" s="87" t="s">
        <v>274</v>
      </c>
      <c r="C186" s="31">
        <v>1250</v>
      </c>
      <c r="D186" s="31">
        <v>2162</v>
      </c>
      <c r="E186" s="31">
        <v>2162</v>
      </c>
      <c r="F186" s="34">
        <f t="shared" si="20"/>
        <v>100</v>
      </c>
      <c r="G186" s="31">
        <f t="shared" si="21"/>
        <v>912</v>
      </c>
      <c r="H186" s="14"/>
      <c r="I186" s="14"/>
      <c r="J186" s="14"/>
      <c r="K186" s="58" t="str">
        <f t="shared" si="18"/>
        <v/>
      </c>
      <c r="L186" s="31">
        <f t="shared" si="19"/>
        <v>0</v>
      </c>
    </row>
    <row r="187" spans="1:12" s="24" customFormat="1" ht="47.25" x14ac:dyDescent="0.2">
      <c r="A187" s="88" t="s">
        <v>246</v>
      </c>
      <c r="B187" s="87" t="s">
        <v>275</v>
      </c>
      <c r="C187" s="31">
        <v>2000</v>
      </c>
      <c r="D187" s="60"/>
      <c r="E187" s="60">
        <v>0</v>
      </c>
      <c r="F187" s="34" t="str">
        <f t="shared" si="20"/>
        <v/>
      </c>
      <c r="G187" s="31">
        <f t="shared" si="21"/>
        <v>-2000</v>
      </c>
      <c r="H187" s="14"/>
      <c r="I187" s="14"/>
      <c r="J187" s="14"/>
      <c r="K187" s="58" t="str">
        <f t="shared" si="18"/>
        <v/>
      </c>
      <c r="L187" s="31">
        <f t="shared" si="19"/>
        <v>0</v>
      </c>
    </row>
    <row r="188" spans="1:12" s="24" customFormat="1" ht="31.5" customHeight="1" x14ac:dyDescent="0.2">
      <c r="A188" s="88" t="s">
        <v>247</v>
      </c>
      <c r="B188" s="87" t="s">
        <v>276</v>
      </c>
      <c r="C188" s="31">
        <v>9850.02</v>
      </c>
      <c r="D188" s="31">
        <v>13296.3</v>
      </c>
      <c r="E188" s="31">
        <v>13296.3</v>
      </c>
      <c r="F188" s="34">
        <f t="shared" si="20"/>
        <v>100</v>
      </c>
      <c r="G188" s="31">
        <f t="shared" si="21"/>
        <v>3446.2799999999988</v>
      </c>
      <c r="H188" s="14"/>
      <c r="I188" s="14"/>
      <c r="J188" s="14"/>
      <c r="K188" s="58" t="str">
        <f t="shared" si="18"/>
        <v/>
      </c>
      <c r="L188" s="31">
        <f t="shared" si="19"/>
        <v>0</v>
      </c>
    </row>
    <row r="189" spans="1:12" s="24" customFormat="1" ht="63" x14ac:dyDescent="0.2">
      <c r="A189" s="91" t="s">
        <v>248</v>
      </c>
      <c r="B189" s="83">
        <v>3026</v>
      </c>
      <c r="C189" s="31">
        <v>407645.52</v>
      </c>
      <c r="D189" s="31">
        <v>430293.8</v>
      </c>
      <c r="E189" s="31">
        <v>430293.8</v>
      </c>
      <c r="F189" s="34">
        <f t="shared" si="20"/>
        <v>100</v>
      </c>
      <c r="G189" s="31">
        <f t="shared" si="21"/>
        <v>22648.27999999997</v>
      </c>
      <c r="H189" s="14"/>
      <c r="I189" s="14"/>
      <c r="J189" s="14"/>
      <c r="K189" s="58" t="str">
        <f t="shared" si="18"/>
        <v/>
      </c>
      <c r="L189" s="31">
        <f t="shared" si="19"/>
        <v>0</v>
      </c>
    </row>
    <row r="190" spans="1:12" s="24" customFormat="1" ht="94.5" customHeight="1" x14ac:dyDescent="0.2">
      <c r="A190" s="91" t="s">
        <v>409</v>
      </c>
      <c r="B190" s="85" t="s">
        <v>397</v>
      </c>
      <c r="C190" s="33"/>
      <c r="D190" s="31">
        <v>180000</v>
      </c>
      <c r="E190" s="31">
        <v>157500</v>
      </c>
      <c r="F190" s="34">
        <f t="shared" si="20"/>
        <v>87.5</v>
      </c>
      <c r="G190" s="31">
        <f t="shared" si="21"/>
        <v>157500</v>
      </c>
      <c r="H190" s="14"/>
      <c r="I190" s="14"/>
      <c r="J190" s="14"/>
      <c r="K190" s="58" t="str">
        <f>IF(I190=0,"",IF(J190/I190&gt;1.5, "зв.100",J190/I190*100))</f>
        <v/>
      </c>
      <c r="L190" s="31">
        <f>J190-H190</f>
        <v>0</v>
      </c>
    </row>
    <row r="191" spans="1:12" s="24" customFormat="1" ht="94.5" x14ac:dyDescent="0.2">
      <c r="A191" s="91" t="s">
        <v>410</v>
      </c>
      <c r="B191" s="85" t="s">
        <v>398</v>
      </c>
      <c r="C191" s="33"/>
      <c r="D191" s="31">
        <v>81700</v>
      </c>
      <c r="E191" s="31">
        <v>80971.649999999994</v>
      </c>
      <c r="F191" s="34">
        <f t="shared" si="20"/>
        <v>99.108506731946136</v>
      </c>
      <c r="G191" s="31">
        <f t="shared" si="21"/>
        <v>80971.649999999994</v>
      </c>
      <c r="H191" s="14"/>
      <c r="I191" s="14"/>
      <c r="J191" s="14"/>
      <c r="K191" s="58" t="str">
        <f>IF(I191=0,"",IF(J191/I191&gt;1.5, "зв.100",J191/I191*100))</f>
        <v/>
      </c>
      <c r="L191" s="31">
        <f>J191-H191</f>
        <v>0</v>
      </c>
    </row>
    <row r="192" spans="1:12" s="24" customFormat="1" ht="31.5" x14ac:dyDescent="0.2">
      <c r="A192" s="88" t="s">
        <v>249</v>
      </c>
      <c r="B192" s="87" t="s">
        <v>277</v>
      </c>
      <c r="C192" s="59"/>
      <c r="D192" s="31">
        <v>1010920</v>
      </c>
      <c r="E192" s="31">
        <v>998606.95</v>
      </c>
      <c r="F192" s="34">
        <f t="shared" si="20"/>
        <v>98.781995607961065</v>
      </c>
      <c r="G192" s="31">
        <f t="shared" si="21"/>
        <v>998606.95</v>
      </c>
      <c r="H192" s="14"/>
      <c r="I192" s="14"/>
      <c r="J192" s="14"/>
      <c r="K192" s="58" t="str">
        <f t="shared" si="18"/>
        <v/>
      </c>
      <c r="L192" s="31">
        <f t="shared" si="19"/>
        <v>0</v>
      </c>
    </row>
    <row r="193" spans="1:12" s="24" customFormat="1" ht="47.25" x14ac:dyDescent="0.25">
      <c r="A193" s="91" t="s">
        <v>92</v>
      </c>
      <c r="B193" s="89">
        <v>3035</v>
      </c>
      <c r="C193" s="31">
        <v>4600000</v>
      </c>
      <c r="D193" s="31">
        <v>16039000</v>
      </c>
      <c r="E193" s="31">
        <v>16039000</v>
      </c>
      <c r="F193" s="34">
        <f t="shared" si="20"/>
        <v>100</v>
      </c>
      <c r="G193" s="31">
        <f t="shared" si="21"/>
        <v>11439000</v>
      </c>
      <c r="H193" s="14"/>
      <c r="I193" s="14"/>
      <c r="J193" s="14"/>
      <c r="K193" s="58" t="str">
        <f t="shared" si="18"/>
        <v/>
      </c>
      <c r="L193" s="31">
        <f t="shared" si="19"/>
        <v>0</v>
      </c>
    </row>
    <row r="194" spans="1:12" s="24" customFormat="1" ht="47.25" x14ac:dyDescent="0.25">
      <c r="A194" s="93" t="s">
        <v>93</v>
      </c>
      <c r="B194" s="90" t="s">
        <v>278</v>
      </c>
      <c r="C194" s="31">
        <v>1905551.25</v>
      </c>
      <c r="D194" s="31">
        <v>34260333</v>
      </c>
      <c r="E194" s="31">
        <v>34260332.75</v>
      </c>
      <c r="F194" s="34">
        <f t="shared" si="20"/>
        <v>99.999999270293145</v>
      </c>
      <c r="G194" s="31">
        <f t="shared" si="21"/>
        <v>32354781.5</v>
      </c>
      <c r="H194" s="14"/>
      <c r="I194" s="14"/>
      <c r="J194" s="14"/>
      <c r="K194" s="58" t="str">
        <f t="shared" si="18"/>
        <v/>
      </c>
      <c r="L194" s="31">
        <f t="shared" si="19"/>
        <v>0</v>
      </c>
    </row>
    <row r="195" spans="1:12" s="24" customFormat="1" ht="31.5" x14ac:dyDescent="0.2">
      <c r="A195" s="88" t="s">
        <v>250</v>
      </c>
      <c r="B195" s="87" t="s">
        <v>279</v>
      </c>
      <c r="C195" s="31">
        <v>2032218.9</v>
      </c>
      <c r="D195" s="31">
        <v>2250000</v>
      </c>
      <c r="E195" s="31">
        <v>2012819.79</v>
      </c>
      <c r="F195" s="34">
        <f t="shared" si="20"/>
        <v>89.458657333333335</v>
      </c>
      <c r="G195" s="31">
        <f t="shared" si="21"/>
        <v>-19399.10999999987</v>
      </c>
      <c r="H195" s="14"/>
      <c r="I195" s="14"/>
      <c r="J195" s="14"/>
      <c r="K195" s="58" t="str">
        <f t="shared" si="18"/>
        <v/>
      </c>
      <c r="L195" s="31">
        <f t="shared" si="19"/>
        <v>0</v>
      </c>
    </row>
    <row r="196" spans="1:12" s="24" customFormat="1" ht="31.5" x14ac:dyDescent="0.2">
      <c r="A196" s="88" t="s">
        <v>251</v>
      </c>
      <c r="B196" s="87" t="s">
        <v>280</v>
      </c>
      <c r="C196" s="31">
        <v>1742889.07</v>
      </c>
      <c r="D196" s="31">
        <v>700000</v>
      </c>
      <c r="E196" s="31">
        <v>238742.09</v>
      </c>
      <c r="F196" s="34">
        <f t="shared" si="20"/>
        <v>34.106012857142858</v>
      </c>
      <c r="G196" s="31">
        <f t="shared" si="21"/>
        <v>-1504146.98</v>
      </c>
      <c r="H196" s="14"/>
      <c r="I196" s="14"/>
      <c r="J196" s="14"/>
      <c r="K196" s="58" t="str">
        <f t="shared" si="18"/>
        <v/>
      </c>
      <c r="L196" s="31">
        <f t="shared" si="19"/>
        <v>0</v>
      </c>
    </row>
    <row r="197" spans="1:12" s="24" customFormat="1" ht="15.75" x14ac:dyDescent="0.2">
      <c r="A197" s="88" t="s">
        <v>252</v>
      </c>
      <c r="B197" s="87" t="s">
        <v>281</v>
      </c>
      <c r="C197" s="31">
        <v>131072455.08</v>
      </c>
      <c r="D197" s="31">
        <v>139550400</v>
      </c>
      <c r="E197" s="31">
        <v>138914118.03999999</v>
      </c>
      <c r="F197" s="34">
        <f t="shared" si="20"/>
        <v>99.54404863045896</v>
      </c>
      <c r="G197" s="31">
        <f t="shared" si="21"/>
        <v>7841662.9599999934</v>
      </c>
      <c r="H197" s="14"/>
      <c r="I197" s="14"/>
      <c r="J197" s="14"/>
      <c r="K197" s="58" t="str">
        <f t="shared" si="18"/>
        <v/>
      </c>
      <c r="L197" s="31">
        <f t="shared" si="19"/>
        <v>0</v>
      </c>
    </row>
    <row r="198" spans="1:12" s="24" customFormat="1" ht="31.5" x14ac:dyDescent="0.2">
      <c r="A198" s="88" t="s">
        <v>253</v>
      </c>
      <c r="B198" s="87" t="s">
        <v>282</v>
      </c>
      <c r="C198" s="31">
        <v>4225783.8499999996</v>
      </c>
      <c r="D198" s="31">
        <v>5090000</v>
      </c>
      <c r="E198" s="31">
        <v>5088068.67</v>
      </c>
      <c r="F198" s="34">
        <f t="shared" si="20"/>
        <v>99.962056385068763</v>
      </c>
      <c r="G198" s="31">
        <f t="shared" si="21"/>
        <v>862284.8200000003</v>
      </c>
      <c r="H198" s="14"/>
      <c r="I198" s="14"/>
      <c r="J198" s="14"/>
      <c r="K198" s="58" t="str">
        <f t="shared" si="18"/>
        <v/>
      </c>
      <c r="L198" s="31">
        <f t="shared" si="19"/>
        <v>0</v>
      </c>
    </row>
    <row r="199" spans="1:12" s="24" customFormat="1" ht="18.75" customHeight="1" x14ac:dyDescent="0.2">
      <c r="A199" s="88" t="s">
        <v>254</v>
      </c>
      <c r="B199" s="87" t="s">
        <v>283</v>
      </c>
      <c r="C199" s="31">
        <v>15683191.619999999</v>
      </c>
      <c r="D199" s="31">
        <v>18700000</v>
      </c>
      <c r="E199" s="31">
        <v>18685005.280000001</v>
      </c>
      <c r="F199" s="34">
        <f t="shared" si="20"/>
        <v>99.91981433155081</v>
      </c>
      <c r="G199" s="31">
        <f t="shared" si="21"/>
        <v>3001813.660000002</v>
      </c>
      <c r="H199" s="14"/>
      <c r="I199" s="14"/>
      <c r="J199" s="14"/>
      <c r="K199" s="58" t="str">
        <f t="shared" si="18"/>
        <v/>
      </c>
      <c r="L199" s="31">
        <f t="shared" si="19"/>
        <v>0</v>
      </c>
    </row>
    <row r="200" spans="1:12" s="24" customFormat="1" ht="19.5" customHeight="1" x14ac:dyDescent="0.2">
      <c r="A200" s="88" t="s">
        <v>255</v>
      </c>
      <c r="B200" s="87" t="s">
        <v>284</v>
      </c>
      <c r="C200" s="31">
        <v>634910.17000000004</v>
      </c>
      <c r="D200" s="31">
        <v>720000</v>
      </c>
      <c r="E200" s="31">
        <v>713534.45</v>
      </c>
      <c r="F200" s="34">
        <f t="shared" si="20"/>
        <v>99.10200694444444</v>
      </c>
      <c r="G200" s="31">
        <f t="shared" si="21"/>
        <v>78624.279999999912</v>
      </c>
      <c r="H200" s="14"/>
      <c r="I200" s="14"/>
      <c r="J200" s="14"/>
      <c r="K200" s="58" t="str">
        <f t="shared" si="18"/>
        <v/>
      </c>
      <c r="L200" s="31">
        <f t="shared" si="19"/>
        <v>0</v>
      </c>
    </row>
    <row r="201" spans="1:12" s="24" customFormat="1" ht="15.75" x14ac:dyDescent="0.2">
      <c r="A201" s="88" t="s">
        <v>256</v>
      </c>
      <c r="B201" s="87" t="s">
        <v>285</v>
      </c>
      <c r="C201" s="31">
        <v>251120</v>
      </c>
      <c r="D201" s="31">
        <v>278600</v>
      </c>
      <c r="E201" s="31">
        <v>218440</v>
      </c>
      <c r="F201" s="34">
        <f t="shared" si="20"/>
        <v>78.406317300789667</v>
      </c>
      <c r="G201" s="31">
        <f t="shared" si="21"/>
        <v>-32680</v>
      </c>
      <c r="H201" s="14"/>
      <c r="I201" s="14"/>
      <c r="J201" s="14"/>
      <c r="K201" s="58" t="str">
        <f t="shared" si="18"/>
        <v/>
      </c>
      <c r="L201" s="31">
        <f t="shared" si="19"/>
        <v>0</v>
      </c>
    </row>
    <row r="202" spans="1:12" s="24" customFormat="1" ht="31.5" x14ac:dyDescent="0.2">
      <c r="A202" s="91" t="s">
        <v>257</v>
      </c>
      <c r="B202" s="83">
        <v>3048</v>
      </c>
      <c r="C202" s="31">
        <v>29417373.219999999</v>
      </c>
      <c r="D202" s="31">
        <v>30800000</v>
      </c>
      <c r="E202" s="31">
        <v>30410113.890000001</v>
      </c>
      <c r="F202" s="34">
        <f t="shared" si="20"/>
        <v>98.734136006493515</v>
      </c>
      <c r="G202" s="31">
        <f t="shared" si="21"/>
        <v>992740.67000000179</v>
      </c>
      <c r="H202" s="14"/>
      <c r="I202" s="14"/>
      <c r="J202" s="14"/>
      <c r="K202" s="58" t="str">
        <f t="shared" si="18"/>
        <v/>
      </c>
      <c r="L202" s="31">
        <f t="shared" si="19"/>
        <v>0</v>
      </c>
    </row>
    <row r="203" spans="1:12" ht="31.5" x14ac:dyDescent="0.25">
      <c r="A203" s="94" t="s">
        <v>258</v>
      </c>
      <c r="B203" s="89">
        <v>3049</v>
      </c>
      <c r="C203" s="31">
        <v>42335691.409999996</v>
      </c>
      <c r="D203" s="31">
        <v>51691000</v>
      </c>
      <c r="E203" s="31">
        <v>51674183.43</v>
      </c>
      <c r="F203" s="34">
        <f t="shared" si="20"/>
        <v>99.96746712193611</v>
      </c>
      <c r="G203" s="31">
        <f t="shared" si="21"/>
        <v>9338492.0200000033</v>
      </c>
      <c r="H203" s="31">
        <v>0</v>
      </c>
      <c r="I203" s="31">
        <v>0</v>
      </c>
      <c r="J203" s="31">
        <v>0</v>
      </c>
      <c r="K203" s="58" t="str">
        <f t="shared" si="18"/>
        <v/>
      </c>
      <c r="L203" s="31">
        <f t="shared" si="19"/>
        <v>0</v>
      </c>
    </row>
    <row r="204" spans="1:12" s="23" customFormat="1" ht="31.5" x14ac:dyDescent="0.2">
      <c r="A204" s="95" t="s">
        <v>259</v>
      </c>
      <c r="B204" s="83">
        <v>3080</v>
      </c>
      <c r="C204" s="31">
        <v>4407415.9000000004</v>
      </c>
      <c r="D204" s="31">
        <v>5425600</v>
      </c>
      <c r="E204" s="31">
        <v>5423766.54</v>
      </c>
      <c r="F204" s="34">
        <f t="shared" si="20"/>
        <v>99.966207239752293</v>
      </c>
      <c r="G204" s="31">
        <f t="shared" si="21"/>
        <v>1016350.6399999997</v>
      </c>
      <c r="H204" s="31"/>
      <c r="I204" s="31"/>
      <c r="J204" s="31"/>
      <c r="K204" s="58" t="str">
        <f t="shared" si="18"/>
        <v/>
      </c>
      <c r="L204" s="31">
        <f t="shared" si="19"/>
        <v>0</v>
      </c>
    </row>
    <row r="205" spans="1:12" s="23" customFormat="1" ht="63" x14ac:dyDescent="0.25">
      <c r="A205" s="91" t="s">
        <v>260</v>
      </c>
      <c r="B205" s="89" t="s">
        <v>286</v>
      </c>
      <c r="C205" s="31">
        <v>8265402.5</v>
      </c>
      <c r="D205" s="31">
        <v>11755600</v>
      </c>
      <c r="E205" s="31">
        <v>11746901.83</v>
      </c>
      <c r="F205" s="34">
        <f t="shared" si="20"/>
        <v>99.926008285412919</v>
      </c>
      <c r="G205" s="31">
        <f t="shared" si="21"/>
        <v>3481499.33</v>
      </c>
      <c r="H205" s="31">
        <v>393253.38</v>
      </c>
      <c r="I205" s="31">
        <v>1299895.73</v>
      </c>
      <c r="J205" s="31">
        <v>1004721.97</v>
      </c>
      <c r="K205" s="58">
        <f t="shared" si="18"/>
        <v>77.29250483806112</v>
      </c>
      <c r="L205" s="31">
        <f t="shared" si="19"/>
        <v>611468.59</v>
      </c>
    </row>
    <row r="206" spans="1:12" ht="31.5" x14ac:dyDescent="0.2">
      <c r="A206" s="91" t="s">
        <v>261</v>
      </c>
      <c r="B206" s="83" t="s">
        <v>287</v>
      </c>
      <c r="C206" s="31">
        <v>1609474.74</v>
      </c>
      <c r="D206" s="31">
        <v>2144300</v>
      </c>
      <c r="E206" s="31">
        <v>1949606.52</v>
      </c>
      <c r="F206" s="34">
        <f t="shared" si="20"/>
        <v>90.920417851979664</v>
      </c>
      <c r="G206" s="31">
        <f t="shared" si="21"/>
        <v>340131.78</v>
      </c>
      <c r="H206" s="31">
        <v>14890</v>
      </c>
      <c r="I206" s="32"/>
      <c r="J206" s="31">
        <v>0</v>
      </c>
      <c r="K206" s="58" t="str">
        <f t="shared" si="18"/>
        <v/>
      </c>
      <c r="L206" s="31">
        <f t="shared" si="19"/>
        <v>-14890</v>
      </c>
    </row>
    <row r="207" spans="1:12" ht="31.5" x14ac:dyDescent="0.2">
      <c r="A207" s="95" t="s">
        <v>262</v>
      </c>
      <c r="B207" s="83" t="s">
        <v>288</v>
      </c>
      <c r="C207" s="31">
        <v>705691.44</v>
      </c>
      <c r="D207" s="31">
        <v>845700</v>
      </c>
      <c r="E207" s="31">
        <v>843648.71</v>
      </c>
      <c r="F207" s="34">
        <f t="shared" si="20"/>
        <v>99.757444720349994</v>
      </c>
      <c r="G207" s="31">
        <f t="shared" si="21"/>
        <v>137957.27000000002</v>
      </c>
      <c r="H207" s="31">
        <v>13000</v>
      </c>
      <c r="I207" s="31"/>
      <c r="J207" s="31"/>
      <c r="K207" s="58" t="str">
        <f t="shared" si="18"/>
        <v/>
      </c>
      <c r="L207" s="31">
        <f t="shared" si="19"/>
        <v>-13000</v>
      </c>
    </row>
    <row r="208" spans="1:12" s="23" customFormat="1" ht="31.5" x14ac:dyDescent="0.2">
      <c r="A208" s="95" t="s">
        <v>392</v>
      </c>
      <c r="B208" s="83" t="s">
        <v>388</v>
      </c>
      <c r="C208" s="31">
        <v>421542.81</v>
      </c>
      <c r="D208" s="60"/>
      <c r="E208" s="60"/>
      <c r="F208" s="34" t="str">
        <f t="shared" si="20"/>
        <v/>
      </c>
      <c r="G208" s="31">
        <f t="shared" si="21"/>
        <v>-421542.81</v>
      </c>
      <c r="H208" s="31">
        <v>82517.84</v>
      </c>
      <c r="I208" s="31"/>
      <c r="J208" s="31"/>
      <c r="K208" s="58" t="str">
        <f>IF(I208=0,"",IF(J208/I208&gt;1.5, "зв.100",J208/I208*100))</f>
        <v/>
      </c>
      <c r="L208" s="31">
        <f>J208-H208</f>
        <v>-82517.84</v>
      </c>
    </row>
    <row r="209" spans="1:12" s="23" customFormat="1" ht="15.75" x14ac:dyDescent="0.2">
      <c r="A209" s="91" t="s">
        <v>263</v>
      </c>
      <c r="B209" s="83" t="s">
        <v>289</v>
      </c>
      <c r="C209" s="59"/>
      <c r="D209" s="31">
        <v>190500</v>
      </c>
      <c r="E209" s="31">
        <v>190396.67</v>
      </c>
      <c r="F209" s="34">
        <f t="shared" si="20"/>
        <v>99.945758530183738</v>
      </c>
      <c r="G209" s="31">
        <f t="shared" si="21"/>
        <v>190396.67</v>
      </c>
      <c r="H209" s="59"/>
      <c r="I209" s="31">
        <v>50689.19</v>
      </c>
      <c r="J209" s="31">
        <v>50339.19</v>
      </c>
      <c r="K209" s="58">
        <f t="shared" si="18"/>
        <v>99.30951747305491</v>
      </c>
      <c r="L209" s="31">
        <f t="shared" si="19"/>
        <v>50339.19</v>
      </c>
    </row>
    <row r="210" spans="1:12" ht="78.75" customHeight="1" x14ac:dyDescent="0.2">
      <c r="A210" s="91" t="s">
        <v>264</v>
      </c>
      <c r="B210" s="83" t="s">
        <v>290</v>
      </c>
      <c r="C210" s="31">
        <v>1652640</v>
      </c>
      <c r="D210" s="31">
        <v>3053600</v>
      </c>
      <c r="E210" s="31">
        <v>3053576</v>
      </c>
      <c r="F210" s="34">
        <f t="shared" si="20"/>
        <v>99.999214042441707</v>
      </c>
      <c r="G210" s="31">
        <f t="shared" si="21"/>
        <v>1400936</v>
      </c>
      <c r="H210" s="31">
        <v>0</v>
      </c>
      <c r="I210" s="31">
        <v>0</v>
      </c>
      <c r="J210" s="31">
        <v>0</v>
      </c>
      <c r="K210" s="58" t="str">
        <f t="shared" si="18"/>
        <v/>
      </c>
      <c r="L210" s="31">
        <f t="shared" si="19"/>
        <v>0</v>
      </c>
    </row>
    <row r="211" spans="1:12" ht="78.75" x14ac:dyDescent="0.25">
      <c r="A211" s="91" t="s">
        <v>265</v>
      </c>
      <c r="B211" s="89" t="s">
        <v>291</v>
      </c>
      <c r="C211" s="31">
        <v>678258.68</v>
      </c>
      <c r="D211" s="31">
        <v>678200</v>
      </c>
      <c r="E211" s="31">
        <v>666968.65</v>
      </c>
      <c r="F211" s="34">
        <f t="shared" ref="F211:F242" si="22">IF(D211=0,"",IF(E211/D211&gt;1.5, "зв.100",E211/D211*100))</f>
        <v>98.34394721321145</v>
      </c>
      <c r="G211" s="31">
        <f t="shared" ref="G211:G246" si="23">E211-C211</f>
        <v>-11290.030000000028</v>
      </c>
      <c r="H211" s="59"/>
      <c r="I211" s="31"/>
      <c r="J211" s="31"/>
      <c r="K211" s="58" t="str">
        <f t="shared" si="18"/>
        <v/>
      </c>
      <c r="L211" s="31">
        <f t="shared" si="19"/>
        <v>0</v>
      </c>
    </row>
    <row r="212" spans="1:12" s="23" customFormat="1" ht="47.25" x14ac:dyDescent="0.25">
      <c r="A212" s="91" t="s">
        <v>266</v>
      </c>
      <c r="B212" s="89" t="s">
        <v>292</v>
      </c>
      <c r="C212" s="31">
        <v>2965615.93</v>
      </c>
      <c r="D212" s="31">
        <v>7231300</v>
      </c>
      <c r="E212" s="31">
        <v>6204861.6600000001</v>
      </c>
      <c r="F212" s="34">
        <f t="shared" si="22"/>
        <v>85.805618076970944</v>
      </c>
      <c r="G212" s="31">
        <f t="shared" si="23"/>
        <v>3239245.73</v>
      </c>
      <c r="H212" s="31"/>
      <c r="I212" s="32"/>
      <c r="J212" s="31"/>
      <c r="K212" s="58" t="str">
        <f t="shared" si="18"/>
        <v/>
      </c>
      <c r="L212" s="31">
        <f t="shared" si="19"/>
        <v>0</v>
      </c>
    </row>
    <row r="213" spans="1:12" s="23" customFormat="1" ht="47.25" x14ac:dyDescent="0.25">
      <c r="A213" s="91" t="s">
        <v>267</v>
      </c>
      <c r="B213" s="89">
        <v>3202</v>
      </c>
      <c r="C213" s="31">
        <v>243398.5</v>
      </c>
      <c r="D213" s="31">
        <v>263200</v>
      </c>
      <c r="E213" s="31">
        <v>263132.03999999998</v>
      </c>
      <c r="F213" s="34">
        <f t="shared" si="22"/>
        <v>99.974179331306985</v>
      </c>
      <c r="G213" s="31">
        <f t="shared" si="23"/>
        <v>19733.539999999979</v>
      </c>
      <c r="H213" s="31"/>
      <c r="I213" s="32"/>
      <c r="J213" s="31"/>
      <c r="K213" s="58" t="str">
        <f t="shared" si="18"/>
        <v/>
      </c>
      <c r="L213" s="31">
        <f t="shared" si="19"/>
        <v>0</v>
      </c>
    </row>
    <row r="214" spans="1:12" ht="15.75" x14ac:dyDescent="0.2">
      <c r="A214" s="88" t="s">
        <v>180</v>
      </c>
      <c r="B214" s="87" t="s">
        <v>293</v>
      </c>
      <c r="C214" s="31">
        <v>38761.99</v>
      </c>
      <c r="D214" s="31">
        <v>306893</v>
      </c>
      <c r="E214" s="31">
        <v>296892.84000000003</v>
      </c>
      <c r="F214" s="34">
        <f t="shared" si="22"/>
        <v>96.741483187951502</v>
      </c>
      <c r="G214" s="31">
        <f t="shared" si="23"/>
        <v>258130.85000000003</v>
      </c>
      <c r="H214" s="31">
        <v>21134.16</v>
      </c>
      <c r="I214" s="31">
        <v>155855.15</v>
      </c>
      <c r="J214" s="31">
        <v>135993.31</v>
      </c>
      <c r="K214" s="58">
        <f t="shared" si="18"/>
        <v>87.256218354029372</v>
      </c>
      <c r="L214" s="31">
        <f t="shared" si="19"/>
        <v>114859.15</v>
      </c>
    </row>
    <row r="215" spans="1:12" s="23" customFormat="1" ht="112.5" customHeight="1" x14ac:dyDescent="0.2">
      <c r="A215" s="88" t="s">
        <v>421</v>
      </c>
      <c r="B215" s="87" t="s">
        <v>418</v>
      </c>
      <c r="C215" s="31"/>
      <c r="D215" s="60"/>
      <c r="E215" s="60"/>
      <c r="F215" s="34" t="str">
        <f t="shared" si="22"/>
        <v/>
      </c>
      <c r="G215" s="31">
        <f t="shared" si="23"/>
        <v>0</v>
      </c>
      <c r="H215" s="31"/>
      <c r="I215" s="31">
        <v>13111635</v>
      </c>
      <c r="J215" s="31">
        <v>13083385.550000001</v>
      </c>
      <c r="K215" s="58">
        <f t="shared" si="18"/>
        <v>99.784546702222883</v>
      </c>
      <c r="L215" s="31">
        <f t="shared" si="19"/>
        <v>13083385.550000001</v>
      </c>
    </row>
    <row r="216" spans="1:12" s="23" customFormat="1" ht="17.25" customHeight="1" x14ac:dyDescent="0.2">
      <c r="A216" s="91" t="s">
        <v>268</v>
      </c>
      <c r="B216" s="83" t="s">
        <v>294</v>
      </c>
      <c r="C216" s="31">
        <v>4925984.63</v>
      </c>
      <c r="D216" s="31">
        <v>12514469</v>
      </c>
      <c r="E216" s="31">
        <v>12250482.6</v>
      </c>
      <c r="F216" s="34">
        <f t="shared" si="22"/>
        <v>97.890550529950573</v>
      </c>
      <c r="G216" s="31">
        <f t="shared" si="23"/>
        <v>7324497.9699999997</v>
      </c>
      <c r="H216" s="31"/>
      <c r="I216" s="31">
        <v>40000000</v>
      </c>
      <c r="J216" s="31">
        <v>35290811.619999997</v>
      </c>
      <c r="K216" s="58">
        <f t="shared" si="18"/>
        <v>88.227029049999999</v>
      </c>
      <c r="L216" s="31">
        <f t="shared" si="19"/>
        <v>35290811.619999997</v>
      </c>
    </row>
    <row r="217" spans="1:12" s="8" customFormat="1" ht="15.75" x14ac:dyDescent="0.25">
      <c r="A217" s="10" t="s">
        <v>56</v>
      </c>
      <c r="B217" s="62" t="s">
        <v>295</v>
      </c>
      <c r="C217" s="14">
        <f>SUM(C218:C221)</f>
        <v>32546639.120000001</v>
      </c>
      <c r="D217" s="14">
        <f>SUM(D218:D221)</f>
        <v>46215335</v>
      </c>
      <c r="E217" s="14">
        <f>SUM(E218:E221)</f>
        <v>45494143.710000001</v>
      </c>
      <c r="F217" s="30">
        <f t="shared" si="22"/>
        <v>98.439497863642018</v>
      </c>
      <c r="G217" s="14">
        <f t="shared" si="23"/>
        <v>12947504.59</v>
      </c>
      <c r="H217" s="14">
        <f>SUM(H218:H221)</f>
        <v>4246728.96</v>
      </c>
      <c r="I217" s="14">
        <f>SUM(I218:I221)</f>
        <v>5479927.9699999997</v>
      </c>
      <c r="J217" s="14">
        <f>SUM(J218:J221)</f>
        <v>5295533.7200000007</v>
      </c>
      <c r="K217" s="15">
        <f t="shared" ref="K217:K227" si="24">IF(I217=0,"",IF(J217/I217&gt;1.5, "зв.100",J217/I217*100))</f>
        <v>96.635097194534865</v>
      </c>
      <c r="L217" s="14">
        <f t="shared" ref="L217:L227" si="25">J217-H217</f>
        <v>1048804.7600000007</v>
      </c>
    </row>
    <row r="218" spans="1:12" ht="15.75" x14ac:dyDescent="0.25">
      <c r="A218" s="11" t="s">
        <v>57</v>
      </c>
      <c r="B218" s="61" t="s">
        <v>296</v>
      </c>
      <c r="C218" s="31">
        <v>5022913.4400000004</v>
      </c>
      <c r="D218" s="31">
        <v>6626553</v>
      </c>
      <c r="E218" s="31">
        <v>6573982.2999999998</v>
      </c>
      <c r="F218" s="34">
        <f t="shared" si="22"/>
        <v>99.206665969471601</v>
      </c>
      <c r="G218" s="31">
        <f t="shared" si="23"/>
        <v>1551068.8599999994</v>
      </c>
      <c r="H218" s="31">
        <v>455422.2</v>
      </c>
      <c r="I218" s="31">
        <v>248117</v>
      </c>
      <c r="J218" s="31">
        <v>246528.21</v>
      </c>
      <c r="K218" s="58">
        <f t="shared" si="24"/>
        <v>99.359660966398906</v>
      </c>
      <c r="L218" s="31">
        <f t="shared" si="25"/>
        <v>-208893.99000000002</v>
      </c>
    </row>
    <row r="219" spans="1:12" ht="31.5" x14ac:dyDescent="0.25">
      <c r="A219" s="11" t="s">
        <v>58</v>
      </c>
      <c r="B219" s="61" t="s">
        <v>297</v>
      </c>
      <c r="C219" s="31">
        <v>6430279.5599999996</v>
      </c>
      <c r="D219" s="31">
        <v>8636243</v>
      </c>
      <c r="E219" s="31">
        <v>8253411.96</v>
      </c>
      <c r="F219" s="34">
        <f t="shared" si="22"/>
        <v>95.567157617033232</v>
      </c>
      <c r="G219" s="31">
        <f t="shared" si="23"/>
        <v>1823132.4000000004</v>
      </c>
      <c r="H219" s="31">
        <v>2452751.7200000002</v>
      </c>
      <c r="I219" s="31">
        <v>3332731</v>
      </c>
      <c r="J219" s="31">
        <v>3204298.16</v>
      </c>
      <c r="K219" s="58">
        <f t="shared" si="24"/>
        <v>96.14631843974206</v>
      </c>
      <c r="L219" s="31">
        <f t="shared" si="25"/>
        <v>751546.44</v>
      </c>
    </row>
    <row r="220" spans="1:12" ht="15.75" x14ac:dyDescent="0.25">
      <c r="A220" s="11" t="s">
        <v>59</v>
      </c>
      <c r="B220" s="61" t="s">
        <v>298</v>
      </c>
      <c r="C220" s="31">
        <v>17684478.370000001</v>
      </c>
      <c r="D220" s="31">
        <v>26225881</v>
      </c>
      <c r="E220" s="31">
        <v>26142635.309999999</v>
      </c>
      <c r="F220" s="34">
        <f t="shared" si="22"/>
        <v>99.682581912119545</v>
      </c>
      <c r="G220" s="31">
        <f t="shared" si="23"/>
        <v>8458156.9399999976</v>
      </c>
      <c r="H220" s="31">
        <v>1138497.02</v>
      </c>
      <c r="I220" s="31">
        <v>1895738.55</v>
      </c>
      <c r="J220" s="31">
        <v>1841882.61</v>
      </c>
      <c r="K220" s="58">
        <f t="shared" si="24"/>
        <v>97.159105088621004</v>
      </c>
      <c r="L220" s="31">
        <f t="shared" si="25"/>
        <v>703385.59000000008</v>
      </c>
    </row>
    <row r="221" spans="1:12" ht="15.75" x14ac:dyDescent="0.25">
      <c r="A221" s="11" t="s">
        <v>60</v>
      </c>
      <c r="B221" s="61" t="s">
        <v>389</v>
      </c>
      <c r="C221" s="31">
        <v>3408967.75</v>
      </c>
      <c r="D221" s="31">
        <v>4726658</v>
      </c>
      <c r="E221" s="31">
        <v>4524114.1399999997</v>
      </c>
      <c r="F221" s="34">
        <f t="shared" si="22"/>
        <v>95.714861113285536</v>
      </c>
      <c r="G221" s="31">
        <f t="shared" si="23"/>
        <v>1115146.3899999997</v>
      </c>
      <c r="H221" s="31">
        <v>200058.02</v>
      </c>
      <c r="I221" s="31">
        <v>3341.42</v>
      </c>
      <c r="J221" s="31">
        <v>2824.74</v>
      </c>
      <c r="K221" s="15">
        <f t="shared" si="24"/>
        <v>84.53711296394944</v>
      </c>
      <c r="L221" s="14">
        <f t="shared" si="25"/>
        <v>-197233.28</v>
      </c>
    </row>
    <row r="222" spans="1:12" s="8" customFormat="1" ht="15.75" x14ac:dyDescent="0.25">
      <c r="A222" s="10" t="s">
        <v>61</v>
      </c>
      <c r="B222" s="62" t="s">
        <v>299</v>
      </c>
      <c r="C222" s="14">
        <f>SUM(C223:C228)</f>
        <v>8926831.6400000006</v>
      </c>
      <c r="D222" s="14">
        <f>SUM(D223:D228)</f>
        <v>13094809</v>
      </c>
      <c r="E222" s="14">
        <f>SUM(E223:E228)</f>
        <v>12698657.329999998</v>
      </c>
      <c r="F222" s="30">
        <f t="shared" si="22"/>
        <v>96.974742663295032</v>
      </c>
      <c r="G222" s="14">
        <f t="shared" si="23"/>
        <v>3771825.6899999976</v>
      </c>
      <c r="H222" s="14">
        <f>SUM(H223:H228)</f>
        <v>1660765.88</v>
      </c>
      <c r="I222" s="14">
        <f>SUM(I223:I228)</f>
        <v>1635927.9</v>
      </c>
      <c r="J222" s="14">
        <f>SUM(J223:J228)</f>
        <v>1121711.97</v>
      </c>
      <c r="K222" s="15">
        <f t="shared" si="24"/>
        <v>68.567323168704448</v>
      </c>
      <c r="L222" s="14">
        <f t="shared" si="25"/>
        <v>-539053.90999999992</v>
      </c>
    </row>
    <row r="223" spans="1:12" ht="31.5" x14ac:dyDescent="0.25">
      <c r="A223" s="11" t="s">
        <v>300</v>
      </c>
      <c r="B223" s="61" t="s">
        <v>301</v>
      </c>
      <c r="C223" s="31">
        <v>587033.36</v>
      </c>
      <c r="D223" s="31">
        <v>850500</v>
      </c>
      <c r="E223" s="31">
        <v>844552.08</v>
      </c>
      <c r="F223" s="34">
        <f t="shared" si="22"/>
        <v>99.300656084656083</v>
      </c>
      <c r="G223" s="31">
        <f t="shared" si="23"/>
        <v>257518.71999999997</v>
      </c>
      <c r="H223" s="31">
        <v>0</v>
      </c>
      <c r="I223" s="31"/>
      <c r="J223" s="31"/>
      <c r="K223" s="58" t="str">
        <f t="shared" si="24"/>
        <v/>
      </c>
      <c r="L223" s="31">
        <f t="shared" si="25"/>
        <v>0</v>
      </c>
    </row>
    <row r="224" spans="1:12" ht="31.5" x14ac:dyDescent="0.25">
      <c r="A224" s="11" t="s">
        <v>302</v>
      </c>
      <c r="B224" s="61" t="s">
        <v>303</v>
      </c>
      <c r="C224" s="31">
        <v>45186.43</v>
      </c>
      <c r="D224" s="31">
        <v>88000</v>
      </c>
      <c r="E224" s="31">
        <v>87673.7</v>
      </c>
      <c r="F224" s="34">
        <f t="shared" si="22"/>
        <v>99.629204545454542</v>
      </c>
      <c r="G224" s="31">
        <f t="shared" si="23"/>
        <v>42487.27</v>
      </c>
      <c r="H224" s="31">
        <v>0</v>
      </c>
      <c r="I224" s="31"/>
      <c r="J224" s="31"/>
      <c r="K224" s="58" t="str">
        <f t="shared" si="24"/>
        <v/>
      </c>
      <c r="L224" s="31">
        <f t="shared" si="25"/>
        <v>0</v>
      </c>
    </row>
    <row r="225" spans="1:12" ht="30.75" customHeight="1" x14ac:dyDescent="0.25">
      <c r="A225" s="11" t="s">
        <v>304</v>
      </c>
      <c r="B225" s="61" t="s">
        <v>305</v>
      </c>
      <c r="C225" s="31">
        <v>7204092.9199999999</v>
      </c>
      <c r="D225" s="31">
        <v>10819600</v>
      </c>
      <c r="E225" s="31">
        <v>10447923.59</v>
      </c>
      <c r="F225" s="34">
        <f t="shared" si="22"/>
        <v>96.564786036452361</v>
      </c>
      <c r="G225" s="31">
        <f t="shared" si="23"/>
        <v>3243830.67</v>
      </c>
      <c r="H225" s="31">
        <v>1184825.68</v>
      </c>
      <c r="I225" s="31">
        <v>1635927.9</v>
      </c>
      <c r="J225" s="31">
        <v>1121711.97</v>
      </c>
      <c r="K225" s="58">
        <f t="shared" si="24"/>
        <v>68.567323168704448</v>
      </c>
      <c r="L225" s="31">
        <f t="shared" si="25"/>
        <v>-63113.709999999963</v>
      </c>
    </row>
    <row r="226" spans="1:12" ht="15.75" x14ac:dyDescent="0.25">
      <c r="A226" s="11" t="s">
        <v>306</v>
      </c>
      <c r="B226" s="61" t="s">
        <v>307</v>
      </c>
      <c r="C226" s="31">
        <v>797723.71</v>
      </c>
      <c r="D226" s="31">
        <v>960709</v>
      </c>
      <c r="E226" s="31">
        <v>942508.46</v>
      </c>
      <c r="F226" s="34">
        <f t="shared" si="22"/>
        <v>98.105509576781316</v>
      </c>
      <c r="G226" s="31">
        <f t="shared" si="23"/>
        <v>144784.75</v>
      </c>
      <c r="H226" s="31">
        <v>282320.2</v>
      </c>
      <c r="I226" s="31"/>
      <c r="J226" s="31"/>
      <c r="K226" s="58" t="str">
        <f t="shared" si="24"/>
        <v/>
      </c>
      <c r="L226" s="31">
        <f t="shared" si="25"/>
        <v>-282320.2</v>
      </c>
    </row>
    <row r="227" spans="1:12" ht="63" x14ac:dyDescent="0.25">
      <c r="A227" s="11" t="s">
        <v>308</v>
      </c>
      <c r="B227" s="61" t="s">
        <v>309</v>
      </c>
      <c r="C227" s="33"/>
      <c r="D227" s="31">
        <v>40000</v>
      </c>
      <c r="E227" s="31">
        <v>39999.5</v>
      </c>
      <c r="F227" s="34">
        <f t="shared" si="22"/>
        <v>99.998750000000001</v>
      </c>
      <c r="G227" s="31">
        <f t="shared" si="23"/>
        <v>39999.5</v>
      </c>
      <c r="H227" s="31"/>
      <c r="I227" s="31"/>
      <c r="J227" s="31"/>
      <c r="K227" s="58" t="str">
        <f t="shared" si="24"/>
        <v/>
      </c>
      <c r="L227" s="31">
        <f t="shared" si="25"/>
        <v>0</v>
      </c>
    </row>
    <row r="228" spans="1:12" s="23" customFormat="1" ht="47.25" x14ac:dyDescent="0.25">
      <c r="A228" s="11" t="s">
        <v>411</v>
      </c>
      <c r="B228" s="61" t="s">
        <v>399</v>
      </c>
      <c r="C228" s="31">
        <v>292795.21999999997</v>
      </c>
      <c r="D228" s="31">
        <v>336000</v>
      </c>
      <c r="E228" s="31">
        <v>336000</v>
      </c>
      <c r="F228" s="34">
        <f t="shared" si="22"/>
        <v>100</v>
      </c>
      <c r="G228" s="31">
        <f t="shared" si="23"/>
        <v>43204.780000000028</v>
      </c>
      <c r="H228" s="31">
        <v>193620</v>
      </c>
      <c r="I228" s="31"/>
      <c r="J228" s="31"/>
      <c r="K228" s="58" t="str">
        <f>IF(I228=0,"",IF(J228/I228&gt;1.5, "зв.100",J228/I228*100))</f>
        <v/>
      </c>
      <c r="L228" s="31">
        <f>J228-H228</f>
        <v>-193620</v>
      </c>
    </row>
    <row r="229" spans="1:12" s="8" customFormat="1" ht="15.75" x14ac:dyDescent="0.25">
      <c r="A229" s="11" t="s">
        <v>55</v>
      </c>
      <c r="B229" s="62" t="s">
        <v>310</v>
      </c>
      <c r="C229" s="14">
        <f>SUM(C230:C242)</f>
        <v>84719170.88000001</v>
      </c>
      <c r="D229" s="14">
        <f>SUM(D230:D242)</f>
        <v>96993957</v>
      </c>
      <c r="E229" s="14">
        <f>SUM(E230:E242)</f>
        <v>93352125.359999985</v>
      </c>
      <c r="F229" s="30">
        <f t="shared" si="22"/>
        <v>96.245300477843159</v>
      </c>
      <c r="G229" s="14">
        <f t="shared" si="23"/>
        <v>8632954.4799999744</v>
      </c>
      <c r="H229" s="14">
        <f>SUM(H230:H242)</f>
        <v>64247801.089999996</v>
      </c>
      <c r="I229" s="14">
        <f>SUM(I230:I242)</f>
        <v>75492375.039999992</v>
      </c>
      <c r="J229" s="14">
        <f>SUM(J230:J242)</f>
        <v>59954945.800000004</v>
      </c>
      <c r="K229" s="15">
        <f t="shared" si="18"/>
        <v>79.418544943423214</v>
      </c>
      <c r="L229" s="14">
        <f t="shared" si="19"/>
        <v>-4292855.2899999917</v>
      </c>
    </row>
    <row r="230" spans="1:12" ht="47.25" x14ac:dyDescent="0.25">
      <c r="A230" s="11" t="s">
        <v>311</v>
      </c>
      <c r="B230" s="61" t="s">
        <v>312</v>
      </c>
      <c r="C230" s="31">
        <v>2243531.85</v>
      </c>
      <c r="D230" s="31">
        <v>3289121</v>
      </c>
      <c r="E230" s="31">
        <v>3212426.16</v>
      </c>
      <c r="F230" s="34">
        <f t="shared" si="22"/>
        <v>97.668226860611099</v>
      </c>
      <c r="G230" s="31">
        <f t="shared" si="23"/>
        <v>968894.31</v>
      </c>
      <c r="H230" s="31">
        <v>61347.96</v>
      </c>
      <c r="I230" s="31">
        <v>108741.94</v>
      </c>
      <c r="J230" s="31">
        <v>108741.94</v>
      </c>
      <c r="K230" s="58">
        <f t="shared" si="18"/>
        <v>100</v>
      </c>
      <c r="L230" s="31">
        <f t="shared" si="19"/>
        <v>47393.98</v>
      </c>
    </row>
    <row r="231" spans="1:12" ht="15.75" x14ac:dyDescent="0.25">
      <c r="A231" s="11" t="s">
        <v>313</v>
      </c>
      <c r="B231" s="61" t="s">
        <v>314</v>
      </c>
      <c r="C231" s="31">
        <v>57472.14</v>
      </c>
      <c r="D231" s="31">
        <v>65000</v>
      </c>
      <c r="E231" s="31">
        <v>59385.15</v>
      </c>
      <c r="F231" s="34">
        <f t="shared" si="22"/>
        <v>91.361769230769227</v>
      </c>
      <c r="G231" s="31">
        <f t="shared" si="23"/>
        <v>1913.010000000002</v>
      </c>
      <c r="H231" s="31">
        <v>16833338.52</v>
      </c>
      <c r="I231" s="31">
        <v>22576174</v>
      </c>
      <c r="J231" s="31">
        <v>18947967.739999998</v>
      </c>
      <c r="K231" s="58">
        <f t="shared" si="18"/>
        <v>83.92904723360121</v>
      </c>
      <c r="L231" s="31">
        <f t="shared" si="19"/>
        <v>2114629.2199999988</v>
      </c>
    </row>
    <row r="232" spans="1:12" ht="31.5" customHeight="1" x14ac:dyDescent="0.25">
      <c r="A232" s="11" t="s">
        <v>315</v>
      </c>
      <c r="B232" s="61" t="s">
        <v>316</v>
      </c>
      <c r="C232" s="59"/>
      <c r="D232" s="31">
        <v>0</v>
      </c>
      <c r="E232" s="31">
        <v>0</v>
      </c>
      <c r="F232" s="34" t="str">
        <f t="shared" si="22"/>
        <v/>
      </c>
      <c r="G232" s="31">
        <f t="shared" si="23"/>
        <v>0</v>
      </c>
      <c r="H232" s="31">
        <v>2863752.08</v>
      </c>
      <c r="I232" s="31">
        <v>7017578</v>
      </c>
      <c r="J232" s="31">
        <v>6250940.8499999996</v>
      </c>
      <c r="K232" s="58">
        <f t="shared" si="18"/>
        <v>89.075473760320151</v>
      </c>
      <c r="L232" s="31">
        <f t="shared" si="19"/>
        <v>3387188.7699999996</v>
      </c>
    </row>
    <row r="233" spans="1:12" s="23" customFormat="1" ht="31.5" x14ac:dyDescent="0.25">
      <c r="A233" s="11" t="s">
        <v>317</v>
      </c>
      <c r="B233" s="61" t="s">
        <v>318</v>
      </c>
      <c r="C233" s="31">
        <v>235710.69</v>
      </c>
      <c r="D233" s="31">
        <v>411000</v>
      </c>
      <c r="E233" s="31">
        <v>282653.23</v>
      </c>
      <c r="F233" s="34">
        <f t="shared" si="22"/>
        <v>68.772075425790746</v>
      </c>
      <c r="G233" s="31">
        <f t="shared" si="23"/>
        <v>46942.539999999979</v>
      </c>
      <c r="H233" s="59">
        <v>0</v>
      </c>
      <c r="I233" s="31"/>
      <c r="J233" s="31"/>
      <c r="K233" s="58" t="str">
        <f t="shared" si="18"/>
        <v/>
      </c>
      <c r="L233" s="31">
        <f t="shared" si="19"/>
        <v>0</v>
      </c>
    </row>
    <row r="234" spans="1:12" ht="18" customHeight="1" x14ac:dyDescent="0.25">
      <c r="A234" s="11" t="s">
        <v>319</v>
      </c>
      <c r="B234" s="61" t="s">
        <v>320</v>
      </c>
      <c r="C234" s="31">
        <v>7440302.2300000004</v>
      </c>
      <c r="D234" s="31">
        <v>7288600</v>
      </c>
      <c r="E234" s="31">
        <v>5316629</v>
      </c>
      <c r="F234" s="34">
        <f t="shared" si="22"/>
        <v>72.944447493345777</v>
      </c>
      <c r="G234" s="31">
        <f t="shared" si="23"/>
        <v>-2123673.2300000004</v>
      </c>
      <c r="H234" s="31">
        <v>5146537.68</v>
      </c>
      <c r="I234" s="31">
        <v>6255786</v>
      </c>
      <c r="J234" s="31">
        <v>6172281.6200000001</v>
      </c>
      <c r="K234" s="58">
        <f t="shared" si="18"/>
        <v>98.665165656242081</v>
      </c>
      <c r="L234" s="31">
        <f t="shared" si="19"/>
        <v>1025743.9400000004</v>
      </c>
    </row>
    <row r="235" spans="1:12" ht="31.5" x14ac:dyDescent="0.25">
      <c r="A235" s="11" t="s">
        <v>321</v>
      </c>
      <c r="B235" s="61" t="s">
        <v>322</v>
      </c>
      <c r="C235" s="31">
        <v>16708798.16</v>
      </c>
      <c r="D235" s="31">
        <v>5164800</v>
      </c>
      <c r="E235" s="31">
        <v>5164799.9000000004</v>
      </c>
      <c r="F235" s="34">
        <f t="shared" si="22"/>
        <v>99.999998063816605</v>
      </c>
      <c r="G235" s="31">
        <f t="shared" si="23"/>
        <v>-11543998.26</v>
      </c>
      <c r="H235" s="31">
        <v>3485681.23</v>
      </c>
      <c r="I235" s="31">
        <v>4920551</v>
      </c>
      <c r="J235" s="31">
        <v>1902243.44</v>
      </c>
      <c r="K235" s="58">
        <f t="shared" si="18"/>
        <v>38.659155041782924</v>
      </c>
      <c r="L235" s="31">
        <f t="shared" si="19"/>
        <v>-1583437.79</v>
      </c>
    </row>
    <row r="236" spans="1:12" ht="47.25" x14ac:dyDescent="0.25">
      <c r="A236" s="11" t="s">
        <v>323</v>
      </c>
      <c r="B236" s="61" t="s">
        <v>324</v>
      </c>
      <c r="C236" s="31">
        <v>4016699.88</v>
      </c>
      <c r="D236" s="31">
        <v>4817800</v>
      </c>
      <c r="E236" s="31">
        <v>4817800</v>
      </c>
      <c r="F236" s="34">
        <f t="shared" si="22"/>
        <v>100</v>
      </c>
      <c r="G236" s="31">
        <f t="shared" si="23"/>
        <v>801100.12000000011</v>
      </c>
      <c r="H236" s="31"/>
      <c r="I236" s="31">
        <v>0</v>
      </c>
      <c r="J236" s="31">
        <v>0</v>
      </c>
      <c r="K236" s="58" t="str">
        <f t="shared" ref="K236:K284" si="26">IF(I236=0,"",IF(J236/I236&gt;1.5, "зв.100",J236/I236*100))</f>
        <v/>
      </c>
      <c r="L236" s="31">
        <f t="shared" si="19"/>
        <v>0</v>
      </c>
    </row>
    <row r="237" spans="1:12" ht="15.75" x14ac:dyDescent="0.25">
      <c r="A237" s="11" t="s">
        <v>325</v>
      </c>
      <c r="B237" s="61" t="s">
        <v>326</v>
      </c>
      <c r="C237" s="31">
        <v>35673635.079999998</v>
      </c>
      <c r="D237" s="31">
        <v>46493319</v>
      </c>
      <c r="E237" s="31">
        <v>45604835.729999997</v>
      </c>
      <c r="F237" s="34">
        <f t="shared" si="22"/>
        <v>98.089008724027636</v>
      </c>
      <c r="G237" s="31">
        <f t="shared" si="23"/>
        <v>9931200.6499999985</v>
      </c>
      <c r="H237" s="31">
        <v>32416950.420000002</v>
      </c>
      <c r="I237" s="31">
        <v>25420081</v>
      </c>
      <c r="J237" s="31">
        <v>21527106.109999999</v>
      </c>
      <c r="K237" s="58">
        <f t="shared" si="26"/>
        <v>84.68543475530231</v>
      </c>
      <c r="L237" s="31">
        <f t="shared" ref="L237:L242" si="27">J237-H237</f>
        <v>-10889844.310000002</v>
      </c>
    </row>
    <row r="238" spans="1:12" s="23" customFormat="1" ht="31.5" x14ac:dyDescent="0.25">
      <c r="A238" s="11" t="s">
        <v>327</v>
      </c>
      <c r="B238" s="61" t="s">
        <v>328</v>
      </c>
      <c r="C238" s="31">
        <v>954300</v>
      </c>
      <c r="D238" s="31">
        <v>1097500</v>
      </c>
      <c r="E238" s="31">
        <v>1086780</v>
      </c>
      <c r="F238" s="34">
        <f t="shared" si="22"/>
        <v>99.023234624145786</v>
      </c>
      <c r="G238" s="31">
        <f t="shared" si="23"/>
        <v>132480</v>
      </c>
      <c r="H238" s="59">
        <v>0</v>
      </c>
      <c r="I238" s="31"/>
      <c r="J238" s="31"/>
      <c r="K238" s="58" t="str">
        <f t="shared" si="26"/>
        <v/>
      </c>
      <c r="L238" s="31">
        <f t="shared" si="27"/>
        <v>0</v>
      </c>
    </row>
    <row r="239" spans="1:12" s="23" customFormat="1" ht="15.75" x14ac:dyDescent="0.25">
      <c r="A239" s="11" t="s">
        <v>329</v>
      </c>
      <c r="B239" s="61" t="s">
        <v>330</v>
      </c>
      <c r="C239" s="31">
        <v>40634.06</v>
      </c>
      <c r="D239" s="31">
        <v>125700</v>
      </c>
      <c r="E239" s="31">
        <v>106728.41</v>
      </c>
      <c r="F239" s="34">
        <f t="shared" si="22"/>
        <v>84.907247414478931</v>
      </c>
      <c r="G239" s="31">
        <f t="shared" si="23"/>
        <v>66094.350000000006</v>
      </c>
      <c r="H239" s="59">
        <v>0</v>
      </c>
      <c r="I239" s="31"/>
      <c r="J239" s="31"/>
      <c r="K239" s="58" t="str">
        <f t="shared" si="26"/>
        <v/>
      </c>
      <c r="L239" s="31">
        <f t="shared" si="27"/>
        <v>0</v>
      </c>
    </row>
    <row r="240" spans="1:12" ht="47.25" x14ac:dyDescent="0.25">
      <c r="A240" s="11" t="s">
        <v>331</v>
      </c>
      <c r="B240" s="61" t="s">
        <v>332</v>
      </c>
      <c r="C240" s="31">
        <v>1419856.12</v>
      </c>
      <c r="D240" s="31">
        <v>2218258</v>
      </c>
      <c r="E240" s="31">
        <v>2218227.5</v>
      </c>
      <c r="F240" s="34">
        <f t="shared" si="22"/>
        <v>99.998625047221736</v>
      </c>
      <c r="G240" s="31">
        <f t="shared" si="23"/>
        <v>798371.37999999989</v>
      </c>
      <c r="H240" s="31">
        <v>189604.8</v>
      </c>
      <c r="I240" s="31"/>
      <c r="J240" s="31"/>
      <c r="K240" s="58" t="str">
        <f t="shared" si="26"/>
        <v/>
      </c>
      <c r="L240" s="31">
        <f t="shared" si="27"/>
        <v>-189604.8</v>
      </c>
    </row>
    <row r="241" spans="1:12" ht="78.75" x14ac:dyDescent="0.25">
      <c r="A241" s="11" t="s">
        <v>333</v>
      </c>
      <c r="B241" s="61" t="s">
        <v>334</v>
      </c>
      <c r="C241" s="31">
        <v>15928230.67</v>
      </c>
      <c r="D241" s="31">
        <v>26022859</v>
      </c>
      <c r="E241" s="31">
        <v>25481860.280000001</v>
      </c>
      <c r="F241" s="34">
        <f t="shared" si="22"/>
        <v>97.921063477306632</v>
      </c>
      <c r="G241" s="31">
        <f t="shared" si="23"/>
        <v>9553629.6100000013</v>
      </c>
      <c r="H241" s="31">
        <v>3250588.4</v>
      </c>
      <c r="I241" s="31">
        <v>4260505</v>
      </c>
      <c r="J241" s="31">
        <v>112706</v>
      </c>
      <c r="K241" s="58">
        <f t="shared" si="26"/>
        <v>2.6453671571797241</v>
      </c>
      <c r="L241" s="31">
        <f t="shared" si="27"/>
        <v>-3137882.4</v>
      </c>
    </row>
    <row r="242" spans="1:12" s="23" customFormat="1" ht="96" customHeight="1" x14ac:dyDescent="0.25">
      <c r="A242" s="11" t="s">
        <v>422</v>
      </c>
      <c r="B242" s="61" t="s">
        <v>416</v>
      </c>
      <c r="C242" s="31"/>
      <c r="D242" s="60"/>
      <c r="E242" s="60"/>
      <c r="F242" s="34" t="str">
        <f t="shared" si="22"/>
        <v/>
      </c>
      <c r="G242" s="31">
        <f t="shared" si="23"/>
        <v>0</v>
      </c>
      <c r="H242" s="31"/>
      <c r="I242" s="31">
        <v>4932958.0999999996</v>
      </c>
      <c r="J242" s="31">
        <v>4932958.0999999996</v>
      </c>
      <c r="K242" s="58">
        <f t="shared" si="26"/>
        <v>100</v>
      </c>
      <c r="L242" s="31">
        <f t="shared" si="27"/>
        <v>4932958.0999999996</v>
      </c>
    </row>
    <row r="243" spans="1:12" s="8" customFormat="1" ht="15.75" x14ac:dyDescent="0.25">
      <c r="A243" s="10" t="s">
        <v>62</v>
      </c>
      <c r="B243" s="62" t="s">
        <v>335</v>
      </c>
      <c r="C243" s="14">
        <f>SUM(C244:C249)</f>
        <v>0</v>
      </c>
      <c r="D243" s="14">
        <f>SUM(D244:D249)</f>
        <v>0</v>
      </c>
      <c r="E243" s="14">
        <f>SUM(E244:E249)</f>
        <v>0</v>
      </c>
      <c r="F243" s="30" t="str">
        <f t="shared" ref="F243:F274" si="28">IF(D243=0,"",IF(E243/D243&gt;1.5, "зв.100",E243/D243*100))</f>
        <v/>
      </c>
      <c r="G243" s="14">
        <f t="shared" si="23"/>
        <v>0</v>
      </c>
      <c r="H243" s="14">
        <f>SUM(H244:H249)</f>
        <v>178160408.91999996</v>
      </c>
      <c r="I243" s="14">
        <f>SUM(I244:I249)</f>
        <v>210422591</v>
      </c>
      <c r="J243" s="14">
        <f>SUM(J244:J249)</f>
        <v>130270943.95</v>
      </c>
      <c r="K243" s="15">
        <f t="shared" ref="K243:K255" si="29">IF(I243=0,"",IF(J243/I243&gt;1.5, "зв.100",J243/I243*100))</f>
        <v>61.909200590539257</v>
      </c>
      <c r="L243" s="14">
        <f t="shared" ref="L243:L249" si="30">J243-H243</f>
        <v>-47889464.969999954</v>
      </c>
    </row>
    <row r="244" spans="1:12" ht="31.5" x14ac:dyDescent="0.25">
      <c r="A244" s="11" t="s">
        <v>336</v>
      </c>
      <c r="B244" s="61" t="s">
        <v>337</v>
      </c>
      <c r="C244" s="31">
        <v>0</v>
      </c>
      <c r="D244" s="31">
        <v>0</v>
      </c>
      <c r="E244" s="31">
        <v>0</v>
      </c>
      <c r="F244" s="34" t="str">
        <f t="shared" si="28"/>
        <v/>
      </c>
      <c r="G244" s="31">
        <f t="shared" si="23"/>
        <v>0</v>
      </c>
      <c r="H244" s="31">
        <v>141142151.13999999</v>
      </c>
      <c r="I244" s="31">
        <v>169141599</v>
      </c>
      <c r="J244" s="31">
        <v>100179696.73</v>
      </c>
      <c r="K244" s="58">
        <f t="shared" si="29"/>
        <v>59.228301802917215</v>
      </c>
      <c r="L244" s="31">
        <f t="shared" si="30"/>
        <v>-40962454.409999982</v>
      </c>
    </row>
    <row r="245" spans="1:12" ht="31.5" x14ac:dyDescent="0.25">
      <c r="A245" s="11" t="s">
        <v>338</v>
      </c>
      <c r="B245" s="61" t="s">
        <v>339</v>
      </c>
      <c r="C245" s="31">
        <v>0</v>
      </c>
      <c r="D245" s="31">
        <v>0</v>
      </c>
      <c r="E245" s="31">
        <v>0</v>
      </c>
      <c r="F245" s="34" t="str">
        <f t="shared" si="28"/>
        <v/>
      </c>
      <c r="G245" s="31">
        <f t="shared" si="23"/>
        <v>0</v>
      </c>
      <c r="H245" s="31">
        <v>2958482.67</v>
      </c>
      <c r="I245" s="60">
        <v>0</v>
      </c>
      <c r="J245" s="60">
        <v>0</v>
      </c>
      <c r="K245" s="58" t="str">
        <f t="shared" si="29"/>
        <v/>
      </c>
      <c r="L245" s="31">
        <f t="shared" si="30"/>
        <v>-2958482.67</v>
      </c>
    </row>
    <row r="246" spans="1:12" s="23" customFormat="1" ht="47.25" x14ac:dyDescent="0.25">
      <c r="A246" s="11" t="s">
        <v>393</v>
      </c>
      <c r="B246" s="61" t="s">
        <v>390</v>
      </c>
      <c r="C246" s="31"/>
      <c r="D246" s="31"/>
      <c r="E246" s="31"/>
      <c r="F246" s="34" t="str">
        <f t="shared" si="28"/>
        <v/>
      </c>
      <c r="G246" s="31">
        <f t="shared" si="23"/>
        <v>0</v>
      </c>
      <c r="H246" s="31">
        <v>2183868.2599999998</v>
      </c>
      <c r="I246" s="31">
        <v>2500000</v>
      </c>
      <c r="J246" s="31">
        <v>9672</v>
      </c>
      <c r="K246" s="58">
        <f t="shared" si="29"/>
        <v>0.38688</v>
      </c>
      <c r="L246" s="31">
        <f t="shared" si="30"/>
        <v>-2174196.2599999998</v>
      </c>
    </row>
    <row r="247" spans="1:12" s="23" customFormat="1" ht="15.75" x14ac:dyDescent="0.25">
      <c r="A247" s="11" t="s">
        <v>412</v>
      </c>
      <c r="B247" s="61" t="s">
        <v>401</v>
      </c>
      <c r="C247" s="31"/>
      <c r="D247" s="31"/>
      <c r="E247" s="31"/>
      <c r="F247" s="34" t="str">
        <f t="shared" si="28"/>
        <v/>
      </c>
      <c r="G247" s="31"/>
      <c r="H247" s="31">
        <v>31730838.98</v>
      </c>
      <c r="I247" s="31">
        <v>38431992</v>
      </c>
      <c r="J247" s="31">
        <v>29736884.739999998</v>
      </c>
      <c r="K247" s="58">
        <f>IF(I247=0,"",IF(J247/I247&gt;1.5, "зв.100",J247/I247*100))</f>
        <v>77.375340679712878</v>
      </c>
      <c r="L247" s="31">
        <f t="shared" si="30"/>
        <v>-1993954.2400000021</v>
      </c>
    </row>
    <row r="248" spans="1:12" ht="31.5" x14ac:dyDescent="0.25">
      <c r="A248" s="11" t="s">
        <v>340</v>
      </c>
      <c r="B248" s="61" t="s">
        <v>341</v>
      </c>
      <c r="C248" s="31">
        <v>0</v>
      </c>
      <c r="D248" s="31">
        <v>0</v>
      </c>
      <c r="E248" s="31">
        <v>0</v>
      </c>
      <c r="F248" s="34" t="str">
        <f t="shared" si="28"/>
        <v/>
      </c>
      <c r="G248" s="31">
        <f>E248-C248</f>
        <v>0</v>
      </c>
      <c r="H248" s="31"/>
      <c r="I248" s="31">
        <v>299000</v>
      </c>
      <c r="J248" s="31">
        <v>298077</v>
      </c>
      <c r="K248" s="58">
        <f t="shared" si="29"/>
        <v>99.691304347826076</v>
      </c>
      <c r="L248" s="31">
        <f t="shared" si="30"/>
        <v>298077</v>
      </c>
    </row>
    <row r="249" spans="1:12" s="23" customFormat="1" ht="47.25" x14ac:dyDescent="0.25">
      <c r="A249" s="11" t="s">
        <v>413</v>
      </c>
      <c r="B249" s="61" t="s">
        <v>402</v>
      </c>
      <c r="C249" s="31"/>
      <c r="D249" s="31"/>
      <c r="E249" s="31"/>
      <c r="F249" s="34" t="str">
        <f t="shared" si="28"/>
        <v/>
      </c>
      <c r="G249" s="31"/>
      <c r="H249" s="31">
        <v>145067.87</v>
      </c>
      <c r="I249" s="31">
        <v>50000</v>
      </c>
      <c r="J249" s="31">
        <v>46613.48</v>
      </c>
      <c r="K249" s="58">
        <f>IF(I249=0,"",IF(J249/I249&gt;1.5, "зв.100",J249/I249*100))</f>
        <v>93.226960000000005</v>
      </c>
      <c r="L249" s="31">
        <f t="shared" si="30"/>
        <v>-98454.389999999985</v>
      </c>
    </row>
    <row r="250" spans="1:12" s="8" customFormat="1" ht="31.5" x14ac:dyDescent="0.25">
      <c r="A250" s="10" t="s">
        <v>342</v>
      </c>
      <c r="B250" s="62" t="s">
        <v>343</v>
      </c>
      <c r="C250" s="14">
        <f>SUM(C251:C255)</f>
        <v>44195875.289999999</v>
      </c>
      <c r="D250" s="14">
        <f>SUM(D251:D255)</f>
        <v>59184656</v>
      </c>
      <c r="E250" s="14">
        <f>SUM(E251:E255)</f>
        <v>58315467.079999998</v>
      </c>
      <c r="F250" s="30">
        <f t="shared" si="28"/>
        <v>98.531394826388791</v>
      </c>
      <c r="G250" s="14">
        <f t="shared" ref="G250:G287" si="31">E250-C250</f>
        <v>14119591.789999999</v>
      </c>
      <c r="H250" s="14">
        <f>SUM(H251:H255)</f>
        <v>33753615.890000001</v>
      </c>
      <c r="I250" s="14">
        <f>SUM(I251:I255)</f>
        <v>46554355</v>
      </c>
      <c r="J250" s="14">
        <f>SUM(J251:J255)</f>
        <v>21202062.350000001</v>
      </c>
      <c r="K250" s="15">
        <f t="shared" si="29"/>
        <v>45.542597142630378</v>
      </c>
      <c r="L250" s="14">
        <f t="shared" ref="L250:L255" si="32">J250-H250</f>
        <v>-12551553.539999999</v>
      </c>
    </row>
    <row r="251" spans="1:12" ht="31.5" x14ac:dyDescent="0.25">
      <c r="A251" s="11" t="s">
        <v>344</v>
      </c>
      <c r="B251" s="61" t="s">
        <v>345</v>
      </c>
      <c r="C251" s="59"/>
      <c r="D251" s="31">
        <v>23356368</v>
      </c>
      <c r="E251" s="31">
        <v>23356367.02</v>
      </c>
      <c r="F251" s="34">
        <f t="shared" si="28"/>
        <v>99.999995804142145</v>
      </c>
      <c r="G251" s="31">
        <f t="shared" si="31"/>
        <v>23356367.02</v>
      </c>
      <c r="H251" s="59"/>
      <c r="I251" s="31"/>
      <c r="J251" s="31"/>
      <c r="K251" s="58" t="str">
        <f t="shared" si="29"/>
        <v/>
      </c>
      <c r="L251" s="31">
        <f t="shared" si="32"/>
        <v>0</v>
      </c>
    </row>
    <row r="252" spans="1:12" ht="15.75" x14ac:dyDescent="0.25">
      <c r="A252" s="11" t="s">
        <v>346</v>
      </c>
      <c r="B252" s="61" t="s">
        <v>347</v>
      </c>
      <c r="C252" s="31">
        <v>12798385</v>
      </c>
      <c r="D252" s="31">
        <v>3509700</v>
      </c>
      <c r="E252" s="31">
        <v>3502350</v>
      </c>
      <c r="F252" s="34">
        <f t="shared" si="28"/>
        <v>99.790580391486444</v>
      </c>
      <c r="G252" s="31">
        <f t="shared" si="31"/>
        <v>-9296035</v>
      </c>
      <c r="H252" s="59"/>
      <c r="I252" s="31"/>
      <c r="J252" s="31"/>
      <c r="K252" s="58" t="str">
        <f t="shared" si="29"/>
        <v/>
      </c>
      <c r="L252" s="31">
        <f t="shared" si="32"/>
        <v>0</v>
      </c>
    </row>
    <row r="253" spans="1:12" ht="15.75" x14ac:dyDescent="0.25">
      <c r="A253" s="11" t="s">
        <v>348</v>
      </c>
      <c r="B253" s="61" t="s">
        <v>349</v>
      </c>
      <c r="C253" s="31">
        <v>25069492.66</v>
      </c>
      <c r="D253" s="31">
        <v>29366188</v>
      </c>
      <c r="E253" s="31">
        <v>28504351</v>
      </c>
      <c r="F253" s="34">
        <f t="shared" si="28"/>
        <v>97.065206420390695</v>
      </c>
      <c r="G253" s="31">
        <f t="shared" si="31"/>
        <v>3434858.34</v>
      </c>
      <c r="H253" s="31">
        <v>32282074.289999999</v>
      </c>
      <c r="I253" s="31">
        <v>46054355</v>
      </c>
      <c r="J253" s="31">
        <v>21202062.350000001</v>
      </c>
      <c r="K253" s="58">
        <f t="shared" si="29"/>
        <v>46.037041122386803</v>
      </c>
      <c r="L253" s="31">
        <f t="shared" si="32"/>
        <v>-11080011.939999998</v>
      </c>
    </row>
    <row r="254" spans="1:12" ht="31.5" x14ac:dyDescent="0.25">
      <c r="A254" s="11" t="s">
        <v>350</v>
      </c>
      <c r="B254" s="61" t="s">
        <v>351</v>
      </c>
      <c r="C254" s="31">
        <v>6279455.9299999997</v>
      </c>
      <c r="D254" s="31">
        <v>2929000</v>
      </c>
      <c r="E254" s="31">
        <v>2929000</v>
      </c>
      <c r="F254" s="34">
        <f t="shared" si="28"/>
        <v>100</v>
      </c>
      <c r="G254" s="31">
        <f t="shared" si="31"/>
        <v>-3350455.9299999997</v>
      </c>
      <c r="H254" s="31">
        <v>1471541.6</v>
      </c>
      <c r="I254" s="31">
        <v>500000</v>
      </c>
      <c r="J254" s="31"/>
      <c r="K254" s="58">
        <f t="shared" si="29"/>
        <v>0</v>
      </c>
      <c r="L254" s="31">
        <f t="shared" si="32"/>
        <v>-1471541.6</v>
      </c>
    </row>
    <row r="255" spans="1:12" ht="18" customHeight="1" x14ac:dyDescent="0.25">
      <c r="A255" s="11" t="s">
        <v>352</v>
      </c>
      <c r="B255" s="61" t="s">
        <v>353</v>
      </c>
      <c r="C255" s="31">
        <v>48541.7</v>
      </c>
      <c r="D255" s="31">
        <v>23400</v>
      </c>
      <c r="E255" s="31">
        <v>23399.06</v>
      </c>
      <c r="F255" s="34">
        <f t="shared" si="28"/>
        <v>99.995982905982913</v>
      </c>
      <c r="G255" s="31">
        <f t="shared" si="31"/>
        <v>-25142.639999999996</v>
      </c>
      <c r="H255" s="59"/>
      <c r="I255" s="31"/>
      <c r="J255" s="31"/>
      <c r="K255" s="58" t="str">
        <f t="shared" si="29"/>
        <v/>
      </c>
      <c r="L255" s="31">
        <f t="shared" si="32"/>
        <v>0</v>
      </c>
    </row>
    <row r="256" spans="1:12" s="8" customFormat="1" ht="15.75" x14ac:dyDescent="0.2">
      <c r="A256" s="10" t="s">
        <v>91</v>
      </c>
      <c r="B256" s="45">
        <v>7200</v>
      </c>
      <c r="C256" s="14">
        <f>SUM(C257:C258)</f>
        <v>877612.07</v>
      </c>
      <c r="D256" s="14">
        <f>SUM(D257:D258)</f>
        <v>1156000</v>
      </c>
      <c r="E256" s="14">
        <f>SUM(E257:E258)</f>
        <v>1149699.94</v>
      </c>
      <c r="F256" s="30">
        <f t="shared" si="28"/>
        <v>99.455012110726642</v>
      </c>
      <c r="G256" s="14">
        <f t="shared" si="31"/>
        <v>272087.87</v>
      </c>
      <c r="H256" s="14">
        <f>SUM(H257:H258)</f>
        <v>0</v>
      </c>
      <c r="I256" s="14">
        <f>SUM(I257:I258)</f>
        <v>0</v>
      </c>
      <c r="J256" s="14">
        <f>SUM(J257:J258)</f>
        <v>0</v>
      </c>
      <c r="K256" s="15" t="str">
        <f t="shared" si="26"/>
        <v/>
      </c>
      <c r="L256" s="14">
        <f t="shared" ref="L256:L270" si="33">J256-H256</f>
        <v>0</v>
      </c>
    </row>
    <row r="257" spans="1:12" ht="31.5" x14ac:dyDescent="0.25">
      <c r="A257" s="11" t="s">
        <v>354</v>
      </c>
      <c r="B257" s="61" t="s">
        <v>355</v>
      </c>
      <c r="C257" s="31">
        <v>627612.06999999995</v>
      </c>
      <c r="D257" s="31">
        <v>756000</v>
      </c>
      <c r="E257" s="31">
        <v>749699.94</v>
      </c>
      <c r="F257" s="34">
        <f t="shared" si="28"/>
        <v>99.166658730158716</v>
      </c>
      <c r="G257" s="31">
        <f t="shared" si="31"/>
        <v>122087.87</v>
      </c>
      <c r="H257" s="31">
        <v>0</v>
      </c>
      <c r="I257" s="31">
        <v>0</v>
      </c>
      <c r="J257" s="31">
        <v>0</v>
      </c>
      <c r="K257" s="15" t="str">
        <f t="shared" si="26"/>
        <v/>
      </c>
      <c r="L257" s="14">
        <f t="shared" si="33"/>
        <v>0</v>
      </c>
    </row>
    <row r="258" spans="1:12" s="23" customFormat="1" ht="15.75" x14ac:dyDescent="0.25">
      <c r="A258" s="11" t="s">
        <v>356</v>
      </c>
      <c r="B258" s="61" t="s">
        <v>357</v>
      </c>
      <c r="C258" s="31">
        <v>250000</v>
      </c>
      <c r="D258" s="31">
        <v>400000</v>
      </c>
      <c r="E258" s="31">
        <v>400000</v>
      </c>
      <c r="F258" s="34">
        <f t="shared" si="28"/>
        <v>100</v>
      </c>
      <c r="G258" s="31">
        <f t="shared" si="31"/>
        <v>150000</v>
      </c>
      <c r="H258" s="31"/>
      <c r="I258" s="31"/>
      <c r="J258" s="31"/>
      <c r="K258" s="15" t="str">
        <f t="shared" si="26"/>
        <v/>
      </c>
      <c r="L258" s="14">
        <f t="shared" si="33"/>
        <v>0</v>
      </c>
    </row>
    <row r="259" spans="1:12" s="8" customFormat="1" ht="31.5" x14ac:dyDescent="0.25">
      <c r="A259" s="10" t="s">
        <v>63</v>
      </c>
      <c r="B259" s="62" t="s">
        <v>358</v>
      </c>
      <c r="C259" s="14">
        <f>C260</f>
        <v>160355</v>
      </c>
      <c r="D259" s="14">
        <f>D260</f>
        <v>0</v>
      </c>
      <c r="E259" s="14">
        <f>E260</f>
        <v>0</v>
      </c>
      <c r="F259" s="30" t="str">
        <f t="shared" si="28"/>
        <v/>
      </c>
      <c r="G259" s="14">
        <f t="shared" si="31"/>
        <v>-160355</v>
      </c>
      <c r="H259" s="14">
        <f>H260</f>
        <v>18700</v>
      </c>
      <c r="I259" s="14">
        <f>I260</f>
        <v>25000</v>
      </c>
      <c r="J259" s="14">
        <f>J260</f>
        <v>6619.6</v>
      </c>
      <c r="K259" s="15">
        <f t="shared" si="26"/>
        <v>26.478400000000001</v>
      </c>
      <c r="L259" s="14">
        <f t="shared" si="33"/>
        <v>-12080.4</v>
      </c>
    </row>
    <row r="260" spans="1:12" ht="15.75" x14ac:dyDescent="0.25">
      <c r="A260" s="11" t="s">
        <v>360</v>
      </c>
      <c r="B260" s="61" t="s">
        <v>359</v>
      </c>
      <c r="C260" s="31">
        <v>160355</v>
      </c>
      <c r="D260" s="82"/>
      <c r="E260" s="31"/>
      <c r="F260" s="34" t="str">
        <f t="shared" si="28"/>
        <v/>
      </c>
      <c r="G260" s="31">
        <f t="shared" si="31"/>
        <v>-160355</v>
      </c>
      <c r="H260" s="31">
        <v>18700</v>
      </c>
      <c r="I260" s="31">
        <v>25000</v>
      </c>
      <c r="J260" s="31">
        <v>6619.6</v>
      </c>
      <c r="K260" s="58">
        <f t="shared" si="26"/>
        <v>26.478400000000001</v>
      </c>
      <c r="L260" s="31">
        <f t="shared" si="33"/>
        <v>-12080.4</v>
      </c>
    </row>
    <row r="261" spans="1:12" s="8" customFormat="1" ht="31.5" x14ac:dyDescent="0.25">
      <c r="A261" s="10" t="s">
        <v>361</v>
      </c>
      <c r="B261" s="62" t="s">
        <v>362</v>
      </c>
      <c r="C261" s="14">
        <f>SUM(C262:C265)</f>
        <v>1234130.58</v>
      </c>
      <c r="D261" s="14">
        <f>SUM(D262:D265)</f>
        <v>3454510</v>
      </c>
      <c r="E261" s="14">
        <f>E263+E264+E262+E265</f>
        <v>2891275.44</v>
      </c>
      <c r="F261" s="30">
        <f t="shared" si="28"/>
        <v>83.695674350342017</v>
      </c>
      <c r="G261" s="14">
        <f t="shared" si="31"/>
        <v>1657144.8599999999</v>
      </c>
      <c r="H261" s="14">
        <f>SUM(H262:H265)</f>
        <v>63606500</v>
      </c>
      <c r="I261" s="14">
        <f>SUM(I262:I265)</f>
        <v>110236600</v>
      </c>
      <c r="J261" s="14">
        <f>SUM(J262:J265)</f>
        <v>108236600</v>
      </c>
      <c r="K261" s="15">
        <f t="shared" si="26"/>
        <v>98.185720532019317</v>
      </c>
      <c r="L261" s="14">
        <f t="shared" si="33"/>
        <v>44630100</v>
      </c>
    </row>
    <row r="262" spans="1:12" s="24" customFormat="1" ht="15.75" x14ac:dyDescent="0.25">
      <c r="A262" s="11" t="s">
        <v>363</v>
      </c>
      <c r="B262" s="61" t="s">
        <v>364</v>
      </c>
      <c r="C262" s="31">
        <v>484709.67</v>
      </c>
      <c r="D262" s="31">
        <v>1450000</v>
      </c>
      <c r="E262" s="31">
        <v>1148402.72</v>
      </c>
      <c r="F262" s="34">
        <f t="shared" si="28"/>
        <v>79.200187586206894</v>
      </c>
      <c r="G262" s="31">
        <f t="shared" si="31"/>
        <v>663693.05000000005</v>
      </c>
      <c r="H262" s="14"/>
      <c r="I262" s="14"/>
      <c r="J262" s="14"/>
      <c r="K262" s="15" t="str">
        <f t="shared" si="26"/>
        <v/>
      </c>
      <c r="L262" s="14">
        <f t="shared" si="33"/>
        <v>0</v>
      </c>
    </row>
    <row r="263" spans="1:12" ht="31.5" x14ac:dyDescent="0.25">
      <c r="A263" s="11" t="s">
        <v>365</v>
      </c>
      <c r="B263" s="61" t="s">
        <v>366</v>
      </c>
      <c r="C263" s="31">
        <v>749420.91</v>
      </c>
      <c r="D263" s="31">
        <v>843710</v>
      </c>
      <c r="E263" s="31">
        <v>817903.03</v>
      </c>
      <c r="F263" s="34">
        <f t="shared" si="28"/>
        <v>96.941251140794833</v>
      </c>
      <c r="G263" s="31">
        <f t="shared" si="31"/>
        <v>68482.12</v>
      </c>
      <c r="H263" s="31">
        <v>40500</v>
      </c>
      <c r="I263" s="31"/>
      <c r="J263" s="31"/>
      <c r="K263" s="15" t="str">
        <f t="shared" si="26"/>
        <v/>
      </c>
      <c r="L263" s="14">
        <f t="shared" si="33"/>
        <v>-40500</v>
      </c>
    </row>
    <row r="264" spans="1:12" ht="31.5" x14ac:dyDescent="0.25">
      <c r="A264" s="11" t="s">
        <v>367</v>
      </c>
      <c r="B264" s="61" t="s">
        <v>368</v>
      </c>
      <c r="C264" s="33">
        <v>0</v>
      </c>
      <c r="D264" s="31">
        <v>0</v>
      </c>
      <c r="E264" s="31">
        <v>0</v>
      </c>
      <c r="F264" s="34" t="str">
        <f t="shared" si="28"/>
        <v/>
      </c>
      <c r="G264" s="31">
        <f t="shared" si="31"/>
        <v>0</v>
      </c>
      <c r="H264" s="31">
        <v>63566000</v>
      </c>
      <c r="I264" s="31">
        <v>110016600</v>
      </c>
      <c r="J264" s="31">
        <v>108216600</v>
      </c>
      <c r="K264" s="58">
        <f t="shared" si="26"/>
        <v>98.36388326852493</v>
      </c>
      <c r="L264" s="31">
        <f t="shared" si="33"/>
        <v>44650600</v>
      </c>
    </row>
    <row r="265" spans="1:12" s="23" customFormat="1" ht="18" customHeight="1" x14ac:dyDescent="0.25">
      <c r="A265" s="11" t="s">
        <v>414</v>
      </c>
      <c r="B265" s="61" t="s">
        <v>400</v>
      </c>
      <c r="C265" s="33"/>
      <c r="D265" s="31">
        <v>1160800</v>
      </c>
      <c r="E265" s="31">
        <v>924969.69</v>
      </c>
      <c r="F265" s="34">
        <f t="shared" si="28"/>
        <v>79.683812026188832</v>
      </c>
      <c r="G265" s="31">
        <f t="shared" si="31"/>
        <v>924969.69</v>
      </c>
      <c r="H265" s="31"/>
      <c r="I265" s="31">
        <v>220000</v>
      </c>
      <c r="J265" s="31">
        <v>20000</v>
      </c>
      <c r="K265" s="58">
        <f>IF(I265=0,"",IF(J265/I265&gt;1.5, "зв.100",J265/I265*100))</f>
        <v>9.0909090909090917</v>
      </c>
      <c r="L265" s="31">
        <f t="shared" si="33"/>
        <v>20000</v>
      </c>
    </row>
    <row r="266" spans="1:12" s="8" customFormat="1" ht="31.5" x14ac:dyDescent="0.25">
      <c r="A266" s="10" t="s">
        <v>369</v>
      </c>
      <c r="B266" s="62" t="s">
        <v>370</v>
      </c>
      <c r="C266" s="14">
        <f>C267</f>
        <v>1469892.37</v>
      </c>
      <c r="D266" s="14">
        <f>D267</f>
        <v>2027800</v>
      </c>
      <c r="E266" s="14">
        <f>E267</f>
        <v>2020428.74</v>
      </c>
      <c r="F266" s="30">
        <f t="shared" si="28"/>
        <v>99.636489791892686</v>
      </c>
      <c r="G266" s="14">
        <f t="shared" si="31"/>
        <v>550536.36999999988</v>
      </c>
      <c r="H266" s="14">
        <f>H267</f>
        <v>74600</v>
      </c>
      <c r="I266" s="14">
        <f>I267</f>
        <v>75000</v>
      </c>
      <c r="J266" s="14">
        <f>J267</f>
        <v>75000</v>
      </c>
      <c r="K266" s="15">
        <f t="shared" si="26"/>
        <v>100</v>
      </c>
      <c r="L266" s="14">
        <f t="shared" si="33"/>
        <v>400</v>
      </c>
    </row>
    <row r="267" spans="1:12" ht="15.75" x14ac:dyDescent="0.25">
      <c r="A267" s="11" t="s">
        <v>371</v>
      </c>
      <c r="B267" s="61" t="s">
        <v>372</v>
      </c>
      <c r="C267" s="31">
        <v>1469892.37</v>
      </c>
      <c r="D267" s="31">
        <v>2027800</v>
      </c>
      <c r="E267" s="31">
        <v>2020428.74</v>
      </c>
      <c r="F267" s="34">
        <f t="shared" si="28"/>
        <v>99.636489791892686</v>
      </c>
      <c r="G267" s="31">
        <f t="shared" si="31"/>
        <v>550536.36999999988</v>
      </c>
      <c r="H267" s="31">
        <v>74600</v>
      </c>
      <c r="I267" s="82">
        <v>75000</v>
      </c>
      <c r="J267" s="82">
        <v>75000</v>
      </c>
      <c r="K267" s="15">
        <f t="shared" si="26"/>
        <v>100</v>
      </c>
      <c r="L267" s="14">
        <f t="shared" si="33"/>
        <v>400</v>
      </c>
    </row>
    <row r="268" spans="1:12" s="8" customFormat="1" ht="15.75" x14ac:dyDescent="0.2">
      <c r="A268" s="10" t="s">
        <v>66</v>
      </c>
      <c r="B268" s="45">
        <v>8000</v>
      </c>
      <c r="C268" s="14">
        <f>SUM(C269:C273)</f>
        <v>11629117.4</v>
      </c>
      <c r="D268" s="14">
        <f>SUM(D269:D273)</f>
        <v>18529493</v>
      </c>
      <c r="E268" s="14">
        <f>SUM(E269:E273)</f>
        <v>16518958.049999999</v>
      </c>
      <c r="F268" s="30">
        <f t="shared" si="28"/>
        <v>89.149541490422862</v>
      </c>
      <c r="G268" s="14">
        <f t="shared" si="31"/>
        <v>4889840.6499999985</v>
      </c>
      <c r="H268" s="14">
        <f>SUM(H269:H273)</f>
        <v>2714375.04</v>
      </c>
      <c r="I268" s="14">
        <f>SUM(I269:I273)</f>
        <v>5195314.13</v>
      </c>
      <c r="J268" s="14">
        <f>SUM(J269:J273)</f>
        <v>3116814.68</v>
      </c>
      <c r="K268" s="15">
        <f t="shared" ref="K268:K273" si="34">IF(I268=0,"",IF(J268/I268&gt;1.5, "зв.100",J268/I268*100))</f>
        <v>59.992805093385179</v>
      </c>
      <c r="L268" s="14">
        <f t="shared" si="33"/>
        <v>402439.64000000013</v>
      </c>
    </row>
    <row r="269" spans="1:12" ht="15.75" x14ac:dyDescent="0.25">
      <c r="A269" s="11" t="s">
        <v>67</v>
      </c>
      <c r="B269" s="61" t="s">
        <v>373</v>
      </c>
      <c r="C269" s="59"/>
      <c r="D269" s="31">
        <v>1517000</v>
      </c>
      <c r="E269" s="31">
        <v>0</v>
      </c>
      <c r="F269" s="34">
        <f t="shared" si="28"/>
        <v>0</v>
      </c>
      <c r="G269" s="31">
        <f t="shared" si="31"/>
        <v>0</v>
      </c>
      <c r="H269" s="31"/>
      <c r="I269" s="31"/>
      <c r="J269" s="31"/>
      <c r="K269" s="58" t="str">
        <f t="shared" si="34"/>
        <v/>
      </c>
      <c r="L269" s="31">
        <f t="shared" si="33"/>
        <v>0</v>
      </c>
    </row>
    <row r="270" spans="1:12" s="23" customFormat="1" ht="31.5" x14ac:dyDescent="0.25">
      <c r="A270" s="11" t="s">
        <v>423</v>
      </c>
      <c r="B270" s="61" t="s">
        <v>417</v>
      </c>
      <c r="C270" s="59"/>
      <c r="D270" s="31">
        <v>1399911</v>
      </c>
      <c r="E270" s="31">
        <v>1399910.24</v>
      </c>
      <c r="F270" s="34">
        <f t="shared" si="28"/>
        <v>99.999945710834467</v>
      </c>
      <c r="G270" s="31">
        <f t="shared" si="31"/>
        <v>1399910.24</v>
      </c>
      <c r="H270" s="31"/>
      <c r="I270" s="31"/>
      <c r="J270" s="31"/>
      <c r="K270" s="58" t="str">
        <f t="shared" si="34"/>
        <v/>
      </c>
      <c r="L270" s="31">
        <f t="shared" si="33"/>
        <v>0</v>
      </c>
    </row>
    <row r="271" spans="1:12" ht="65.25" customHeight="1" x14ac:dyDescent="0.25">
      <c r="A271" s="11" t="s">
        <v>179</v>
      </c>
      <c r="B271" s="61" t="s">
        <v>374</v>
      </c>
      <c r="C271" s="59"/>
      <c r="D271" s="31">
        <v>0</v>
      </c>
      <c r="E271" s="31">
        <v>0</v>
      </c>
      <c r="F271" s="34" t="str">
        <f t="shared" si="28"/>
        <v/>
      </c>
      <c r="G271" s="31">
        <f t="shared" si="31"/>
        <v>0</v>
      </c>
      <c r="H271" s="31">
        <v>22250</v>
      </c>
      <c r="I271" s="31">
        <v>75000</v>
      </c>
      <c r="J271" s="31">
        <v>17484</v>
      </c>
      <c r="K271" s="58">
        <f t="shared" si="34"/>
        <v>23.311999999999998</v>
      </c>
      <c r="L271" s="31">
        <f t="shared" ref="L271:L280" si="35">J271-H271</f>
        <v>-4766</v>
      </c>
    </row>
    <row r="272" spans="1:12" ht="63" customHeight="1" x14ac:dyDescent="0.25">
      <c r="A272" s="11" t="s">
        <v>68</v>
      </c>
      <c r="B272" s="61" t="s">
        <v>375</v>
      </c>
      <c r="C272" s="31">
        <v>130000</v>
      </c>
      <c r="D272" s="31">
        <v>60000</v>
      </c>
      <c r="E272" s="31">
        <v>59919.61</v>
      </c>
      <c r="F272" s="34">
        <f t="shared" si="28"/>
        <v>99.866016666666667</v>
      </c>
      <c r="G272" s="31">
        <f t="shared" si="31"/>
        <v>-70080.39</v>
      </c>
      <c r="H272" s="31">
        <v>31969</v>
      </c>
      <c r="I272" s="31">
        <v>30500</v>
      </c>
      <c r="J272" s="31">
        <v>30500</v>
      </c>
      <c r="K272" s="58">
        <f t="shared" si="34"/>
        <v>100</v>
      </c>
      <c r="L272" s="31">
        <f t="shared" si="35"/>
        <v>-1469</v>
      </c>
    </row>
    <row r="273" spans="1:12" ht="15.75" x14ac:dyDescent="0.25">
      <c r="A273" s="11" t="s">
        <v>376</v>
      </c>
      <c r="B273" s="61" t="s">
        <v>391</v>
      </c>
      <c r="C273" s="31">
        <v>11499117.4</v>
      </c>
      <c r="D273" s="31">
        <v>15552582</v>
      </c>
      <c r="E273" s="31">
        <v>15059128.199999999</v>
      </c>
      <c r="F273" s="34">
        <f t="shared" si="28"/>
        <v>96.827190494800149</v>
      </c>
      <c r="G273" s="31">
        <f t="shared" si="31"/>
        <v>3560010.7999999989</v>
      </c>
      <c r="H273" s="31">
        <v>2660156.04</v>
      </c>
      <c r="I273" s="31">
        <v>5089814.13</v>
      </c>
      <c r="J273" s="31">
        <v>3068830.68</v>
      </c>
      <c r="K273" s="58">
        <f t="shared" si="34"/>
        <v>60.293570680939588</v>
      </c>
      <c r="L273" s="31">
        <f t="shared" si="35"/>
        <v>408674.64000000013</v>
      </c>
    </row>
    <row r="274" spans="1:12" s="24" customFormat="1" ht="15.75" x14ac:dyDescent="0.2">
      <c r="A274" s="10" t="s">
        <v>178</v>
      </c>
      <c r="B274" s="45">
        <v>9010</v>
      </c>
      <c r="C274" s="14"/>
      <c r="D274" s="14">
        <v>4760000</v>
      </c>
      <c r="E274" s="14">
        <v>2427020.59</v>
      </c>
      <c r="F274" s="30">
        <f t="shared" si="28"/>
        <v>50.987827521008398</v>
      </c>
      <c r="G274" s="14">
        <f t="shared" si="31"/>
        <v>2427020.59</v>
      </c>
      <c r="H274" s="14"/>
      <c r="I274" s="14"/>
      <c r="J274" s="14"/>
      <c r="K274" s="15" t="str">
        <f t="shared" si="26"/>
        <v/>
      </c>
      <c r="L274" s="14">
        <f t="shared" si="35"/>
        <v>0</v>
      </c>
    </row>
    <row r="275" spans="1:12" s="8" customFormat="1" ht="15.75" x14ac:dyDescent="0.2">
      <c r="A275" s="10" t="s">
        <v>64</v>
      </c>
      <c r="B275" s="45">
        <v>9100</v>
      </c>
      <c r="C275" s="14">
        <f>SUM(C276:C281)</f>
        <v>0</v>
      </c>
      <c r="D275" s="14">
        <f>SUM(D276:D281)</f>
        <v>0</v>
      </c>
      <c r="E275" s="14">
        <f>SUM(E276:E281)</f>
        <v>0</v>
      </c>
      <c r="F275" s="30" t="str">
        <f t="shared" ref="F275:F291" si="36">IF(D275=0,"",IF(E275/D275&gt;1.5, "зв.100",E275/D275*100))</f>
        <v/>
      </c>
      <c r="G275" s="14">
        <f t="shared" si="31"/>
        <v>0</v>
      </c>
      <c r="H275" s="14">
        <f>SUM(H276:H281)</f>
        <v>11595474.99</v>
      </c>
      <c r="I275" s="14">
        <f>SUM(I276:I281)</f>
        <v>10772405</v>
      </c>
      <c r="J275" s="14">
        <f>SUM(J276:J281)</f>
        <v>8413205.4000000004</v>
      </c>
      <c r="K275" s="15">
        <f t="shared" si="26"/>
        <v>78.099601713823432</v>
      </c>
      <c r="L275" s="14">
        <f t="shared" si="35"/>
        <v>-3182269.59</v>
      </c>
    </row>
    <row r="276" spans="1:12" ht="31.5" x14ac:dyDescent="0.2">
      <c r="A276" s="11" t="s">
        <v>65</v>
      </c>
      <c r="B276" s="46">
        <v>9110</v>
      </c>
      <c r="C276" s="31">
        <v>0</v>
      </c>
      <c r="D276" s="31">
        <v>0</v>
      </c>
      <c r="E276" s="31">
        <v>0</v>
      </c>
      <c r="F276" s="30" t="str">
        <f t="shared" si="36"/>
        <v/>
      </c>
      <c r="G276" s="14">
        <f t="shared" si="31"/>
        <v>0</v>
      </c>
      <c r="H276" s="31">
        <v>1180558</v>
      </c>
      <c r="I276" s="31">
        <v>1086800</v>
      </c>
      <c r="J276" s="31">
        <v>594512.28</v>
      </c>
      <c r="K276" s="58">
        <f t="shared" si="26"/>
        <v>54.703006993006994</v>
      </c>
      <c r="L276" s="31">
        <f t="shared" si="35"/>
        <v>-586045.72</v>
      </c>
    </row>
    <row r="277" spans="1:12" s="23" customFormat="1" ht="15.75" x14ac:dyDescent="0.2">
      <c r="A277" s="11" t="s">
        <v>424</v>
      </c>
      <c r="B277" s="46">
        <v>9120</v>
      </c>
      <c r="C277" s="31"/>
      <c r="D277" s="31"/>
      <c r="E277" s="31"/>
      <c r="F277" s="30" t="str">
        <f t="shared" si="36"/>
        <v/>
      </c>
      <c r="G277" s="14">
        <f t="shared" si="31"/>
        <v>0</v>
      </c>
      <c r="H277" s="31">
        <v>33360</v>
      </c>
      <c r="I277" s="60"/>
      <c r="J277" s="60"/>
      <c r="K277" s="58" t="str">
        <f t="shared" si="26"/>
        <v/>
      </c>
      <c r="L277" s="31">
        <f t="shared" si="35"/>
        <v>-33360</v>
      </c>
    </row>
    <row r="278" spans="1:12" s="23" customFormat="1" ht="31.5" x14ac:dyDescent="0.2">
      <c r="A278" s="11" t="s">
        <v>377</v>
      </c>
      <c r="B278" s="46">
        <v>9130</v>
      </c>
      <c r="C278" s="31">
        <v>0</v>
      </c>
      <c r="D278" s="31">
        <v>0</v>
      </c>
      <c r="E278" s="31">
        <v>0</v>
      </c>
      <c r="F278" s="30" t="str">
        <f t="shared" si="36"/>
        <v/>
      </c>
      <c r="G278" s="14">
        <f t="shared" si="31"/>
        <v>0</v>
      </c>
      <c r="H278" s="31"/>
      <c r="I278" s="31">
        <v>54500</v>
      </c>
      <c r="J278" s="31">
        <v>54399.91</v>
      </c>
      <c r="K278" s="58">
        <f t="shared" si="26"/>
        <v>99.816348623853216</v>
      </c>
      <c r="L278" s="31">
        <f t="shared" si="35"/>
        <v>54399.91</v>
      </c>
    </row>
    <row r="279" spans="1:12" s="23" customFormat="1" ht="31.5" x14ac:dyDescent="0.2">
      <c r="A279" s="11" t="s">
        <v>425</v>
      </c>
      <c r="B279" s="46">
        <v>9140</v>
      </c>
      <c r="C279" s="31"/>
      <c r="D279" s="31"/>
      <c r="E279" s="31"/>
      <c r="F279" s="30" t="str">
        <f t="shared" si="36"/>
        <v/>
      </c>
      <c r="G279" s="14">
        <f t="shared" si="31"/>
        <v>0</v>
      </c>
      <c r="H279" s="31">
        <v>15000</v>
      </c>
      <c r="I279" s="60"/>
      <c r="J279" s="60"/>
      <c r="K279" s="58" t="str">
        <f t="shared" si="26"/>
        <v/>
      </c>
      <c r="L279" s="31">
        <f t="shared" si="35"/>
        <v>-15000</v>
      </c>
    </row>
    <row r="280" spans="1:12" s="23" customFormat="1" ht="15.75" x14ac:dyDescent="0.2">
      <c r="A280" s="11" t="s">
        <v>426</v>
      </c>
      <c r="B280" s="46">
        <v>9150</v>
      </c>
      <c r="C280" s="31"/>
      <c r="D280" s="31"/>
      <c r="E280" s="31"/>
      <c r="F280" s="30" t="str">
        <f t="shared" si="36"/>
        <v/>
      </c>
      <c r="G280" s="14">
        <f t="shared" si="31"/>
        <v>0</v>
      </c>
      <c r="H280" s="31">
        <v>80000</v>
      </c>
      <c r="I280" s="60"/>
      <c r="J280" s="60"/>
      <c r="K280" s="58" t="str">
        <f t="shared" si="26"/>
        <v/>
      </c>
      <c r="L280" s="31">
        <f t="shared" si="35"/>
        <v>-80000</v>
      </c>
    </row>
    <row r="281" spans="1:12" ht="63" x14ac:dyDescent="0.2">
      <c r="A281" s="11" t="s">
        <v>94</v>
      </c>
      <c r="B281" s="46">
        <v>9180</v>
      </c>
      <c r="C281" s="31">
        <v>0</v>
      </c>
      <c r="D281" s="31">
        <v>0</v>
      </c>
      <c r="E281" s="31">
        <v>0</v>
      </c>
      <c r="F281" s="30" t="str">
        <f t="shared" si="36"/>
        <v/>
      </c>
      <c r="G281" s="14">
        <f t="shared" si="31"/>
        <v>0</v>
      </c>
      <c r="H281" s="31">
        <v>10286556.99</v>
      </c>
      <c r="I281" s="31">
        <v>9631105</v>
      </c>
      <c r="J281" s="31">
        <v>7764293.21</v>
      </c>
      <c r="K281" s="58">
        <f t="shared" si="26"/>
        <v>80.616847288031849</v>
      </c>
      <c r="L281" s="31">
        <f t="shared" ref="L281:L286" si="37">J281-H281</f>
        <v>-2522263.7800000003</v>
      </c>
    </row>
    <row r="282" spans="1:12" s="8" customFormat="1" ht="31.5" x14ac:dyDescent="0.2">
      <c r="A282" s="10" t="s">
        <v>382</v>
      </c>
      <c r="B282" s="45">
        <v>900201</v>
      </c>
      <c r="C282" s="14">
        <f>C275+C266+C261+C259+C243+C222+C256+C217+C229+C179+C157+C170+C155+C274+C250+C268</f>
        <v>1423762673.1900001</v>
      </c>
      <c r="D282" s="14">
        <f>D275+D266+D261+D259+D243+D222+D256+D217+D229+D179+D157+D170+D155+D274+D250+D268</f>
        <v>2088730426.6800001</v>
      </c>
      <c r="E282" s="14">
        <f>E275+E266+E261+E259+E243+E222+E256+E217+E229+E179+E157+E170+E155+E274+E250+E268</f>
        <v>2044840182.6099994</v>
      </c>
      <c r="F282" s="30">
        <f t="shared" si="36"/>
        <v>97.898711891712935</v>
      </c>
      <c r="G282" s="14">
        <f t="shared" si="31"/>
        <v>621077509.41999936</v>
      </c>
      <c r="H282" s="14">
        <f>H275+H266+H261+H259+H243+H222+H256+H217+H229+H179+H157+H170+H155+H274+H250+H268</f>
        <v>460486804.44999993</v>
      </c>
      <c r="I282" s="14">
        <f>I275+I266+I261+I259+I243+I222+I256+I217+I229+I179+I157+I170+I155+I274+I250+I268</f>
        <v>723379447.64999998</v>
      </c>
      <c r="J282" s="14">
        <f>J275+J266+J261+J259+J243+J222+J256+J217+J229+J179+J157+J170+J155+J274+J250+J268</f>
        <v>480837107.70000005</v>
      </c>
      <c r="K282" s="15">
        <f t="shared" si="26"/>
        <v>66.470938490451601</v>
      </c>
      <c r="L282" s="14">
        <f t="shared" si="37"/>
        <v>20350303.250000119</v>
      </c>
    </row>
    <row r="283" spans="1:12" s="24" customFormat="1" ht="50.25" customHeight="1" x14ac:dyDescent="0.2">
      <c r="A283" s="11" t="s">
        <v>69</v>
      </c>
      <c r="B283" s="46">
        <v>8370</v>
      </c>
      <c r="C283" s="31">
        <v>76248</v>
      </c>
      <c r="D283" s="14"/>
      <c r="E283" s="14"/>
      <c r="F283" s="30" t="str">
        <f t="shared" si="36"/>
        <v/>
      </c>
      <c r="G283" s="14">
        <f t="shared" si="31"/>
        <v>-76248</v>
      </c>
      <c r="H283" s="31">
        <v>331742</v>
      </c>
      <c r="I283" s="31">
        <v>1108000</v>
      </c>
      <c r="J283" s="31">
        <v>1104240</v>
      </c>
      <c r="K283" s="58">
        <f>IF(I283=0,"",IF(J283/I283&gt;1.5, "зв.100",J283/I283*100))</f>
        <v>99.66064981949458</v>
      </c>
      <c r="L283" s="31">
        <f t="shared" si="37"/>
        <v>772498</v>
      </c>
    </row>
    <row r="284" spans="1:12" s="8" customFormat="1" ht="31.5" x14ac:dyDescent="0.2">
      <c r="A284" s="10" t="s">
        <v>70</v>
      </c>
      <c r="B284" s="45">
        <v>900202</v>
      </c>
      <c r="C284" s="14">
        <f>C282+C283</f>
        <v>1423838921.1900001</v>
      </c>
      <c r="D284" s="14">
        <f>D282+D283</f>
        <v>2088730426.6800001</v>
      </c>
      <c r="E284" s="14">
        <f>E282+E283</f>
        <v>2044840182.6099994</v>
      </c>
      <c r="F284" s="30">
        <f t="shared" si="36"/>
        <v>97.898711891712935</v>
      </c>
      <c r="G284" s="14">
        <f t="shared" si="31"/>
        <v>621001261.41999936</v>
      </c>
      <c r="H284" s="14">
        <f>H282+H283</f>
        <v>460818546.44999993</v>
      </c>
      <c r="I284" s="14">
        <f>I282+I283</f>
        <v>724487447.64999998</v>
      </c>
      <c r="J284" s="14">
        <f>J282+J283</f>
        <v>481941347.70000005</v>
      </c>
      <c r="K284" s="15">
        <f t="shared" si="26"/>
        <v>66.521697410115237</v>
      </c>
      <c r="L284" s="14">
        <f t="shared" si="37"/>
        <v>21122801.250000119</v>
      </c>
    </row>
    <row r="285" spans="1:12" s="24" customFormat="1" ht="63" x14ac:dyDescent="0.2">
      <c r="A285" s="11" t="s">
        <v>408</v>
      </c>
      <c r="B285" s="46">
        <v>8290</v>
      </c>
      <c r="C285" s="14"/>
      <c r="D285" s="14"/>
      <c r="E285" s="14"/>
      <c r="F285" s="30" t="str">
        <f t="shared" si="36"/>
        <v/>
      </c>
      <c r="G285" s="14">
        <f t="shared" si="31"/>
        <v>0</v>
      </c>
      <c r="H285" s="31">
        <v>119000</v>
      </c>
      <c r="I285" s="31">
        <v>200000</v>
      </c>
      <c r="J285" s="31">
        <v>200000</v>
      </c>
      <c r="K285" s="58">
        <f>IF(I285=0,"",IF(J285/I285&gt;1.5, "зв.100",J285/I285*100))</f>
        <v>100</v>
      </c>
      <c r="L285" s="31">
        <f t="shared" si="37"/>
        <v>81000</v>
      </c>
    </row>
    <row r="286" spans="1:12" s="23" customFormat="1" ht="15.75" x14ac:dyDescent="0.2">
      <c r="A286" s="11" t="s">
        <v>103</v>
      </c>
      <c r="B286" s="46">
        <v>8800</v>
      </c>
      <c r="C286" s="33"/>
      <c r="D286" s="60">
        <v>2000000</v>
      </c>
      <c r="E286" s="60">
        <v>2000000</v>
      </c>
      <c r="F286" s="34">
        <f t="shared" si="36"/>
        <v>100</v>
      </c>
      <c r="G286" s="31">
        <f t="shared" si="31"/>
        <v>2000000</v>
      </c>
      <c r="H286" s="31"/>
      <c r="I286" s="31">
        <v>1500000</v>
      </c>
      <c r="J286" s="31">
        <v>1499936</v>
      </c>
      <c r="K286" s="58">
        <f>IF(I286=0,"",IF(J286/I286&gt;1.5, "зв.100",J286/I286*100))</f>
        <v>99.995733333333334</v>
      </c>
      <c r="L286" s="31">
        <f t="shared" si="37"/>
        <v>1499936</v>
      </c>
    </row>
    <row r="287" spans="1:12" s="17" customFormat="1" ht="16.5" x14ac:dyDescent="0.2">
      <c r="A287" s="27" t="s">
        <v>7</v>
      </c>
      <c r="B287" s="47">
        <v>900203</v>
      </c>
      <c r="C287" s="16">
        <f>SUM(C284:C286)</f>
        <v>1423838921.1900001</v>
      </c>
      <c r="D287" s="16">
        <f>SUM(D284:D286)</f>
        <v>2090730426.6800001</v>
      </c>
      <c r="E287" s="16">
        <f>SUM(E284:E286)</f>
        <v>2046840182.6099994</v>
      </c>
      <c r="F287" s="30">
        <f t="shared" si="36"/>
        <v>97.900721991227897</v>
      </c>
      <c r="G287" s="14">
        <f t="shared" si="31"/>
        <v>623001261.41999936</v>
      </c>
      <c r="H287" s="16">
        <f>SUM(H284:H286)</f>
        <v>460937546.44999993</v>
      </c>
      <c r="I287" s="16">
        <f>SUM(I284:I286)</f>
        <v>726187447.64999998</v>
      </c>
      <c r="J287" s="16">
        <f>SUM(J284:J286)</f>
        <v>483641283.70000005</v>
      </c>
      <c r="K287" s="15">
        <f t="shared" ref="K287:K301" si="38">IF(I287=0,"",IF(J287/I287&gt;1.5, "зв.100",J287/I287*100))</f>
        <v>66.600061081350475</v>
      </c>
      <c r="L287" s="14">
        <f t="shared" ref="L287:L327" si="39">J287-H287</f>
        <v>22703737.250000119</v>
      </c>
    </row>
    <row r="288" spans="1:12" s="8" customFormat="1" ht="63" x14ac:dyDescent="0.25">
      <c r="A288" s="11" t="s">
        <v>378</v>
      </c>
      <c r="B288" s="61" t="s">
        <v>379</v>
      </c>
      <c r="C288" s="14"/>
      <c r="D288" s="14"/>
      <c r="E288" s="14"/>
      <c r="F288" s="34" t="str">
        <f t="shared" si="36"/>
        <v/>
      </c>
      <c r="G288" s="14"/>
      <c r="H288" s="14"/>
      <c r="I288" s="31">
        <v>139635</v>
      </c>
      <c r="J288" s="60">
        <v>0</v>
      </c>
      <c r="K288" s="58">
        <f>IF(I288=0,"",IF(J288/I288&gt;1.5, "зв.100",J288/I288*100))</f>
        <v>0</v>
      </c>
      <c r="L288" s="31">
        <f>J288-H288</f>
        <v>0</v>
      </c>
    </row>
    <row r="289" spans="1:12" ht="47.25" x14ac:dyDescent="0.25">
      <c r="A289" s="11" t="s">
        <v>71</v>
      </c>
      <c r="B289" s="61" t="s">
        <v>380</v>
      </c>
      <c r="C289" s="31">
        <v>2600000</v>
      </c>
      <c r="D289" s="31">
        <v>1000000</v>
      </c>
      <c r="E289" s="31">
        <v>1000000</v>
      </c>
      <c r="F289" s="34">
        <f t="shared" si="36"/>
        <v>100</v>
      </c>
      <c r="G289" s="31">
        <f>E289-C289</f>
        <v>-1600000</v>
      </c>
      <c r="H289" s="31">
        <v>532813</v>
      </c>
      <c r="I289" s="31">
        <v>515100</v>
      </c>
      <c r="J289" s="31">
        <v>513828</v>
      </c>
      <c r="K289" s="58">
        <f t="shared" si="38"/>
        <v>99.75305765870705</v>
      </c>
      <c r="L289" s="31">
        <f t="shared" si="39"/>
        <v>-18985</v>
      </c>
    </row>
    <row r="290" spans="1:12" ht="47.25" x14ac:dyDescent="0.25">
      <c r="A290" s="11" t="s">
        <v>72</v>
      </c>
      <c r="B290" s="61" t="s">
        <v>381</v>
      </c>
      <c r="C290" s="31">
        <v>0</v>
      </c>
      <c r="D290" s="31">
        <v>0</v>
      </c>
      <c r="E290" s="31">
        <v>0</v>
      </c>
      <c r="F290" s="30" t="str">
        <f t="shared" si="36"/>
        <v/>
      </c>
      <c r="G290" s="14">
        <f>E290-C290</f>
        <v>0</v>
      </c>
      <c r="H290" s="31">
        <v>-444668.55</v>
      </c>
      <c r="I290" s="31">
        <v>-325000</v>
      </c>
      <c r="J290" s="31">
        <v>-601613.04</v>
      </c>
      <c r="K290" s="58" t="str">
        <f t="shared" si="38"/>
        <v>зв.100</v>
      </c>
      <c r="L290" s="31">
        <f t="shared" si="39"/>
        <v>-156944.49000000005</v>
      </c>
    </row>
    <row r="291" spans="1:12" s="13" customFormat="1" ht="15.75" x14ac:dyDescent="0.2">
      <c r="A291" s="10" t="s">
        <v>8</v>
      </c>
      <c r="B291" s="9">
        <v>900201</v>
      </c>
      <c r="C291" s="14">
        <f>SUM(C288:C290)</f>
        <v>2600000</v>
      </c>
      <c r="D291" s="14">
        <f>SUM(D288:D290)</f>
        <v>1000000</v>
      </c>
      <c r="E291" s="14">
        <f>SUM(E288:E290)</f>
        <v>1000000</v>
      </c>
      <c r="F291" s="30">
        <f t="shared" si="36"/>
        <v>100</v>
      </c>
      <c r="G291" s="14">
        <f t="shared" ref="G291:L291" si="40">SUM(G288:G290)</f>
        <v>-1600000</v>
      </c>
      <c r="H291" s="14">
        <f t="shared" si="40"/>
        <v>88144.450000000012</v>
      </c>
      <c r="I291" s="14">
        <f t="shared" si="40"/>
        <v>329735</v>
      </c>
      <c r="J291" s="14">
        <f t="shared" si="40"/>
        <v>-87785.040000000037</v>
      </c>
      <c r="K291" s="14">
        <f t="shared" si="40"/>
        <v>99.75305765870705</v>
      </c>
      <c r="L291" s="14">
        <f t="shared" si="40"/>
        <v>-175929.49000000005</v>
      </c>
    </row>
    <row r="292" spans="1:12" s="17" customFormat="1" ht="16.5" x14ac:dyDescent="0.2">
      <c r="A292" s="27" t="s">
        <v>161</v>
      </c>
      <c r="B292" s="48"/>
      <c r="C292" s="16">
        <f>C154-C287-C291</f>
        <v>365834994.28999996</v>
      </c>
      <c r="D292" s="16">
        <f>D154-D287-D291</f>
        <v>224930769.00000024</v>
      </c>
      <c r="E292" s="16">
        <f>E154-E287-E291</f>
        <v>315963795.0200007</v>
      </c>
      <c r="F292" s="30"/>
      <c r="G292" s="14">
        <f t="shared" ref="G292:G327" si="41">E292-C292</f>
        <v>-49871199.269999266</v>
      </c>
      <c r="H292" s="16">
        <f>H154-H287-H291</f>
        <v>-345722165.68999994</v>
      </c>
      <c r="I292" s="16">
        <f>I154-I287-I291</f>
        <v>-576441734.5</v>
      </c>
      <c r="J292" s="16">
        <f>J154-J287-J291</f>
        <v>-327616412.81999999</v>
      </c>
      <c r="K292" s="15"/>
      <c r="L292" s="14">
        <f t="shared" si="39"/>
        <v>18105752.869999945</v>
      </c>
    </row>
    <row r="293" spans="1:12" s="8" customFormat="1" ht="15.75" x14ac:dyDescent="0.2">
      <c r="A293" s="10" t="s">
        <v>96</v>
      </c>
      <c r="B293" s="9">
        <v>200000</v>
      </c>
      <c r="C293" s="14">
        <f>C304+C297+C301+C294</f>
        <v>-365834994.28999996</v>
      </c>
      <c r="D293" s="14">
        <f>D304+D297+D301</f>
        <v>-224930769</v>
      </c>
      <c r="E293" s="14">
        <f>E304+E297+E301</f>
        <v>-315963795.01999998</v>
      </c>
      <c r="F293" s="30"/>
      <c r="G293" s="14">
        <f t="shared" si="41"/>
        <v>49871199.269999981</v>
      </c>
      <c r="H293" s="14">
        <f>H304+H297+H301+H309</f>
        <v>345722165.68999994</v>
      </c>
      <c r="I293" s="14">
        <f>I304+I297+I301+I309</f>
        <v>576441734.5</v>
      </c>
      <c r="J293" s="14">
        <f>J304+J297+J301</f>
        <v>327616412.81999999</v>
      </c>
      <c r="K293" s="15"/>
      <c r="L293" s="14">
        <f t="shared" si="39"/>
        <v>-18105752.869999945</v>
      </c>
    </row>
    <row r="294" spans="1:12" s="8" customFormat="1" ht="31.5" x14ac:dyDescent="0.2">
      <c r="A294" s="10" t="s">
        <v>156</v>
      </c>
      <c r="B294" s="9">
        <v>203400</v>
      </c>
      <c r="C294" s="14">
        <f>C295+C296</f>
        <v>0</v>
      </c>
      <c r="D294" s="14"/>
      <c r="E294" s="14"/>
      <c r="F294" s="30" t="str">
        <f t="shared" ref="F294:F300" si="42">IF(D294=0,"",IF(E294/D294&gt;1.5, "зв.100",E294/D294*100))</f>
        <v/>
      </c>
      <c r="G294" s="14">
        <f t="shared" si="41"/>
        <v>0</v>
      </c>
      <c r="H294" s="14">
        <f>H295+H296</f>
        <v>0</v>
      </c>
      <c r="I294" s="14">
        <f>I295+I296</f>
        <v>0</v>
      </c>
      <c r="J294" s="14">
        <f>J295+J296</f>
        <v>0</v>
      </c>
      <c r="K294" s="15" t="str">
        <f t="shared" si="38"/>
        <v/>
      </c>
      <c r="L294" s="14">
        <f t="shared" si="39"/>
        <v>0</v>
      </c>
    </row>
    <row r="295" spans="1:12" s="8" customFormat="1" ht="15.75" x14ac:dyDescent="0.2">
      <c r="A295" s="11" t="s">
        <v>157</v>
      </c>
      <c r="B295" s="43">
        <v>203410</v>
      </c>
      <c r="C295" s="31"/>
      <c r="D295" s="14"/>
      <c r="E295" s="14"/>
      <c r="F295" s="30" t="str">
        <f t="shared" si="42"/>
        <v/>
      </c>
      <c r="G295" s="14">
        <f t="shared" si="41"/>
        <v>0</v>
      </c>
      <c r="H295" s="14"/>
      <c r="I295" s="14"/>
      <c r="J295" s="14"/>
      <c r="K295" s="15" t="str">
        <f t="shared" si="38"/>
        <v/>
      </c>
      <c r="L295" s="14">
        <f t="shared" si="39"/>
        <v>0</v>
      </c>
    </row>
    <row r="296" spans="1:12" s="8" customFormat="1" ht="15.75" x14ac:dyDescent="0.2">
      <c r="A296" s="11" t="s">
        <v>158</v>
      </c>
      <c r="B296" s="43">
        <v>203420</v>
      </c>
      <c r="C296" s="31"/>
      <c r="D296" s="14"/>
      <c r="E296" s="14"/>
      <c r="F296" s="30" t="str">
        <f t="shared" si="42"/>
        <v/>
      </c>
      <c r="G296" s="14">
        <f t="shared" si="41"/>
        <v>0</v>
      </c>
      <c r="H296" s="14"/>
      <c r="I296" s="14"/>
      <c r="J296" s="14"/>
      <c r="K296" s="15" t="str">
        <f t="shared" si="38"/>
        <v/>
      </c>
      <c r="L296" s="14">
        <f t="shared" si="39"/>
        <v>0</v>
      </c>
    </row>
    <row r="297" spans="1:12" s="8" customFormat="1" ht="31.5" x14ac:dyDescent="0.2">
      <c r="A297" s="10" t="s">
        <v>10</v>
      </c>
      <c r="B297" s="9">
        <v>205000</v>
      </c>
      <c r="C297" s="14">
        <f>C298-C299+C300</f>
        <v>0</v>
      </c>
      <c r="D297" s="14">
        <f>D298-D299+D300</f>
        <v>0</v>
      </c>
      <c r="E297" s="14">
        <f>E298-E299+E300</f>
        <v>0</v>
      </c>
      <c r="F297" s="30" t="str">
        <f t="shared" si="42"/>
        <v/>
      </c>
      <c r="G297" s="14">
        <f t="shared" si="41"/>
        <v>0</v>
      </c>
      <c r="H297" s="14">
        <f>H298-H299+H300</f>
        <v>989969.40000000095</v>
      </c>
      <c r="I297" s="14">
        <f>I298-I299+I300</f>
        <v>10527694.5</v>
      </c>
      <c r="J297" s="14">
        <f>J298-J299+J300</f>
        <v>-4665761.1800000006</v>
      </c>
      <c r="K297" s="15">
        <f t="shared" si="38"/>
        <v>-44.318926427813807</v>
      </c>
      <c r="L297" s="14">
        <f t="shared" si="39"/>
        <v>-5655730.5800000019</v>
      </c>
    </row>
    <row r="298" spans="1:12" ht="15.75" x14ac:dyDescent="0.25">
      <c r="A298" s="11" t="s">
        <v>73</v>
      </c>
      <c r="B298" s="43">
        <v>205100</v>
      </c>
      <c r="C298" s="37"/>
      <c r="D298" s="31">
        <v>0</v>
      </c>
      <c r="E298" s="31">
        <v>0</v>
      </c>
      <c r="F298" s="30" t="str">
        <f t="shared" si="42"/>
        <v/>
      </c>
      <c r="G298" s="14">
        <f t="shared" si="41"/>
        <v>0</v>
      </c>
      <c r="H298" s="31">
        <v>12628299.470000001</v>
      </c>
      <c r="I298" s="31">
        <v>10527694.5</v>
      </c>
      <c r="J298" s="104">
        <v>11593047.18</v>
      </c>
      <c r="K298" s="15">
        <f t="shared" si="38"/>
        <v>110.11952502991038</v>
      </c>
      <c r="L298" s="31">
        <f t="shared" si="39"/>
        <v>-1035252.290000001</v>
      </c>
    </row>
    <row r="299" spans="1:12" ht="15.75" x14ac:dyDescent="0.25">
      <c r="A299" s="11" t="s">
        <v>74</v>
      </c>
      <c r="B299" s="43">
        <v>205200</v>
      </c>
      <c r="C299" s="31"/>
      <c r="D299" s="31">
        <v>0</v>
      </c>
      <c r="E299" s="63"/>
      <c r="F299" s="30" t="str">
        <f t="shared" si="42"/>
        <v/>
      </c>
      <c r="G299" s="31">
        <f t="shared" si="41"/>
        <v>0</v>
      </c>
      <c r="H299" s="31">
        <v>11593047.18</v>
      </c>
      <c r="I299" s="31">
        <v>0</v>
      </c>
      <c r="J299" s="31">
        <v>15788173.48</v>
      </c>
      <c r="K299" s="15" t="str">
        <f t="shared" si="38"/>
        <v/>
      </c>
      <c r="L299" s="31">
        <f t="shared" si="39"/>
        <v>4195126.3000000007</v>
      </c>
    </row>
    <row r="300" spans="1:12" ht="15.75" x14ac:dyDescent="0.2">
      <c r="A300" s="11" t="s">
        <v>150</v>
      </c>
      <c r="B300" s="43">
        <v>205300</v>
      </c>
      <c r="C300" s="37"/>
      <c r="D300" s="31">
        <v>0</v>
      </c>
      <c r="E300" s="31">
        <v>0</v>
      </c>
      <c r="F300" s="30" t="str">
        <f t="shared" si="42"/>
        <v/>
      </c>
      <c r="G300" s="14">
        <f t="shared" si="41"/>
        <v>0</v>
      </c>
      <c r="H300" s="31">
        <v>-45282.89</v>
      </c>
      <c r="I300" s="31">
        <v>0</v>
      </c>
      <c r="J300" s="31">
        <v>-470634.88</v>
      </c>
      <c r="K300" s="15" t="str">
        <f t="shared" si="38"/>
        <v/>
      </c>
      <c r="L300" s="31">
        <f t="shared" si="39"/>
        <v>-425351.99</v>
      </c>
    </row>
    <row r="301" spans="1:12" s="8" customFormat="1" ht="47.25" x14ac:dyDescent="0.2">
      <c r="A301" s="10" t="s">
        <v>151</v>
      </c>
      <c r="B301" s="49">
        <v>206000</v>
      </c>
      <c r="C301" s="14">
        <f>C303+C302</f>
        <v>0</v>
      </c>
      <c r="D301" s="14">
        <f>D303+D302</f>
        <v>0</v>
      </c>
      <c r="E301" s="14">
        <f>E303+E302</f>
        <v>0</v>
      </c>
      <c r="F301" s="30"/>
      <c r="G301" s="14">
        <f t="shared" si="41"/>
        <v>0</v>
      </c>
      <c r="H301" s="14">
        <f>H303+H302</f>
        <v>0</v>
      </c>
      <c r="I301" s="14">
        <f>I303+I302</f>
        <v>0</v>
      </c>
      <c r="J301" s="14">
        <f>J303+J302</f>
        <v>0</v>
      </c>
      <c r="K301" s="15" t="str">
        <f t="shared" si="38"/>
        <v/>
      </c>
      <c r="L301" s="14">
        <f t="shared" si="39"/>
        <v>0</v>
      </c>
    </row>
    <row r="302" spans="1:12" s="23" customFormat="1" ht="18.75" customHeight="1" x14ac:dyDescent="0.2">
      <c r="A302" s="11" t="s">
        <v>160</v>
      </c>
      <c r="B302" s="50">
        <v>206110</v>
      </c>
      <c r="C302" s="31">
        <v>254000000</v>
      </c>
      <c r="D302" s="31">
        <v>497600000</v>
      </c>
      <c r="E302" s="31">
        <v>497600000</v>
      </c>
      <c r="F302" s="30"/>
      <c r="G302" s="31">
        <f t="shared" si="41"/>
        <v>243600000</v>
      </c>
      <c r="H302" s="31">
        <v>25500000</v>
      </c>
      <c r="I302" s="31">
        <v>68289300</v>
      </c>
      <c r="J302" s="31">
        <v>68289300</v>
      </c>
      <c r="K302" s="31">
        <v>0</v>
      </c>
      <c r="L302" s="31">
        <v>0</v>
      </c>
    </row>
    <row r="303" spans="1:12" ht="15.75" x14ac:dyDescent="0.2">
      <c r="A303" s="11" t="s">
        <v>152</v>
      </c>
      <c r="B303" s="50">
        <v>206210</v>
      </c>
      <c r="C303" s="31">
        <v>-254000000</v>
      </c>
      <c r="D303" s="31">
        <v>-497600000</v>
      </c>
      <c r="E303" s="31">
        <v>-497600000</v>
      </c>
      <c r="F303" s="30"/>
      <c r="G303" s="31">
        <f t="shared" si="41"/>
        <v>-243600000</v>
      </c>
      <c r="H303" s="31">
        <v>-25500000</v>
      </c>
      <c r="I303" s="31">
        <v>-68289300</v>
      </c>
      <c r="J303" s="31">
        <v>-68289300</v>
      </c>
      <c r="K303" s="31">
        <v>0</v>
      </c>
      <c r="L303" s="31">
        <v>-36000000</v>
      </c>
    </row>
    <row r="304" spans="1:12" s="13" customFormat="1" ht="31.5" x14ac:dyDescent="0.2">
      <c r="A304" s="10" t="s">
        <v>9</v>
      </c>
      <c r="B304" s="9">
        <v>208000</v>
      </c>
      <c r="C304" s="14">
        <f>C305-C306+C308+C307</f>
        <v>-365834994.28999996</v>
      </c>
      <c r="D304" s="14">
        <f>D305-D306+D308+D307</f>
        <v>-224930769</v>
      </c>
      <c r="E304" s="14">
        <f>E305-E306+E308+E307</f>
        <v>-315963795.01999998</v>
      </c>
      <c r="F304" s="30"/>
      <c r="G304" s="14">
        <f t="shared" si="41"/>
        <v>49871199.269999981</v>
      </c>
      <c r="H304" s="14">
        <f>H305-H306+H308+H307</f>
        <v>344732196.28999996</v>
      </c>
      <c r="I304" s="14">
        <f>I305-I306+I308+I307</f>
        <v>460364158</v>
      </c>
      <c r="J304" s="14">
        <f>J305-J306+J308+J307</f>
        <v>332282174</v>
      </c>
      <c r="K304" s="15"/>
      <c r="L304" s="14">
        <f t="shared" si="39"/>
        <v>-12450022.289999962</v>
      </c>
    </row>
    <row r="305" spans="1:12" s="56" customFormat="1" ht="15.75" x14ac:dyDescent="0.2">
      <c r="A305" s="11" t="s">
        <v>73</v>
      </c>
      <c r="B305" s="43">
        <v>208100</v>
      </c>
      <c r="C305" s="31">
        <v>192372138.78999999</v>
      </c>
      <c r="D305" s="31">
        <v>201933584</v>
      </c>
      <c r="E305" s="31">
        <v>202933585.5</v>
      </c>
      <c r="F305" s="34"/>
      <c r="G305" s="31">
        <f t="shared" si="41"/>
        <v>10561446.710000008</v>
      </c>
      <c r="H305" s="31">
        <v>23587964.91</v>
      </c>
      <c r="I305" s="31">
        <v>33499805</v>
      </c>
      <c r="J305" s="31">
        <v>34129316.200000003</v>
      </c>
      <c r="K305" s="58"/>
      <c r="L305" s="31">
        <f t="shared" si="39"/>
        <v>10541351.290000003</v>
      </c>
    </row>
    <row r="306" spans="1:12" s="56" customFormat="1" ht="15.75" x14ac:dyDescent="0.2">
      <c r="A306" s="11" t="s">
        <v>74</v>
      </c>
      <c r="B306" s="43">
        <v>208200</v>
      </c>
      <c r="C306" s="31">
        <v>202933585.5</v>
      </c>
      <c r="D306" s="31">
        <v>0</v>
      </c>
      <c r="E306" s="31">
        <v>186946473.12</v>
      </c>
      <c r="F306" s="34"/>
      <c r="G306" s="31">
        <f t="shared" si="41"/>
        <v>-15987112.379999995</v>
      </c>
      <c r="H306" s="31">
        <v>34129316.200000003</v>
      </c>
      <c r="I306" s="31"/>
      <c r="J306" s="31">
        <v>33798049.600000001</v>
      </c>
      <c r="K306" s="58"/>
      <c r="L306" s="31">
        <f t="shared" si="39"/>
        <v>-331266.60000000149</v>
      </c>
    </row>
    <row r="307" spans="1:12" s="56" customFormat="1" ht="15.75" x14ac:dyDescent="0.2">
      <c r="A307" s="11" t="s">
        <v>150</v>
      </c>
      <c r="B307" s="43">
        <v>208300</v>
      </c>
      <c r="C307" s="31"/>
      <c r="D307" s="31"/>
      <c r="E307" s="31"/>
      <c r="F307" s="34"/>
      <c r="G307" s="31">
        <f t="shared" si="41"/>
        <v>0</v>
      </c>
      <c r="H307" s="31"/>
      <c r="I307" s="31"/>
      <c r="J307" s="31"/>
      <c r="K307" s="58"/>
      <c r="L307" s="31">
        <f t="shared" si="39"/>
        <v>0</v>
      </c>
    </row>
    <row r="308" spans="1:12" s="56" customFormat="1" ht="47.25" x14ac:dyDescent="0.2">
      <c r="A308" s="11" t="s">
        <v>143</v>
      </c>
      <c r="B308" s="43">
        <v>208400</v>
      </c>
      <c r="C308" s="31">
        <v>-355273547.57999998</v>
      </c>
      <c r="D308" s="31">
        <v>-426864353</v>
      </c>
      <c r="E308" s="31">
        <v>-331950907.39999998</v>
      </c>
      <c r="F308" s="30"/>
      <c r="G308" s="14">
        <f t="shared" si="41"/>
        <v>23322640.180000007</v>
      </c>
      <c r="H308" s="31">
        <v>355273547.57999998</v>
      </c>
      <c r="I308" s="31">
        <v>426864353</v>
      </c>
      <c r="J308" s="31">
        <v>331950907.39999998</v>
      </c>
      <c r="K308" s="15"/>
      <c r="L308" s="14">
        <f t="shared" si="39"/>
        <v>-23322640.180000007</v>
      </c>
    </row>
    <row r="309" spans="1:12" s="13" customFormat="1" ht="15.75" x14ac:dyDescent="0.2">
      <c r="A309" s="10" t="s">
        <v>153</v>
      </c>
      <c r="B309" s="49">
        <v>300000</v>
      </c>
      <c r="C309" s="35">
        <f>SUM(C310:C311)</f>
        <v>0</v>
      </c>
      <c r="D309" s="35">
        <f>SUM(D310:D311)</f>
        <v>0</v>
      </c>
      <c r="E309" s="35">
        <f>SUM(E310:E311)</f>
        <v>0</v>
      </c>
      <c r="F309" s="30"/>
      <c r="G309" s="14">
        <f t="shared" si="41"/>
        <v>0</v>
      </c>
      <c r="H309" s="14">
        <f>SUM(H310:H311)</f>
        <v>0</v>
      </c>
      <c r="I309" s="14">
        <f>SUM(I310:I311)</f>
        <v>105549882</v>
      </c>
      <c r="J309" s="14">
        <f>SUM(J310:J311)</f>
        <v>0</v>
      </c>
      <c r="K309" s="15"/>
      <c r="L309" s="14">
        <f t="shared" si="39"/>
        <v>0</v>
      </c>
    </row>
    <row r="310" spans="1:12" s="56" customFormat="1" ht="15.75" x14ac:dyDescent="0.2">
      <c r="A310" s="11" t="s">
        <v>154</v>
      </c>
      <c r="B310" s="50">
        <v>301100</v>
      </c>
      <c r="C310" s="40"/>
      <c r="D310" s="36"/>
      <c r="E310" s="31"/>
      <c r="F310" s="30"/>
      <c r="G310" s="14">
        <f t="shared" si="41"/>
        <v>0</v>
      </c>
      <c r="H310" s="34"/>
      <c r="I310" s="31">
        <v>105775182</v>
      </c>
      <c r="J310" s="31"/>
      <c r="K310" s="15"/>
      <c r="L310" s="14">
        <f t="shared" si="39"/>
        <v>0</v>
      </c>
    </row>
    <row r="311" spans="1:12" s="64" customFormat="1" ht="15.75" x14ac:dyDescent="0.2">
      <c r="A311" s="11" t="s">
        <v>173</v>
      </c>
      <c r="B311" s="50">
        <v>301200</v>
      </c>
      <c r="C311" s="40"/>
      <c r="D311" s="36"/>
      <c r="E311" s="31"/>
      <c r="F311" s="30"/>
      <c r="G311" s="14">
        <f t="shared" si="41"/>
        <v>0</v>
      </c>
      <c r="H311" s="34"/>
      <c r="I311" s="31">
        <v>-225300</v>
      </c>
      <c r="J311" s="31"/>
      <c r="K311" s="15"/>
      <c r="L311" s="14">
        <f t="shared" si="39"/>
        <v>0</v>
      </c>
    </row>
    <row r="312" spans="1:12" s="13" customFormat="1" ht="32.25" customHeight="1" x14ac:dyDescent="0.2">
      <c r="A312" s="10" t="s">
        <v>95</v>
      </c>
      <c r="B312" s="9">
        <v>900230</v>
      </c>
      <c r="C312" s="14">
        <f>C304+C297</f>
        <v>-365834994.28999996</v>
      </c>
      <c r="D312" s="14">
        <f>D304+D297</f>
        <v>-224930769</v>
      </c>
      <c r="E312" s="14">
        <f>E304+E297+E301</f>
        <v>-315963795.01999998</v>
      </c>
      <c r="F312" s="30"/>
      <c r="G312" s="14">
        <f t="shared" si="41"/>
        <v>49871199.269999981</v>
      </c>
      <c r="H312" s="14">
        <f>H304+H297+H309</f>
        <v>345722165.68999994</v>
      </c>
      <c r="I312" s="14">
        <f>I304+I297+I309</f>
        <v>576441734.5</v>
      </c>
      <c r="J312" s="14">
        <f>J304+J297+J301</f>
        <v>327616412.81999999</v>
      </c>
      <c r="K312" s="15"/>
      <c r="L312" s="14">
        <f t="shared" si="39"/>
        <v>-18105752.869999945</v>
      </c>
    </row>
    <row r="313" spans="1:12" s="13" customFormat="1" ht="15.75" x14ac:dyDescent="0.2">
      <c r="A313" s="10" t="s">
        <v>155</v>
      </c>
      <c r="B313" s="49">
        <v>400000</v>
      </c>
      <c r="C313" s="14">
        <f>SUM(C315:C316)</f>
        <v>0</v>
      </c>
      <c r="D313" s="14">
        <f>SUM(D315:D316)</f>
        <v>0</v>
      </c>
      <c r="E313" s="14">
        <f>SUM(E315:E316)</f>
        <v>0</v>
      </c>
      <c r="F313" s="30"/>
      <c r="G313" s="14">
        <f t="shared" si="41"/>
        <v>0</v>
      </c>
      <c r="H313" s="14">
        <f>SUM(H315:H316)</f>
        <v>0</v>
      </c>
      <c r="I313" s="14">
        <f>SUM(I314:I316)</f>
        <v>105549882</v>
      </c>
      <c r="J313" s="14">
        <f>SUM(J315:J316)</f>
        <v>0</v>
      </c>
      <c r="K313" s="15"/>
      <c r="L313" s="14">
        <f t="shared" si="39"/>
        <v>0</v>
      </c>
    </row>
    <row r="314" spans="1:12" s="65" customFormat="1" ht="15.75" x14ac:dyDescent="0.2">
      <c r="A314" s="11" t="s">
        <v>189</v>
      </c>
      <c r="B314" s="50">
        <v>401201</v>
      </c>
      <c r="C314" s="14"/>
      <c r="D314" s="14"/>
      <c r="E314" s="14"/>
      <c r="F314" s="30"/>
      <c r="G314" s="14">
        <f t="shared" si="41"/>
        <v>0</v>
      </c>
      <c r="H314" s="14"/>
      <c r="I314" s="31">
        <v>102171150</v>
      </c>
      <c r="J314" s="14"/>
      <c r="K314" s="15"/>
      <c r="L314" s="14">
        <f t="shared" si="39"/>
        <v>0</v>
      </c>
    </row>
    <row r="315" spans="1:12" s="66" customFormat="1" ht="15.75" x14ac:dyDescent="0.2">
      <c r="A315" s="11" t="s">
        <v>174</v>
      </c>
      <c r="B315" s="50">
        <v>401202</v>
      </c>
      <c r="C315" s="40"/>
      <c r="D315" s="31"/>
      <c r="E315" s="31"/>
      <c r="F315" s="30"/>
      <c r="G315" s="14">
        <f t="shared" si="41"/>
        <v>0</v>
      </c>
      <c r="H315" s="34"/>
      <c r="I315" s="31">
        <v>3604032</v>
      </c>
      <c r="J315" s="31"/>
      <c r="K315" s="15"/>
      <c r="L315" s="14">
        <f t="shared" si="39"/>
        <v>0</v>
      </c>
    </row>
    <row r="316" spans="1:12" s="67" customFormat="1" ht="15.75" x14ac:dyDescent="0.2">
      <c r="A316" s="11" t="s">
        <v>175</v>
      </c>
      <c r="B316" s="50">
        <v>402202</v>
      </c>
      <c r="C316" s="40"/>
      <c r="D316" s="31"/>
      <c r="E316" s="31"/>
      <c r="F316" s="30"/>
      <c r="G316" s="14">
        <f t="shared" si="41"/>
        <v>0</v>
      </c>
      <c r="H316" s="34"/>
      <c r="I316" s="31">
        <v>-225300</v>
      </c>
      <c r="J316" s="31"/>
      <c r="K316" s="15"/>
      <c r="L316" s="14">
        <f t="shared" si="39"/>
        <v>0</v>
      </c>
    </row>
    <row r="317" spans="1:12" s="13" customFormat="1" ht="18.75" customHeight="1" x14ac:dyDescent="0.2">
      <c r="A317" s="10" t="s">
        <v>98</v>
      </c>
      <c r="B317" s="9">
        <v>600000</v>
      </c>
      <c r="C317" s="14">
        <f>C321+C318+C326</f>
        <v>-365834994.28999996</v>
      </c>
      <c r="D317" s="14">
        <f>D321+D318+D326</f>
        <v>-224930769</v>
      </c>
      <c r="E317" s="14">
        <f>E321+E318+E326</f>
        <v>-315963795.01999998</v>
      </c>
      <c r="F317" s="30"/>
      <c r="G317" s="14">
        <f t="shared" si="41"/>
        <v>49871199.269999981</v>
      </c>
      <c r="H317" s="14">
        <f>H321+H318</f>
        <v>345722165.69</v>
      </c>
      <c r="I317" s="14">
        <f>I321+I318</f>
        <v>470891852.5</v>
      </c>
      <c r="J317" s="14">
        <f>J321+J318+J326</f>
        <v>327616412.81999999</v>
      </c>
      <c r="K317" s="15"/>
      <c r="L317" s="14">
        <f t="shared" si="39"/>
        <v>-18105752.870000005</v>
      </c>
    </row>
    <row r="318" spans="1:12" s="13" customFormat="1" ht="47.25" x14ac:dyDescent="0.2">
      <c r="A318" s="10" t="s">
        <v>151</v>
      </c>
      <c r="B318" s="9">
        <v>601000</v>
      </c>
      <c r="C318" s="14">
        <f>C320+C319</f>
        <v>0</v>
      </c>
      <c r="D318" s="14">
        <f>D320+D319</f>
        <v>0</v>
      </c>
      <c r="E318" s="14">
        <f>E320+E319</f>
        <v>0</v>
      </c>
      <c r="F318" s="30"/>
      <c r="G318" s="14">
        <f t="shared" si="41"/>
        <v>0</v>
      </c>
      <c r="H318" s="14">
        <f>H320+H319</f>
        <v>0</v>
      </c>
      <c r="I318" s="14">
        <f>I320+I319</f>
        <v>0</v>
      </c>
      <c r="J318" s="14">
        <f>J320+J319</f>
        <v>0</v>
      </c>
      <c r="K318" s="15"/>
      <c r="L318" s="14">
        <f t="shared" si="39"/>
        <v>0</v>
      </c>
    </row>
    <row r="319" spans="1:12" s="68" customFormat="1" ht="16.5" customHeight="1" x14ac:dyDescent="0.2">
      <c r="A319" s="11" t="s">
        <v>160</v>
      </c>
      <c r="B319" s="43">
        <v>601110</v>
      </c>
      <c r="C319" s="31">
        <v>254000000</v>
      </c>
      <c r="D319" s="31">
        <v>497600000</v>
      </c>
      <c r="E319" s="31">
        <v>497600000</v>
      </c>
      <c r="F319" s="30"/>
      <c r="G319" s="14">
        <f t="shared" si="41"/>
        <v>243600000</v>
      </c>
      <c r="H319" s="31">
        <v>25500000</v>
      </c>
      <c r="I319" s="31">
        <v>68289300</v>
      </c>
      <c r="J319" s="31">
        <v>68289300</v>
      </c>
      <c r="K319" s="31">
        <v>0</v>
      </c>
      <c r="L319" s="31">
        <v>0</v>
      </c>
    </row>
    <row r="320" spans="1:12" s="66" customFormat="1" ht="18.75" customHeight="1" x14ac:dyDescent="0.2">
      <c r="A320" s="11" t="s">
        <v>152</v>
      </c>
      <c r="B320" s="43">
        <v>601210</v>
      </c>
      <c r="C320" s="31">
        <v>-254000000</v>
      </c>
      <c r="D320" s="31">
        <v>-497600000</v>
      </c>
      <c r="E320" s="31">
        <v>-497600000</v>
      </c>
      <c r="F320" s="30"/>
      <c r="G320" s="31">
        <f t="shared" si="41"/>
        <v>-243600000</v>
      </c>
      <c r="H320" s="31">
        <v>-25500000</v>
      </c>
      <c r="I320" s="31">
        <v>-68289300</v>
      </c>
      <c r="J320" s="31">
        <v>-68289300</v>
      </c>
      <c r="K320" s="31">
        <v>0</v>
      </c>
      <c r="L320" s="31">
        <v>-36000000</v>
      </c>
    </row>
    <row r="321" spans="1:12" s="13" customFormat="1" ht="15.75" x14ac:dyDescent="0.2">
      <c r="A321" s="10" t="s">
        <v>97</v>
      </c>
      <c r="B321" s="9">
        <v>602000</v>
      </c>
      <c r="C321" s="14">
        <f>C322-C323+C324+C325</f>
        <v>-365834994.28999996</v>
      </c>
      <c r="D321" s="14">
        <f>D322-D323+D324+D325</f>
        <v>-224930769</v>
      </c>
      <c r="E321" s="14">
        <f>E322-E323+E324+E325</f>
        <v>-315963795.01999998</v>
      </c>
      <c r="F321" s="30"/>
      <c r="G321" s="14">
        <f t="shared" si="41"/>
        <v>49871199.269999981</v>
      </c>
      <c r="H321" s="14">
        <f>H322-H323+H324+H325</f>
        <v>345722165.69</v>
      </c>
      <c r="I321" s="14">
        <f>I322-I323+I324+I325</f>
        <v>470891852.5</v>
      </c>
      <c r="J321" s="14">
        <f>J322-J323+J324+J325</f>
        <v>327616412.81999999</v>
      </c>
      <c r="K321" s="15"/>
      <c r="L321" s="14">
        <f t="shared" si="39"/>
        <v>-18105752.870000005</v>
      </c>
    </row>
    <row r="322" spans="1:12" s="56" customFormat="1" ht="15.75" x14ac:dyDescent="0.2">
      <c r="A322" s="11" t="s">
        <v>73</v>
      </c>
      <c r="B322" s="43">
        <v>602100</v>
      </c>
      <c r="C322" s="31">
        <v>192372138.78999999</v>
      </c>
      <c r="D322" s="31">
        <v>201933584</v>
      </c>
      <c r="E322" s="31">
        <v>202933585.5</v>
      </c>
      <c r="F322" s="30"/>
      <c r="G322" s="14">
        <f t="shared" si="41"/>
        <v>10561446.710000008</v>
      </c>
      <c r="H322" s="31">
        <v>36216264.380000003</v>
      </c>
      <c r="I322" s="31">
        <v>44027499.5</v>
      </c>
      <c r="J322" s="31">
        <v>45722363.380000003</v>
      </c>
      <c r="K322" s="15"/>
      <c r="L322" s="14">
        <f t="shared" si="39"/>
        <v>9506099</v>
      </c>
    </row>
    <row r="323" spans="1:12" s="56" customFormat="1" ht="15.75" x14ac:dyDescent="0.2">
      <c r="A323" s="11" t="s">
        <v>74</v>
      </c>
      <c r="B323" s="43">
        <v>602200</v>
      </c>
      <c r="C323" s="31">
        <v>202933585.5</v>
      </c>
      <c r="D323" s="31">
        <v>0</v>
      </c>
      <c r="E323" s="31">
        <v>186946473.12</v>
      </c>
      <c r="F323" s="30"/>
      <c r="G323" s="14">
        <f t="shared" si="41"/>
        <v>-15987112.379999995</v>
      </c>
      <c r="H323" s="31">
        <v>45722363.380000003</v>
      </c>
      <c r="I323" s="31">
        <v>0</v>
      </c>
      <c r="J323" s="31">
        <v>49586223.079999998</v>
      </c>
      <c r="K323" s="15"/>
      <c r="L323" s="14">
        <f>J323-H323</f>
        <v>3863859.6999999955</v>
      </c>
    </row>
    <row r="324" spans="1:12" s="56" customFormat="1" ht="15.75" x14ac:dyDescent="0.2">
      <c r="A324" s="11" t="s">
        <v>150</v>
      </c>
      <c r="B324" s="43">
        <v>602300</v>
      </c>
      <c r="C324" s="31">
        <v>0</v>
      </c>
      <c r="D324" s="31"/>
      <c r="E324" s="31"/>
      <c r="F324" s="30"/>
      <c r="G324" s="14">
        <f t="shared" si="41"/>
        <v>0</v>
      </c>
      <c r="H324" s="31">
        <v>-45282.89</v>
      </c>
      <c r="I324" s="31">
        <v>0</v>
      </c>
      <c r="J324" s="31">
        <v>-470634.88</v>
      </c>
      <c r="K324" s="15"/>
      <c r="L324" s="14">
        <f t="shared" si="39"/>
        <v>-425351.99</v>
      </c>
    </row>
    <row r="325" spans="1:12" s="56" customFormat="1" ht="47.25" x14ac:dyDescent="0.2">
      <c r="A325" s="11" t="s">
        <v>143</v>
      </c>
      <c r="B325" s="43">
        <v>602400</v>
      </c>
      <c r="C325" s="31">
        <v>-355273547.57999998</v>
      </c>
      <c r="D325" s="31">
        <v>-426864353</v>
      </c>
      <c r="E325" s="31">
        <v>-331950907.39999998</v>
      </c>
      <c r="F325" s="30"/>
      <c r="G325" s="14">
        <f t="shared" si="41"/>
        <v>23322640.180000007</v>
      </c>
      <c r="H325" s="31">
        <v>355273547.57999998</v>
      </c>
      <c r="I325" s="31">
        <v>426864353</v>
      </c>
      <c r="J325" s="31">
        <v>331950907.39999998</v>
      </c>
      <c r="K325" s="15"/>
      <c r="L325" s="14">
        <f t="shared" si="39"/>
        <v>-23322640.180000007</v>
      </c>
    </row>
    <row r="326" spans="1:12" s="13" customFormat="1" ht="31.5" x14ac:dyDescent="0.2">
      <c r="A326" s="10" t="s">
        <v>156</v>
      </c>
      <c r="B326" s="9">
        <v>603000</v>
      </c>
      <c r="C326" s="14">
        <f>C294</f>
        <v>0</v>
      </c>
      <c r="D326" s="14">
        <f>D294</f>
        <v>0</v>
      </c>
      <c r="E326" s="14">
        <f>E294</f>
        <v>0</v>
      </c>
      <c r="F326" s="30"/>
      <c r="G326" s="14">
        <f t="shared" si="41"/>
        <v>0</v>
      </c>
      <c r="H326" s="14"/>
      <c r="I326" s="14"/>
      <c r="J326" s="30"/>
      <c r="K326" s="15"/>
      <c r="L326" s="14">
        <f t="shared" si="39"/>
        <v>0</v>
      </c>
    </row>
    <row r="327" spans="1:12" s="13" customFormat="1" ht="48.75" customHeight="1" x14ac:dyDescent="0.2">
      <c r="A327" s="10" t="s">
        <v>159</v>
      </c>
      <c r="B327" s="9">
        <v>900460</v>
      </c>
      <c r="C327" s="14">
        <f>C317</f>
        <v>-365834994.28999996</v>
      </c>
      <c r="D327" s="14">
        <f>D317</f>
        <v>-224930769</v>
      </c>
      <c r="E327" s="14">
        <f>E317</f>
        <v>-315963795.01999998</v>
      </c>
      <c r="F327" s="14"/>
      <c r="G327" s="14">
        <f t="shared" si="41"/>
        <v>49871199.269999981</v>
      </c>
      <c r="H327" s="14">
        <f>H317+H313</f>
        <v>345722165.69</v>
      </c>
      <c r="I327" s="14">
        <f>I317+I313</f>
        <v>576441734.5</v>
      </c>
      <c r="J327" s="14">
        <f>J317</f>
        <v>327616412.81999999</v>
      </c>
      <c r="K327" s="15"/>
      <c r="L327" s="14">
        <f t="shared" si="39"/>
        <v>-18105752.870000005</v>
      </c>
    </row>
    <row r="328" spans="1:12" s="17" customFormat="1" ht="16.5" x14ac:dyDescent="0.2">
      <c r="A328" s="96"/>
      <c r="B328" s="19"/>
      <c r="C328" s="20"/>
      <c r="D328" s="20"/>
      <c r="E328" s="20"/>
      <c r="F328" s="21"/>
      <c r="G328" s="20"/>
      <c r="H328" s="20"/>
      <c r="I328" s="20"/>
      <c r="J328" s="20"/>
      <c r="K328" s="22"/>
      <c r="L328" s="20"/>
    </row>
    <row r="329" spans="1:12" s="56" customFormat="1" ht="15.75" x14ac:dyDescent="0.2">
      <c r="A329" s="97"/>
      <c r="B329" s="69"/>
      <c r="C329" s="53"/>
      <c r="D329" s="70"/>
      <c r="E329" s="71"/>
      <c r="F329" s="72"/>
      <c r="G329" s="72"/>
      <c r="H329" s="72"/>
      <c r="I329" s="71"/>
    </row>
    <row r="330" spans="1:12" s="54" customFormat="1" ht="20.25" x14ac:dyDescent="0.2">
      <c r="A330" s="98"/>
      <c r="B330" s="73"/>
      <c r="C330" s="102"/>
      <c r="E330" s="74"/>
      <c r="F330" s="74"/>
    </row>
    <row r="331" spans="1:12" s="55" customFormat="1" ht="18.75" x14ac:dyDescent="0.2">
      <c r="A331" s="99"/>
      <c r="B331" s="75"/>
      <c r="C331" s="103"/>
      <c r="E331" s="76"/>
      <c r="F331" s="76"/>
    </row>
    <row r="332" spans="1:12" s="56" customFormat="1" x14ac:dyDescent="0.2">
      <c r="A332" s="28"/>
      <c r="B332" s="77"/>
      <c r="C332" s="64"/>
      <c r="F332" s="78"/>
      <c r="G332" s="78"/>
      <c r="H332" s="78"/>
    </row>
    <row r="333" spans="1:12" s="56" customFormat="1" x14ac:dyDescent="0.2">
      <c r="A333" s="28"/>
      <c r="B333" s="77"/>
      <c r="C333" s="64"/>
      <c r="F333" s="78"/>
      <c r="G333" s="78"/>
      <c r="H333" s="78"/>
    </row>
    <row r="334" spans="1:12" s="56" customFormat="1" x14ac:dyDescent="0.2">
      <c r="A334" s="28"/>
      <c r="B334" s="77"/>
      <c r="C334" s="64"/>
      <c r="F334" s="78"/>
      <c r="G334" s="78"/>
      <c r="H334" s="78"/>
    </row>
    <row r="335" spans="1:12" s="56" customFormat="1" x14ac:dyDescent="0.2">
      <c r="A335" s="28"/>
      <c r="B335" s="77"/>
      <c r="C335" s="64"/>
      <c r="F335" s="78"/>
      <c r="G335" s="78"/>
      <c r="H335" s="78"/>
    </row>
    <row r="336" spans="1:12" s="56" customFormat="1" x14ac:dyDescent="0.2">
      <c r="A336" s="28"/>
      <c r="B336" s="77"/>
      <c r="C336" s="64"/>
      <c r="F336" s="78"/>
      <c r="G336" s="78"/>
      <c r="H336" s="78"/>
    </row>
    <row r="337" spans="1:8" s="56" customFormat="1" x14ac:dyDescent="0.2">
      <c r="A337" s="28"/>
      <c r="B337" s="77"/>
      <c r="C337" s="64"/>
      <c r="F337" s="78"/>
      <c r="G337" s="78"/>
      <c r="H337" s="78"/>
    </row>
    <row r="338" spans="1:8" s="56" customFormat="1" x14ac:dyDescent="0.2">
      <c r="A338" s="28"/>
      <c r="B338" s="77"/>
      <c r="C338" s="64"/>
      <c r="F338" s="78"/>
      <c r="G338" s="78"/>
      <c r="H338" s="78"/>
    </row>
    <row r="339" spans="1:8" s="56" customFormat="1" x14ac:dyDescent="0.2">
      <c r="A339" s="28"/>
      <c r="B339" s="77"/>
      <c r="C339" s="64"/>
      <c r="F339" s="78"/>
      <c r="G339" s="78"/>
      <c r="H339" s="78"/>
    </row>
    <row r="340" spans="1:8" s="56" customFormat="1" x14ac:dyDescent="0.2">
      <c r="A340" s="28"/>
      <c r="B340" s="77"/>
      <c r="C340" s="64"/>
      <c r="F340" s="78"/>
      <c r="G340" s="78"/>
      <c r="H340" s="78"/>
    </row>
    <row r="341" spans="1:8" s="56" customFormat="1" x14ac:dyDescent="0.2">
      <c r="A341" s="28"/>
      <c r="B341" s="77"/>
      <c r="C341" s="64"/>
      <c r="F341" s="78"/>
      <c r="G341" s="78"/>
      <c r="H341" s="78"/>
    </row>
    <row r="342" spans="1:8" s="56" customFormat="1" x14ac:dyDescent="0.2">
      <c r="A342" s="28"/>
      <c r="B342" s="77"/>
      <c r="C342" s="64"/>
      <c r="F342" s="78"/>
      <c r="G342" s="78"/>
      <c r="H342" s="78"/>
    </row>
    <row r="343" spans="1:8" s="56" customFormat="1" x14ac:dyDescent="0.2">
      <c r="A343" s="28"/>
      <c r="B343" s="77"/>
      <c r="C343" s="64"/>
      <c r="F343" s="78"/>
      <c r="G343" s="78"/>
      <c r="H343" s="78"/>
    </row>
    <row r="344" spans="1:8" s="56" customFormat="1" x14ac:dyDescent="0.2">
      <c r="A344" s="28"/>
      <c r="B344" s="77"/>
      <c r="C344" s="64"/>
      <c r="F344" s="78"/>
      <c r="G344" s="78"/>
      <c r="H344" s="78"/>
    </row>
    <row r="345" spans="1:8" s="56" customFormat="1" x14ac:dyDescent="0.2">
      <c r="A345" s="28"/>
      <c r="B345" s="77"/>
      <c r="C345" s="64"/>
      <c r="F345" s="78"/>
      <c r="G345" s="78"/>
      <c r="H345" s="78"/>
    </row>
    <row r="346" spans="1:8" s="56" customFormat="1" x14ac:dyDescent="0.2">
      <c r="A346" s="28"/>
      <c r="B346" s="77"/>
      <c r="C346" s="64"/>
      <c r="F346" s="78"/>
      <c r="G346" s="78"/>
      <c r="H346" s="78"/>
    </row>
    <row r="347" spans="1:8" s="56" customFormat="1" x14ac:dyDescent="0.2">
      <c r="A347" s="28"/>
      <c r="B347" s="77"/>
      <c r="C347" s="64"/>
      <c r="F347" s="78"/>
      <c r="G347" s="78"/>
      <c r="H347" s="78"/>
    </row>
    <row r="348" spans="1:8" s="56" customFormat="1" x14ac:dyDescent="0.2">
      <c r="A348" s="28"/>
      <c r="B348" s="77"/>
      <c r="C348" s="64"/>
      <c r="F348" s="78"/>
      <c r="G348" s="78"/>
      <c r="H348" s="78"/>
    </row>
    <row r="349" spans="1:8" s="56" customFormat="1" x14ac:dyDescent="0.2">
      <c r="A349" s="28"/>
      <c r="B349" s="77"/>
      <c r="C349" s="64"/>
      <c r="F349" s="78"/>
      <c r="G349" s="78"/>
      <c r="H349" s="78"/>
    </row>
    <row r="350" spans="1:8" s="56" customFormat="1" x14ac:dyDescent="0.2">
      <c r="A350" s="28"/>
      <c r="B350" s="77"/>
      <c r="C350" s="64"/>
      <c r="F350" s="78"/>
      <c r="G350" s="78"/>
      <c r="H350" s="78"/>
    </row>
    <row r="351" spans="1:8" s="56" customFormat="1" x14ac:dyDescent="0.2">
      <c r="A351" s="28"/>
      <c r="B351" s="77"/>
      <c r="C351" s="64"/>
      <c r="F351" s="78"/>
      <c r="G351" s="78"/>
      <c r="H351" s="78"/>
    </row>
    <row r="352" spans="1:8" s="56" customFormat="1" x14ac:dyDescent="0.2">
      <c r="A352" s="28"/>
      <c r="B352" s="77"/>
      <c r="C352" s="64"/>
      <c r="F352" s="78"/>
      <c r="G352" s="78"/>
      <c r="H352" s="78"/>
    </row>
    <row r="353" spans="1:8" s="56" customFormat="1" x14ac:dyDescent="0.2">
      <c r="A353" s="28"/>
      <c r="B353" s="77"/>
      <c r="C353" s="64"/>
      <c r="F353" s="78"/>
      <c r="G353" s="78"/>
      <c r="H353" s="78"/>
    </row>
    <row r="354" spans="1:8" s="56" customFormat="1" x14ac:dyDescent="0.2">
      <c r="A354" s="28"/>
      <c r="B354" s="77"/>
      <c r="C354" s="64"/>
      <c r="F354" s="78"/>
      <c r="G354" s="78"/>
      <c r="H354" s="78"/>
    </row>
    <row r="355" spans="1:8" s="56" customFormat="1" x14ac:dyDescent="0.2">
      <c r="A355" s="28"/>
      <c r="B355" s="77"/>
      <c r="C355" s="64"/>
      <c r="F355" s="78"/>
      <c r="G355" s="78"/>
      <c r="H355" s="78"/>
    </row>
    <row r="356" spans="1:8" s="56" customFormat="1" x14ac:dyDescent="0.2">
      <c r="A356" s="28"/>
      <c r="B356" s="77"/>
      <c r="C356" s="64"/>
      <c r="F356" s="78"/>
      <c r="G356" s="78"/>
      <c r="H356" s="78"/>
    </row>
    <row r="357" spans="1:8" s="56" customFormat="1" x14ac:dyDescent="0.2">
      <c r="A357" s="28"/>
      <c r="B357" s="77"/>
      <c r="C357" s="64"/>
      <c r="F357" s="78"/>
      <c r="G357" s="78"/>
      <c r="H357" s="78"/>
    </row>
    <row r="358" spans="1:8" s="56" customFormat="1" x14ac:dyDescent="0.2">
      <c r="A358" s="28"/>
      <c r="B358" s="77"/>
      <c r="C358" s="64"/>
      <c r="F358" s="78"/>
      <c r="G358" s="78"/>
      <c r="H358" s="78"/>
    </row>
    <row r="359" spans="1:8" s="56" customFormat="1" x14ac:dyDescent="0.2">
      <c r="A359" s="28"/>
      <c r="B359" s="77"/>
      <c r="C359" s="64"/>
      <c r="F359" s="78"/>
      <c r="G359" s="78"/>
      <c r="H359" s="78"/>
    </row>
    <row r="360" spans="1:8" s="56" customFormat="1" x14ac:dyDescent="0.2">
      <c r="A360" s="28"/>
      <c r="B360" s="77"/>
      <c r="C360" s="64"/>
      <c r="F360" s="78"/>
      <c r="G360" s="78"/>
      <c r="H360" s="78"/>
    </row>
    <row r="361" spans="1:8" s="56" customFormat="1" x14ac:dyDescent="0.2">
      <c r="A361" s="28"/>
      <c r="B361" s="77"/>
      <c r="C361" s="64"/>
      <c r="F361" s="78"/>
      <c r="G361" s="78"/>
      <c r="H361" s="78"/>
    </row>
    <row r="362" spans="1:8" s="56" customFormat="1" x14ac:dyDescent="0.2">
      <c r="A362" s="28"/>
      <c r="B362" s="77"/>
      <c r="C362" s="64"/>
      <c r="F362" s="78"/>
      <c r="G362" s="78"/>
      <c r="H362" s="78"/>
    </row>
    <row r="363" spans="1:8" s="56" customFormat="1" x14ac:dyDescent="0.2">
      <c r="A363" s="28"/>
      <c r="B363" s="77"/>
      <c r="C363" s="64"/>
      <c r="F363" s="78"/>
      <c r="G363" s="78"/>
      <c r="H363" s="78"/>
    </row>
    <row r="364" spans="1:8" s="56" customFormat="1" x14ac:dyDescent="0.2">
      <c r="A364" s="28"/>
      <c r="B364" s="77"/>
      <c r="C364" s="64"/>
      <c r="F364" s="78"/>
      <c r="G364" s="78"/>
      <c r="H364" s="78"/>
    </row>
    <row r="365" spans="1:8" s="56" customFormat="1" x14ac:dyDescent="0.2">
      <c r="A365" s="28"/>
      <c r="B365" s="77"/>
      <c r="C365" s="64"/>
      <c r="F365" s="78"/>
      <c r="G365" s="78"/>
      <c r="H365" s="78"/>
    </row>
    <row r="366" spans="1:8" s="56" customFormat="1" x14ac:dyDescent="0.2">
      <c r="A366" s="28"/>
      <c r="B366" s="77"/>
      <c r="C366" s="64"/>
      <c r="F366" s="78"/>
      <c r="G366" s="78"/>
      <c r="H366" s="78"/>
    </row>
    <row r="367" spans="1:8" s="56" customFormat="1" x14ac:dyDescent="0.2">
      <c r="A367" s="28"/>
      <c r="B367" s="77"/>
      <c r="C367" s="64"/>
      <c r="F367" s="78"/>
      <c r="G367" s="78"/>
      <c r="H367" s="78"/>
    </row>
    <row r="368" spans="1:8" s="56" customFormat="1" x14ac:dyDescent="0.2">
      <c r="A368" s="28"/>
      <c r="B368" s="77"/>
      <c r="C368" s="64"/>
      <c r="F368" s="78"/>
      <c r="G368" s="78"/>
      <c r="H368" s="78"/>
    </row>
    <row r="369" spans="1:8" s="56" customFormat="1" x14ac:dyDescent="0.2">
      <c r="A369" s="28"/>
      <c r="B369" s="77"/>
      <c r="C369" s="64"/>
      <c r="F369" s="78"/>
      <c r="G369" s="78"/>
      <c r="H369" s="78"/>
    </row>
    <row r="370" spans="1:8" s="56" customFormat="1" x14ac:dyDescent="0.2">
      <c r="A370" s="28"/>
      <c r="B370" s="77"/>
      <c r="C370" s="64"/>
      <c r="F370" s="78"/>
      <c r="G370" s="78"/>
      <c r="H370" s="78"/>
    </row>
    <row r="371" spans="1:8" s="56" customFormat="1" x14ac:dyDescent="0.2">
      <c r="A371" s="28"/>
      <c r="B371" s="77"/>
      <c r="C371" s="64"/>
      <c r="F371" s="78"/>
      <c r="G371" s="78"/>
      <c r="H371" s="78"/>
    </row>
    <row r="372" spans="1:8" s="56" customFormat="1" x14ac:dyDescent="0.2">
      <c r="A372" s="28"/>
      <c r="B372" s="77"/>
      <c r="C372" s="64"/>
      <c r="F372" s="78"/>
      <c r="G372" s="78"/>
      <c r="H372" s="78"/>
    </row>
    <row r="373" spans="1:8" s="56" customFormat="1" x14ac:dyDescent="0.2">
      <c r="A373" s="28"/>
      <c r="B373" s="77"/>
      <c r="C373" s="64"/>
      <c r="F373" s="78"/>
      <c r="G373" s="78"/>
      <c r="H373" s="78"/>
    </row>
    <row r="374" spans="1:8" s="56" customFormat="1" x14ac:dyDescent="0.2">
      <c r="A374" s="28"/>
      <c r="B374" s="77"/>
      <c r="C374" s="64"/>
      <c r="F374" s="78"/>
      <c r="G374" s="78"/>
      <c r="H374" s="78"/>
    </row>
    <row r="375" spans="1:8" s="56" customFormat="1" x14ac:dyDescent="0.2">
      <c r="A375" s="28"/>
      <c r="B375" s="77"/>
      <c r="C375" s="64"/>
      <c r="F375" s="78"/>
      <c r="G375" s="78"/>
      <c r="H375" s="78"/>
    </row>
    <row r="376" spans="1:8" s="56" customFormat="1" x14ac:dyDescent="0.2">
      <c r="A376" s="28"/>
      <c r="B376" s="77"/>
      <c r="C376" s="64"/>
      <c r="F376" s="78"/>
      <c r="G376" s="78"/>
      <c r="H376" s="78"/>
    </row>
    <row r="377" spans="1:8" s="56" customFormat="1" x14ac:dyDescent="0.2">
      <c r="A377" s="28"/>
      <c r="B377" s="77"/>
      <c r="C377" s="64"/>
      <c r="F377" s="78"/>
      <c r="G377" s="78"/>
      <c r="H377" s="78"/>
    </row>
    <row r="378" spans="1:8" s="56" customFormat="1" x14ac:dyDescent="0.2">
      <c r="A378" s="28"/>
      <c r="B378" s="77"/>
      <c r="C378" s="64"/>
      <c r="F378" s="78"/>
      <c r="G378" s="78"/>
      <c r="H378" s="78"/>
    </row>
    <row r="379" spans="1:8" s="56" customFormat="1" x14ac:dyDescent="0.2">
      <c r="A379" s="28"/>
      <c r="B379" s="77"/>
      <c r="C379" s="64"/>
      <c r="F379" s="78"/>
      <c r="G379" s="78"/>
      <c r="H379" s="78"/>
    </row>
    <row r="380" spans="1:8" s="56" customFormat="1" x14ac:dyDescent="0.2">
      <c r="A380" s="28"/>
      <c r="B380" s="77"/>
      <c r="C380" s="64"/>
      <c r="F380" s="78"/>
      <c r="G380" s="78"/>
      <c r="H380" s="78"/>
    </row>
    <row r="381" spans="1:8" s="56" customFormat="1" x14ac:dyDescent="0.2">
      <c r="A381" s="28"/>
      <c r="B381" s="77"/>
      <c r="C381" s="64"/>
      <c r="F381" s="78"/>
      <c r="G381" s="78"/>
      <c r="H381" s="78"/>
    </row>
    <row r="382" spans="1:8" s="56" customFormat="1" x14ac:dyDescent="0.2">
      <c r="A382" s="28"/>
      <c r="B382" s="77"/>
      <c r="C382" s="64"/>
      <c r="F382" s="78"/>
      <c r="G382" s="78"/>
      <c r="H382" s="78"/>
    </row>
    <row r="383" spans="1:8" s="56" customFormat="1" x14ac:dyDescent="0.2">
      <c r="A383" s="28"/>
      <c r="B383" s="77"/>
      <c r="C383" s="64"/>
      <c r="F383" s="78"/>
      <c r="G383" s="78"/>
      <c r="H383" s="78"/>
    </row>
    <row r="384" spans="1:8" s="56" customFormat="1" x14ac:dyDescent="0.2">
      <c r="A384" s="28"/>
      <c r="B384" s="77"/>
      <c r="C384" s="64"/>
      <c r="F384" s="78"/>
      <c r="G384" s="78"/>
      <c r="H384" s="78"/>
    </row>
    <row r="385" spans="1:8" s="56" customFormat="1" x14ac:dyDescent="0.2">
      <c r="A385" s="28"/>
      <c r="B385" s="77"/>
      <c r="C385" s="64"/>
      <c r="F385" s="78"/>
      <c r="G385" s="78"/>
      <c r="H385" s="78"/>
    </row>
    <row r="386" spans="1:8" s="56" customFormat="1" x14ac:dyDescent="0.2">
      <c r="A386" s="28"/>
      <c r="B386" s="77"/>
      <c r="C386" s="64"/>
      <c r="F386" s="78"/>
      <c r="G386" s="78"/>
      <c r="H386" s="78"/>
    </row>
    <row r="387" spans="1:8" s="56" customFormat="1" x14ac:dyDescent="0.2">
      <c r="A387" s="28"/>
      <c r="B387" s="77"/>
      <c r="C387" s="64"/>
      <c r="F387" s="78"/>
      <c r="G387" s="78"/>
      <c r="H387" s="78"/>
    </row>
    <row r="388" spans="1:8" s="56" customFormat="1" x14ac:dyDescent="0.2">
      <c r="A388" s="28"/>
      <c r="B388" s="77"/>
      <c r="C388" s="64"/>
      <c r="F388" s="78"/>
      <c r="G388" s="78"/>
      <c r="H388" s="78"/>
    </row>
    <row r="389" spans="1:8" s="56" customFormat="1" x14ac:dyDescent="0.2">
      <c r="A389" s="28"/>
      <c r="B389" s="77"/>
      <c r="C389" s="64"/>
      <c r="F389" s="78"/>
      <c r="G389" s="78"/>
      <c r="H389" s="78"/>
    </row>
    <row r="390" spans="1:8" s="56" customFormat="1" x14ac:dyDescent="0.2">
      <c r="A390" s="28"/>
      <c r="B390" s="77"/>
      <c r="C390" s="64"/>
      <c r="F390" s="78"/>
      <c r="G390" s="78"/>
      <c r="H390" s="78"/>
    </row>
    <row r="391" spans="1:8" s="56" customFormat="1" x14ac:dyDescent="0.2">
      <c r="A391" s="28"/>
      <c r="B391" s="77"/>
      <c r="C391" s="64"/>
      <c r="F391" s="78"/>
      <c r="G391" s="78"/>
      <c r="H391" s="78"/>
    </row>
    <row r="392" spans="1:8" s="56" customFormat="1" x14ac:dyDescent="0.2">
      <c r="A392" s="28"/>
      <c r="B392" s="77"/>
      <c r="C392" s="64"/>
      <c r="F392" s="78"/>
      <c r="G392" s="78"/>
      <c r="H392" s="78"/>
    </row>
    <row r="393" spans="1:8" s="56" customFormat="1" x14ac:dyDescent="0.2">
      <c r="A393" s="28"/>
      <c r="B393" s="77"/>
      <c r="C393" s="64"/>
      <c r="F393" s="78"/>
      <c r="G393" s="78"/>
      <c r="H393" s="78"/>
    </row>
    <row r="394" spans="1:8" s="56" customFormat="1" x14ac:dyDescent="0.2">
      <c r="A394" s="28"/>
      <c r="B394" s="77"/>
      <c r="C394" s="64"/>
      <c r="F394" s="78"/>
      <c r="G394" s="78"/>
      <c r="H394" s="78"/>
    </row>
    <row r="395" spans="1:8" s="56" customFormat="1" x14ac:dyDescent="0.2">
      <c r="A395" s="28"/>
      <c r="B395" s="77"/>
      <c r="C395" s="64"/>
      <c r="F395" s="78"/>
      <c r="G395" s="78"/>
      <c r="H395" s="78"/>
    </row>
    <row r="396" spans="1:8" s="56" customFormat="1" x14ac:dyDescent="0.2">
      <c r="A396" s="28"/>
      <c r="B396" s="77"/>
      <c r="C396" s="64"/>
      <c r="F396" s="78"/>
      <c r="G396" s="78"/>
      <c r="H396" s="78"/>
    </row>
    <row r="397" spans="1:8" s="56" customFormat="1" x14ac:dyDescent="0.2">
      <c r="A397" s="28"/>
      <c r="B397" s="77"/>
      <c r="C397" s="64"/>
      <c r="F397" s="78"/>
      <c r="G397" s="78"/>
      <c r="H397" s="78"/>
    </row>
    <row r="398" spans="1:8" s="56" customFormat="1" x14ac:dyDescent="0.2">
      <c r="A398" s="28"/>
      <c r="B398" s="77"/>
      <c r="C398" s="64"/>
      <c r="F398" s="78"/>
      <c r="G398" s="78"/>
      <c r="H398" s="78"/>
    </row>
    <row r="399" spans="1:8" s="56" customFormat="1" x14ac:dyDescent="0.2">
      <c r="A399" s="28"/>
      <c r="B399" s="77"/>
      <c r="C399" s="64"/>
      <c r="F399" s="78"/>
      <c r="G399" s="78"/>
      <c r="H399" s="78"/>
    </row>
    <row r="400" spans="1:8" s="56" customFormat="1" x14ac:dyDescent="0.2">
      <c r="A400" s="28"/>
      <c r="B400" s="77"/>
      <c r="C400" s="64"/>
      <c r="F400" s="78"/>
      <c r="G400" s="78"/>
      <c r="H400" s="78"/>
    </row>
    <row r="401" spans="1:8" s="56" customFormat="1" x14ac:dyDescent="0.2">
      <c r="A401" s="28"/>
      <c r="B401" s="77"/>
      <c r="C401" s="64"/>
      <c r="F401" s="78"/>
      <c r="G401" s="78"/>
      <c r="H401" s="78"/>
    </row>
    <row r="402" spans="1:8" s="56" customFormat="1" x14ac:dyDescent="0.2">
      <c r="A402" s="28"/>
      <c r="B402" s="77"/>
      <c r="C402" s="64"/>
      <c r="F402" s="78"/>
      <c r="G402" s="78"/>
      <c r="H402" s="78"/>
    </row>
    <row r="403" spans="1:8" s="56" customFormat="1" x14ac:dyDescent="0.2">
      <c r="A403" s="28"/>
      <c r="B403" s="77"/>
      <c r="C403" s="64"/>
      <c r="F403" s="78"/>
      <c r="G403" s="78"/>
      <c r="H403" s="78"/>
    </row>
    <row r="404" spans="1:8" s="56" customFormat="1" x14ac:dyDescent="0.2">
      <c r="A404" s="28"/>
      <c r="B404" s="77"/>
      <c r="C404" s="64"/>
      <c r="F404" s="78"/>
      <c r="G404" s="78"/>
      <c r="H404" s="78"/>
    </row>
    <row r="405" spans="1:8" s="56" customFormat="1" x14ac:dyDescent="0.2">
      <c r="A405" s="28"/>
      <c r="B405" s="77"/>
      <c r="C405" s="64"/>
      <c r="F405" s="78"/>
      <c r="G405" s="78"/>
      <c r="H405" s="78"/>
    </row>
    <row r="406" spans="1:8" s="56" customFormat="1" x14ac:dyDescent="0.2">
      <c r="A406" s="28"/>
      <c r="B406" s="77"/>
      <c r="C406" s="64"/>
      <c r="F406" s="78"/>
      <c r="G406" s="78"/>
      <c r="H406" s="78"/>
    </row>
    <row r="407" spans="1:8" s="56" customFormat="1" x14ac:dyDescent="0.2">
      <c r="A407" s="28"/>
      <c r="B407" s="77"/>
      <c r="C407" s="64"/>
      <c r="F407" s="78"/>
      <c r="G407" s="78"/>
      <c r="H407" s="78"/>
    </row>
    <row r="408" spans="1:8" s="56" customFormat="1" x14ac:dyDescent="0.2">
      <c r="A408" s="28"/>
      <c r="B408" s="77"/>
      <c r="C408" s="64"/>
      <c r="F408" s="78"/>
      <c r="G408" s="78"/>
      <c r="H408" s="78"/>
    </row>
    <row r="409" spans="1:8" s="56" customFormat="1" x14ac:dyDescent="0.2">
      <c r="A409" s="28"/>
      <c r="B409" s="77"/>
      <c r="C409" s="64"/>
      <c r="F409" s="78"/>
      <c r="G409" s="78"/>
      <c r="H409" s="78"/>
    </row>
    <row r="410" spans="1:8" s="56" customFormat="1" x14ac:dyDescent="0.2">
      <c r="A410" s="28"/>
      <c r="B410" s="77"/>
      <c r="C410" s="64"/>
      <c r="F410" s="78"/>
      <c r="G410" s="78"/>
      <c r="H410" s="78"/>
    </row>
    <row r="411" spans="1:8" s="56" customFormat="1" x14ac:dyDescent="0.2">
      <c r="A411" s="28"/>
      <c r="B411" s="77"/>
      <c r="C411" s="64"/>
      <c r="F411" s="78"/>
      <c r="G411" s="78"/>
      <c r="H411" s="78"/>
    </row>
    <row r="412" spans="1:8" x14ac:dyDescent="0.2">
      <c r="A412" s="28"/>
    </row>
    <row r="413" spans="1:8" x14ac:dyDescent="0.2">
      <c r="A413" s="28"/>
    </row>
    <row r="414" spans="1:8" x14ac:dyDescent="0.2">
      <c r="A414" s="28"/>
    </row>
    <row r="415" spans="1:8" x14ac:dyDescent="0.2">
      <c r="A415" s="28"/>
    </row>
    <row r="416" spans="1:8" x14ac:dyDescent="0.2">
      <c r="A416" s="28"/>
    </row>
    <row r="417" spans="1:1" x14ac:dyDescent="0.2">
      <c r="A417" s="28"/>
    </row>
    <row r="418" spans="1:1" x14ac:dyDescent="0.2">
      <c r="A418" s="28"/>
    </row>
    <row r="419" spans="1:1" x14ac:dyDescent="0.2">
      <c r="A419" s="28"/>
    </row>
    <row r="420" spans="1:1" x14ac:dyDescent="0.2">
      <c r="A420" s="28"/>
    </row>
    <row r="421" spans="1:1" x14ac:dyDescent="0.2">
      <c r="A421" s="28"/>
    </row>
    <row r="422" spans="1:1" x14ac:dyDescent="0.2">
      <c r="A422" s="28"/>
    </row>
    <row r="423" spans="1:1" x14ac:dyDescent="0.2">
      <c r="A423" s="28"/>
    </row>
    <row r="424" spans="1:1" x14ac:dyDescent="0.2">
      <c r="A424" s="28"/>
    </row>
    <row r="425" spans="1:1" x14ac:dyDescent="0.2">
      <c r="A425" s="28"/>
    </row>
    <row r="426" spans="1:1" x14ac:dyDescent="0.2">
      <c r="A426" s="28"/>
    </row>
    <row r="427" spans="1:1" x14ac:dyDescent="0.2">
      <c r="A427" s="28"/>
    </row>
    <row r="428" spans="1:1" x14ac:dyDescent="0.2">
      <c r="A428" s="28"/>
    </row>
    <row r="429" spans="1:1" x14ac:dyDescent="0.2">
      <c r="A429" s="28"/>
    </row>
    <row r="430" spans="1:1" x14ac:dyDescent="0.2">
      <c r="A430" s="28"/>
    </row>
    <row r="431" spans="1:1" x14ac:dyDescent="0.2">
      <c r="A431" s="28"/>
    </row>
    <row r="432" spans="1:1" x14ac:dyDescent="0.2">
      <c r="A432" s="28"/>
    </row>
    <row r="433" spans="1:1" x14ac:dyDescent="0.2">
      <c r="A433" s="28"/>
    </row>
    <row r="434" spans="1:1" x14ac:dyDescent="0.2">
      <c r="A434" s="28"/>
    </row>
    <row r="435" spans="1:1" x14ac:dyDescent="0.2">
      <c r="A435" s="28"/>
    </row>
    <row r="436" spans="1:1" x14ac:dyDescent="0.2">
      <c r="A436" s="28"/>
    </row>
    <row r="437" spans="1:1" x14ac:dyDescent="0.2">
      <c r="A437" s="28"/>
    </row>
    <row r="438" spans="1:1" x14ac:dyDescent="0.2">
      <c r="A438" s="28"/>
    </row>
    <row r="439" spans="1:1" x14ac:dyDescent="0.2">
      <c r="A439" s="28"/>
    </row>
    <row r="440" spans="1:1" x14ac:dyDescent="0.2">
      <c r="A440" s="28"/>
    </row>
    <row r="441" spans="1:1" x14ac:dyDescent="0.2">
      <c r="A441" s="28"/>
    </row>
    <row r="442" spans="1:1" x14ac:dyDescent="0.2">
      <c r="A442" s="28"/>
    </row>
    <row r="443" spans="1:1" x14ac:dyDescent="0.2">
      <c r="A443" s="28"/>
    </row>
    <row r="444" spans="1:1" x14ac:dyDescent="0.2">
      <c r="A444" s="28"/>
    </row>
    <row r="445" spans="1:1" x14ac:dyDescent="0.2">
      <c r="A445" s="28"/>
    </row>
    <row r="446" spans="1:1" x14ac:dyDescent="0.2">
      <c r="A446" s="28"/>
    </row>
    <row r="447" spans="1:1" x14ac:dyDescent="0.2">
      <c r="A447" s="28"/>
    </row>
    <row r="448" spans="1:1" x14ac:dyDescent="0.2">
      <c r="A448" s="28"/>
    </row>
    <row r="449" spans="1:1" x14ac:dyDescent="0.2">
      <c r="A449" s="28"/>
    </row>
    <row r="450" spans="1:1" x14ac:dyDescent="0.2">
      <c r="A450" s="28"/>
    </row>
    <row r="451" spans="1:1" x14ac:dyDescent="0.2">
      <c r="A451" s="28"/>
    </row>
    <row r="452" spans="1:1" x14ac:dyDescent="0.2">
      <c r="A452" s="28"/>
    </row>
    <row r="453" spans="1:1" x14ac:dyDescent="0.2">
      <c r="A453" s="28"/>
    </row>
    <row r="454" spans="1:1" x14ac:dyDescent="0.2">
      <c r="A454" s="28"/>
    </row>
    <row r="455" spans="1:1" x14ac:dyDescent="0.2">
      <c r="A455" s="28"/>
    </row>
    <row r="456" spans="1:1" x14ac:dyDescent="0.2">
      <c r="A456" s="28"/>
    </row>
    <row r="457" spans="1:1" x14ac:dyDescent="0.2">
      <c r="A457" s="28"/>
    </row>
    <row r="458" spans="1:1" x14ac:dyDescent="0.2">
      <c r="A458" s="28"/>
    </row>
    <row r="459" spans="1:1" x14ac:dyDescent="0.2">
      <c r="A459" s="28"/>
    </row>
    <row r="460" spans="1:1" x14ac:dyDescent="0.2">
      <c r="A460" s="28"/>
    </row>
    <row r="461" spans="1:1" x14ac:dyDescent="0.2">
      <c r="A461" s="28"/>
    </row>
    <row r="462" spans="1:1" x14ac:dyDescent="0.2">
      <c r="A462" s="28"/>
    </row>
    <row r="463" spans="1:1" x14ac:dyDescent="0.2">
      <c r="A463" s="28"/>
    </row>
    <row r="464" spans="1:1" x14ac:dyDescent="0.2">
      <c r="A464" s="28"/>
    </row>
    <row r="465" spans="1:1" x14ac:dyDescent="0.2">
      <c r="A465" s="28"/>
    </row>
    <row r="466" spans="1:1" x14ac:dyDescent="0.2">
      <c r="A466" s="28"/>
    </row>
    <row r="467" spans="1:1" x14ac:dyDescent="0.2">
      <c r="A467" s="28"/>
    </row>
    <row r="468" spans="1:1" x14ac:dyDescent="0.2">
      <c r="A468" s="28"/>
    </row>
    <row r="469" spans="1:1" x14ac:dyDescent="0.2">
      <c r="A469" s="28"/>
    </row>
    <row r="470" spans="1:1" x14ac:dyDescent="0.2">
      <c r="A470" s="28"/>
    </row>
    <row r="471" spans="1:1" x14ac:dyDescent="0.2">
      <c r="A471" s="28"/>
    </row>
    <row r="472" spans="1:1" x14ac:dyDescent="0.2">
      <c r="A472" s="28"/>
    </row>
    <row r="473" spans="1:1" x14ac:dyDescent="0.2">
      <c r="A473" s="28"/>
    </row>
    <row r="474" spans="1:1" x14ac:dyDescent="0.2">
      <c r="A474" s="28"/>
    </row>
    <row r="475" spans="1:1" x14ac:dyDescent="0.2">
      <c r="A475" s="28"/>
    </row>
  </sheetData>
  <mergeCells count="7">
    <mergeCell ref="A1:L1"/>
    <mergeCell ref="A5:A6"/>
    <mergeCell ref="B5:B6"/>
    <mergeCell ref="A2:L2"/>
    <mergeCell ref="A3:L3"/>
    <mergeCell ref="C5:G5"/>
    <mergeCell ref="H5:L5"/>
  </mergeCells>
  <phoneticPr fontId="0" type="noConversion"/>
  <printOptions horizontalCentered="1"/>
  <pageMargins left="0" right="0" top="0.78740157480314965" bottom="0.39370078740157483" header="0.31496062992125984" footer="0.23622047244094491"/>
  <pageSetup paperSize="9" scale="57" orientation="landscape" r:id="rId1"/>
  <ignoredErrors>
    <ignoredError sqref="E10 D1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дані-2017</vt:lpstr>
      <vt:lpstr>Data</vt:lpstr>
      <vt:lpstr>Date</vt:lpstr>
      <vt:lpstr>Date1</vt:lpstr>
      <vt:lpstr>'дані-2017'!Заголовки_для_печати</vt:lpstr>
      <vt:lpstr>'дані-2017'!Область_печати</vt:lpstr>
    </vt:vector>
  </TitlesOfParts>
  <Company>DKU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i_pyatachenko</dc:creator>
  <cp:lastModifiedBy>Kompvid2</cp:lastModifiedBy>
  <cp:lastPrinted>2018-01-30T14:46:50Z</cp:lastPrinted>
  <dcterms:created xsi:type="dcterms:W3CDTF">2003-12-23T13:56:31Z</dcterms:created>
  <dcterms:modified xsi:type="dcterms:W3CDTF">2018-03-30T13:45:41Z</dcterms:modified>
</cp:coreProperties>
</file>