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-45" windowWidth="7200" windowHeight="10815" tabRatio="728"/>
  </bookViews>
  <sheets>
    <sheet name="дані-2016" sheetId="15" r:id="rId1"/>
  </sheets>
  <definedNames>
    <definedName name="_xlnm._FilterDatabase" localSheetId="0" hidden="1">'дані-2016'!$A$1:$L$3</definedName>
    <definedName name="Data">'дані-2016'!$A$9:$U$287</definedName>
    <definedName name="Date">'дані-2016'!$A$2</definedName>
    <definedName name="Date1">'дані-2016'!$A$3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'дані-2016'!$5:$8</definedName>
    <definedName name="_xlnm.Print_Area" localSheetId="0">'дані-2016'!$A$1:$L$324</definedName>
  </definedNames>
  <calcPr calcId="162913" fullCalcOnLoad="1"/>
</workbook>
</file>

<file path=xl/calcChain.xml><?xml version="1.0" encoding="utf-8"?>
<calcChain xmlns="http://schemas.openxmlformats.org/spreadsheetml/2006/main">
  <c r="K172" i="15" l="1"/>
  <c r="L172" i="15"/>
  <c r="F174" i="15"/>
  <c r="G174" i="15"/>
  <c r="F175" i="15"/>
  <c r="G175" i="15"/>
  <c r="F176" i="15"/>
  <c r="G176" i="15"/>
  <c r="F177" i="15"/>
  <c r="G177" i="15"/>
  <c r="F178" i="15"/>
  <c r="G178" i="15"/>
  <c r="F179" i="15"/>
  <c r="G179" i="15"/>
  <c r="F180" i="15"/>
  <c r="G180" i="15"/>
  <c r="F181" i="15"/>
  <c r="G181" i="15"/>
  <c r="F182" i="15"/>
  <c r="G182" i="15"/>
  <c r="F183" i="15"/>
  <c r="G183" i="15"/>
  <c r="F184" i="15"/>
  <c r="G184" i="15"/>
  <c r="F185" i="15"/>
  <c r="G185" i="15"/>
  <c r="F186" i="15"/>
  <c r="G186" i="15"/>
  <c r="F187" i="15"/>
  <c r="G187" i="15"/>
  <c r="F188" i="15"/>
  <c r="G188" i="15"/>
  <c r="F189" i="15"/>
  <c r="G189" i="15"/>
  <c r="F190" i="15"/>
  <c r="G190" i="15"/>
  <c r="F191" i="15"/>
  <c r="G191" i="15"/>
  <c r="F192" i="15"/>
  <c r="G192" i="15"/>
  <c r="F193" i="15"/>
  <c r="G193" i="15"/>
  <c r="F194" i="15"/>
  <c r="G194" i="15"/>
  <c r="F195" i="15"/>
  <c r="G195" i="15"/>
  <c r="F196" i="15"/>
  <c r="G196" i="15"/>
  <c r="F197" i="15"/>
  <c r="G197" i="15"/>
  <c r="F198" i="15"/>
  <c r="G198" i="15"/>
  <c r="F199" i="15"/>
  <c r="G199" i="15"/>
  <c r="F200" i="15"/>
  <c r="G200" i="15"/>
  <c r="F201" i="15"/>
  <c r="G201" i="15"/>
  <c r="F202" i="15"/>
  <c r="G202" i="15"/>
  <c r="F203" i="15"/>
  <c r="G203" i="15"/>
  <c r="F172" i="15"/>
  <c r="G172" i="15"/>
  <c r="F22" i="15"/>
  <c r="G22" i="15"/>
  <c r="F23" i="15"/>
  <c r="G23" i="15"/>
  <c r="F237" i="15"/>
  <c r="G237" i="15"/>
  <c r="K237" i="15"/>
  <c r="L237" i="15"/>
  <c r="K139" i="15"/>
  <c r="L139" i="15"/>
  <c r="F139" i="15"/>
  <c r="G139" i="15"/>
  <c r="K134" i="15"/>
  <c r="L134" i="15"/>
  <c r="F134" i="15"/>
  <c r="G134" i="15"/>
  <c r="J54" i="15"/>
  <c r="J37" i="15"/>
  <c r="L37" i="15" s="1"/>
  <c r="J48" i="15"/>
  <c r="J51" i="15"/>
  <c r="L51" i="15" s="1"/>
  <c r="J66" i="15"/>
  <c r="J36" i="15"/>
  <c r="L36" i="15" s="1"/>
  <c r="J72" i="15"/>
  <c r="J76" i="15"/>
  <c r="J11" i="15"/>
  <c r="J19" i="15"/>
  <c r="J10" i="15"/>
  <c r="J25" i="15"/>
  <c r="J27" i="15"/>
  <c r="J24" i="15" s="1"/>
  <c r="J32" i="15"/>
  <c r="J29" i="15"/>
  <c r="J22" i="15"/>
  <c r="E129" i="15"/>
  <c r="D129" i="15"/>
  <c r="D128" i="15" s="1"/>
  <c r="F315" i="15"/>
  <c r="F314" i="15"/>
  <c r="F298" i="15"/>
  <c r="F297" i="15"/>
  <c r="D296" i="15"/>
  <c r="F296" i="15"/>
  <c r="F295" i="15"/>
  <c r="F294" i="15"/>
  <c r="F293" i="15"/>
  <c r="D292" i="15"/>
  <c r="F292" i="15" s="1"/>
  <c r="F291" i="15"/>
  <c r="F290" i="15"/>
  <c r="F289" i="15"/>
  <c r="D283" i="15"/>
  <c r="D286" i="15"/>
  <c r="E283" i="15"/>
  <c r="E286" i="15"/>
  <c r="F285" i="15"/>
  <c r="F284" i="15"/>
  <c r="F283" i="15"/>
  <c r="D266" i="15"/>
  <c r="D260" i="15"/>
  <c r="F260" i="15" s="1"/>
  <c r="D257" i="15"/>
  <c r="D253" i="15"/>
  <c r="D244" i="15"/>
  <c r="D242" i="15"/>
  <c r="D233" i="15"/>
  <c r="D227" i="15"/>
  <c r="D224" i="15"/>
  <c r="D219" i="15"/>
  <c r="D204" i="15"/>
  <c r="D169" i="15"/>
  <c r="D148" i="15"/>
  <c r="D161" i="15"/>
  <c r="D146" i="15"/>
  <c r="D272" i="15"/>
  <c r="E266" i="15"/>
  <c r="E260" i="15"/>
  <c r="E257" i="15"/>
  <c r="E253" i="15"/>
  <c r="F253" i="15" s="1"/>
  <c r="E244" i="15"/>
  <c r="E242" i="15"/>
  <c r="E233" i="15"/>
  <c r="E227" i="15"/>
  <c r="E224" i="15"/>
  <c r="E219" i="15"/>
  <c r="E204" i="15"/>
  <c r="E169" i="15"/>
  <c r="E148" i="15"/>
  <c r="E161" i="15"/>
  <c r="E146" i="15"/>
  <c r="E272" i="15"/>
  <c r="E274" i="15" s="1"/>
  <c r="E282" i="15" s="1"/>
  <c r="F281" i="15"/>
  <c r="F280" i="15"/>
  <c r="F279" i="15"/>
  <c r="F278" i="15"/>
  <c r="F277" i="15"/>
  <c r="F276" i="15"/>
  <c r="F275" i="15"/>
  <c r="F273" i="15"/>
  <c r="F271" i="15"/>
  <c r="F270" i="15"/>
  <c r="F269" i="15"/>
  <c r="F268" i="15"/>
  <c r="F267" i="15"/>
  <c r="F266" i="15"/>
  <c r="F265" i="15"/>
  <c r="F264" i="15"/>
  <c r="F263" i="15"/>
  <c r="F262" i="15"/>
  <c r="F261" i="15"/>
  <c r="F259" i="15"/>
  <c r="F258" i="15"/>
  <c r="F257" i="15"/>
  <c r="F256" i="15"/>
  <c r="F255" i="15"/>
  <c r="F254" i="15"/>
  <c r="F252" i="15"/>
  <c r="F251" i="15"/>
  <c r="F250" i="15"/>
  <c r="F249" i="15"/>
  <c r="F248" i="15"/>
  <c r="F247" i="15"/>
  <c r="F246" i="15"/>
  <c r="F245" i="15"/>
  <c r="F244" i="15"/>
  <c r="F243" i="15"/>
  <c r="F241" i="15"/>
  <c r="F240" i="15"/>
  <c r="F239" i="15"/>
  <c r="F238" i="15"/>
  <c r="F236" i="15"/>
  <c r="F235" i="15"/>
  <c r="F234" i="15"/>
  <c r="F233" i="15"/>
  <c r="F232" i="15"/>
  <c r="F231" i="15"/>
  <c r="F230" i="15"/>
  <c r="F229" i="15"/>
  <c r="F228" i="15"/>
  <c r="F226" i="15"/>
  <c r="F225" i="15"/>
  <c r="F224" i="15"/>
  <c r="F223" i="15"/>
  <c r="F222" i="15"/>
  <c r="F221" i="15"/>
  <c r="F220" i="15"/>
  <c r="F218" i="15"/>
  <c r="F217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173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2" i="15"/>
  <c r="F151" i="15"/>
  <c r="F150" i="15"/>
  <c r="F149" i="15"/>
  <c r="F148" i="15"/>
  <c r="F147" i="15"/>
  <c r="F146" i="15"/>
  <c r="D11" i="15"/>
  <c r="F11" i="15" s="1"/>
  <c r="D19" i="15"/>
  <c r="D10" i="15"/>
  <c r="D25" i="15"/>
  <c r="D27" i="15"/>
  <c r="D24" i="15" s="1"/>
  <c r="D32" i="15"/>
  <c r="D37" i="15"/>
  <c r="D48" i="15"/>
  <c r="D51" i="15"/>
  <c r="F51" i="15" s="1"/>
  <c r="D54" i="15"/>
  <c r="D66" i="15"/>
  <c r="F66" i="15" s="1"/>
  <c r="D72" i="15"/>
  <c r="D29" i="15"/>
  <c r="D80" i="15"/>
  <c r="F80" i="15" s="1"/>
  <c r="D83" i="15"/>
  <c r="D79" i="15"/>
  <c r="D95" i="15"/>
  <c r="D97" i="15"/>
  <c r="D90" i="15"/>
  <c r="D89" i="15"/>
  <c r="D103" i="15"/>
  <c r="D108" i="15"/>
  <c r="D111" i="15"/>
  <c r="D116" i="15"/>
  <c r="D121" i="15"/>
  <c r="D120" i="15" s="1"/>
  <c r="F120" i="15" s="1"/>
  <c r="D124" i="15"/>
  <c r="D127" i="15"/>
  <c r="E11" i="15"/>
  <c r="E19" i="15"/>
  <c r="E10" i="15" s="1"/>
  <c r="E25" i="15"/>
  <c r="E27" i="15"/>
  <c r="E24" i="15"/>
  <c r="E32" i="15"/>
  <c r="E31" i="15"/>
  <c r="E37" i="15"/>
  <c r="E48" i="15"/>
  <c r="F48" i="15" s="1"/>
  <c r="E51" i="15"/>
  <c r="E54" i="15"/>
  <c r="E66" i="15"/>
  <c r="E36" i="15"/>
  <c r="E72" i="15"/>
  <c r="E71" i="15"/>
  <c r="E29" i="15"/>
  <c r="E9" i="15"/>
  <c r="E80" i="15"/>
  <c r="E83" i="15"/>
  <c r="E79" i="15" s="1"/>
  <c r="E95" i="15"/>
  <c r="E97" i="15"/>
  <c r="E90" i="15"/>
  <c r="F90" i="15" s="1"/>
  <c r="E103" i="15"/>
  <c r="F103" i="15" s="1"/>
  <c r="E108" i="15"/>
  <c r="E102" i="15"/>
  <c r="G102" i="15" s="1"/>
  <c r="E111" i="15"/>
  <c r="E116" i="15"/>
  <c r="E115" i="15"/>
  <c r="E121" i="15"/>
  <c r="E120" i="15"/>
  <c r="G120" i="15" s="1"/>
  <c r="E124" i="15"/>
  <c r="E128" i="15"/>
  <c r="E127" i="15" s="1"/>
  <c r="F144" i="15"/>
  <c r="F143" i="15"/>
  <c r="F141" i="15"/>
  <c r="F140" i="15"/>
  <c r="F138" i="15"/>
  <c r="F137" i="15"/>
  <c r="F136" i="15"/>
  <c r="F135" i="15"/>
  <c r="F133" i="15"/>
  <c r="F132" i="15"/>
  <c r="F131" i="15"/>
  <c r="F130" i="15"/>
  <c r="F129" i="15"/>
  <c r="F127" i="15"/>
  <c r="F125" i="15"/>
  <c r="F124" i="15"/>
  <c r="F123" i="15"/>
  <c r="F122" i="15"/>
  <c r="F119" i="15"/>
  <c r="F118" i="15"/>
  <c r="F117" i="15"/>
  <c r="F113" i="15"/>
  <c r="F112" i="15"/>
  <c r="F111" i="15"/>
  <c r="F110" i="15"/>
  <c r="F109" i="15"/>
  <c r="F107" i="15"/>
  <c r="F106" i="15"/>
  <c r="F105" i="15"/>
  <c r="F104" i="15"/>
  <c r="F101" i="15"/>
  <c r="F100" i="15"/>
  <c r="F99" i="15"/>
  <c r="F98" i="15"/>
  <c r="F97" i="15"/>
  <c r="F96" i="15"/>
  <c r="F95" i="15"/>
  <c r="F94" i="15"/>
  <c r="F93" i="15"/>
  <c r="F92" i="15"/>
  <c r="F91" i="15"/>
  <c r="F88" i="15"/>
  <c r="F87" i="15"/>
  <c r="F86" i="15"/>
  <c r="F85" i="15"/>
  <c r="F84" i="15"/>
  <c r="F82" i="15"/>
  <c r="F81" i="15"/>
  <c r="F79" i="15"/>
  <c r="F77" i="15"/>
  <c r="F76" i="15"/>
  <c r="F75" i="15"/>
  <c r="F74" i="15"/>
  <c r="F73" i="15"/>
  <c r="F70" i="15"/>
  <c r="F69" i="15"/>
  <c r="F68" i="15"/>
  <c r="F67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0" i="15"/>
  <c r="F49" i="15"/>
  <c r="F47" i="15"/>
  <c r="F46" i="15"/>
  <c r="F45" i="15"/>
  <c r="F44" i="15"/>
  <c r="F43" i="15"/>
  <c r="F42" i="15"/>
  <c r="F41" i="15"/>
  <c r="F40" i="15"/>
  <c r="F39" i="15"/>
  <c r="F38" i="15"/>
  <c r="F37" i="15"/>
  <c r="F35" i="15"/>
  <c r="F34" i="15"/>
  <c r="F33" i="15"/>
  <c r="F30" i="15"/>
  <c r="F29" i="15"/>
  <c r="F28" i="15"/>
  <c r="F27" i="15"/>
  <c r="F26" i="15"/>
  <c r="F25" i="15"/>
  <c r="F21" i="15"/>
  <c r="F20" i="15"/>
  <c r="F19" i="15"/>
  <c r="F18" i="15"/>
  <c r="F17" i="15"/>
  <c r="F16" i="15"/>
  <c r="F15" i="15"/>
  <c r="F14" i="15"/>
  <c r="F13" i="15"/>
  <c r="F12" i="15"/>
  <c r="H313" i="15"/>
  <c r="H296" i="15"/>
  <c r="H169" i="15"/>
  <c r="G173" i="15"/>
  <c r="K173" i="15"/>
  <c r="L173" i="15"/>
  <c r="H111" i="15"/>
  <c r="C313" i="15"/>
  <c r="C296" i="15"/>
  <c r="C233" i="15"/>
  <c r="G233" i="15" s="1"/>
  <c r="L141" i="15"/>
  <c r="K141" i="15"/>
  <c r="G141" i="15"/>
  <c r="C129" i="15"/>
  <c r="C128" i="15" s="1"/>
  <c r="C127" i="15" s="1"/>
  <c r="G127" i="15" s="1"/>
  <c r="G309" i="15"/>
  <c r="L309" i="15"/>
  <c r="K144" i="15"/>
  <c r="L144" i="15"/>
  <c r="G144" i="15"/>
  <c r="K140" i="15"/>
  <c r="L140" i="15"/>
  <c r="K137" i="15"/>
  <c r="L137" i="15"/>
  <c r="G137" i="15"/>
  <c r="G138" i="15"/>
  <c r="G140" i="15"/>
  <c r="K88" i="15"/>
  <c r="L88" i="15"/>
  <c r="G88" i="15"/>
  <c r="K22" i="15"/>
  <c r="K23" i="15"/>
  <c r="H22" i="15"/>
  <c r="L22" i="15" s="1"/>
  <c r="L23" i="15"/>
  <c r="H129" i="15"/>
  <c r="H54" i="15"/>
  <c r="L54" i="15" s="1"/>
  <c r="H48" i="15"/>
  <c r="H51" i="15"/>
  <c r="H66" i="15"/>
  <c r="H37" i="15"/>
  <c r="H36" i="15" s="1"/>
  <c r="H72" i="15"/>
  <c r="H11" i="15"/>
  <c r="H19" i="15"/>
  <c r="H10" i="15"/>
  <c r="H25" i="15"/>
  <c r="H27" i="15"/>
  <c r="H24" i="15" s="1"/>
  <c r="H32" i="15"/>
  <c r="H31" i="15" s="1"/>
  <c r="H29" i="15"/>
  <c r="C80" i="15"/>
  <c r="C83" i="15"/>
  <c r="C79" i="15"/>
  <c r="C95" i="15"/>
  <c r="C97" i="15"/>
  <c r="C90" i="15"/>
  <c r="C89" i="15"/>
  <c r="C103" i="15"/>
  <c r="C108" i="15"/>
  <c r="C102" i="15" s="1"/>
  <c r="C111" i="15"/>
  <c r="C54" i="15"/>
  <c r="I308" i="15"/>
  <c r="G310" i="15"/>
  <c r="L310" i="15"/>
  <c r="G311" i="15"/>
  <c r="L311" i="15"/>
  <c r="I103" i="15"/>
  <c r="I108" i="15"/>
  <c r="I102" i="15"/>
  <c r="I111" i="15"/>
  <c r="I80" i="15"/>
  <c r="I83" i="15"/>
  <c r="I79" i="15"/>
  <c r="I95" i="15"/>
  <c r="I97" i="15"/>
  <c r="I90" i="15"/>
  <c r="I89" i="15"/>
  <c r="J103" i="15"/>
  <c r="J108" i="15"/>
  <c r="J102" i="15"/>
  <c r="J111" i="15"/>
  <c r="J80" i="15"/>
  <c r="J83" i="15"/>
  <c r="J79" i="15"/>
  <c r="J95" i="15"/>
  <c r="J97" i="15"/>
  <c r="J90" i="15"/>
  <c r="J89" i="15"/>
  <c r="L250" i="15"/>
  <c r="C37" i="15"/>
  <c r="C48" i="15"/>
  <c r="C51" i="15"/>
  <c r="C66" i="15"/>
  <c r="C11" i="15"/>
  <c r="G11" i="15" s="1"/>
  <c r="C19" i="15"/>
  <c r="C10" i="15"/>
  <c r="C25" i="15"/>
  <c r="C27" i="15"/>
  <c r="C24" i="15" s="1"/>
  <c r="C29" i="15"/>
  <c r="C32" i="15"/>
  <c r="C31" i="15"/>
  <c r="C72" i="15"/>
  <c r="C71" i="15"/>
  <c r="C116" i="15"/>
  <c r="C115" i="15" s="1"/>
  <c r="C121" i="15"/>
  <c r="C120" i="15" s="1"/>
  <c r="C114" i="15"/>
  <c r="C124" i="15"/>
  <c r="L318" i="15"/>
  <c r="L11" i="15"/>
  <c r="L12" i="15"/>
  <c r="L13" i="15"/>
  <c r="L14" i="15"/>
  <c r="L15" i="15"/>
  <c r="L16" i="15"/>
  <c r="L17" i="15"/>
  <c r="L18" i="15"/>
  <c r="L19" i="15"/>
  <c r="L20" i="15"/>
  <c r="L21" i="15"/>
  <c r="L25" i="15"/>
  <c r="L26" i="15"/>
  <c r="L27" i="15"/>
  <c r="L28" i="15"/>
  <c r="L29" i="15"/>
  <c r="L30" i="15"/>
  <c r="L33" i="15"/>
  <c r="L34" i="15"/>
  <c r="L35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2" i="15"/>
  <c r="L53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3" i="15"/>
  <c r="L74" i="15"/>
  <c r="L75" i="15"/>
  <c r="L77" i="15"/>
  <c r="H80" i="15"/>
  <c r="H83" i="15"/>
  <c r="H95" i="15"/>
  <c r="H97" i="15"/>
  <c r="H90" i="15"/>
  <c r="L90" i="15" s="1"/>
  <c r="H103" i="15"/>
  <c r="L103" i="15" s="1"/>
  <c r="H108" i="15"/>
  <c r="H102" i="15"/>
  <c r="L80" i="15"/>
  <c r="L81" i="15"/>
  <c r="L82" i="15"/>
  <c r="L84" i="15"/>
  <c r="L85" i="15"/>
  <c r="L86" i="15"/>
  <c r="L87" i="15"/>
  <c r="L91" i="15"/>
  <c r="L92" i="15"/>
  <c r="L93" i="15"/>
  <c r="L94" i="15"/>
  <c r="L95" i="15"/>
  <c r="L96" i="15"/>
  <c r="L97" i="15"/>
  <c r="L98" i="15"/>
  <c r="L99" i="15"/>
  <c r="L100" i="15"/>
  <c r="L101" i="15"/>
  <c r="L104" i="15"/>
  <c r="L105" i="15"/>
  <c r="L106" i="15"/>
  <c r="L107" i="15"/>
  <c r="L108" i="15"/>
  <c r="L109" i="15"/>
  <c r="L110" i="15"/>
  <c r="L111" i="15"/>
  <c r="L112" i="15"/>
  <c r="L113" i="15"/>
  <c r="J116" i="15"/>
  <c r="J115" i="15"/>
  <c r="J121" i="15"/>
  <c r="J120" i="15"/>
  <c r="H116" i="15"/>
  <c r="H115" i="15" s="1"/>
  <c r="L115" i="15" s="1"/>
  <c r="H121" i="15"/>
  <c r="H120" i="15" s="1"/>
  <c r="H114" i="15"/>
  <c r="L116" i="15"/>
  <c r="L117" i="15"/>
  <c r="L118" i="15"/>
  <c r="L119" i="15"/>
  <c r="L120" i="15"/>
  <c r="L121" i="15"/>
  <c r="L122" i="15"/>
  <c r="L123" i="15"/>
  <c r="J124" i="15"/>
  <c r="H124" i="15"/>
  <c r="L124" i="15"/>
  <c r="L125" i="15"/>
  <c r="J129" i="15"/>
  <c r="J128" i="15"/>
  <c r="J127" i="15" s="1"/>
  <c r="L127" i="15" s="1"/>
  <c r="H128" i="15"/>
  <c r="H127" i="15" s="1"/>
  <c r="L129" i="15"/>
  <c r="L130" i="15"/>
  <c r="L131" i="15"/>
  <c r="L132" i="15"/>
  <c r="L133" i="15"/>
  <c r="L135" i="15"/>
  <c r="L136" i="15"/>
  <c r="L138" i="15"/>
  <c r="L143" i="15"/>
  <c r="J146" i="15"/>
  <c r="H146" i="15"/>
  <c r="L146" i="15" s="1"/>
  <c r="L147" i="15"/>
  <c r="J148" i="15"/>
  <c r="H148" i="15"/>
  <c r="L148" i="15" s="1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J161" i="15"/>
  <c r="H161" i="15"/>
  <c r="L161" i="15"/>
  <c r="L162" i="15"/>
  <c r="L163" i="15"/>
  <c r="L164" i="15"/>
  <c r="L165" i="15"/>
  <c r="L166" i="15"/>
  <c r="L167" i="15"/>
  <c r="L168" i="15"/>
  <c r="J169" i="15"/>
  <c r="L169" i="15" s="1"/>
  <c r="L170" i="15"/>
  <c r="L171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J204" i="15"/>
  <c r="H204" i="15"/>
  <c r="L204" i="15"/>
  <c r="L205" i="15"/>
  <c r="L206" i="15"/>
  <c r="L207" i="15"/>
  <c r="L208" i="15"/>
  <c r="L209" i="15"/>
  <c r="L210" i="15"/>
  <c r="L211" i="15"/>
  <c r="L212" i="15"/>
  <c r="L213" i="15"/>
  <c r="L214" i="15"/>
  <c r="L215" i="15"/>
  <c r="L216" i="15"/>
  <c r="L217" i="15"/>
  <c r="L218" i="15"/>
  <c r="J219" i="15"/>
  <c r="H219" i="15"/>
  <c r="L219" i="15" s="1"/>
  <c r="L220" i="15"/>
  <c r="L221" i="15"/>
  <c r="L222" i="15"/>
  <c r="L223" i="15"/>
  <c r="J224" i="15"/>
  <c r="H224" i="15"/>
  <c r="L224" i="15"/>
  <c r="L225" i="15"/>
  <c r="L226" i="15"/>
  <c r="J227" i="15"/>
  <c r="H227" i="15"/>
  <c r="L227" i="15" s="1"/>
  <c r="L228" i="15"/>
  <c r="L229" i="15"/>
  <c r="L230" i="15"/>
  <c r="L231" i="15"/>
  <c r="L232" i="15"/>
  <c r="J233" i="15"/>
  <c r="H233" i="15"/>
  <c r="L233" i="15" s="1"/>
  <c r="L234" i="15"/>
  <c r="L235" i="15"/>
  <c r="L236" i="15"/>
  <c r="L238" i="15"/>
  <c r="L239" i="15"/>
  <c r="L240" i="15"/>
  <c r="L241" i="15"/>
  <c r="J242" i="15"/>
  <c r="H242" i="15"/>
  <c r="L242" i="15" s="1"/>
  <c r="L243" i="15"/>
  <c r="J244" i="15"/>
  <c r="H244" i="15"/>
  <c r="L244" i="15" s="1"/>
  <c r="L245" i="15"/>
  <c r="L246" i="15"/>
  <c r="L247" i="15"/>
  <c r="L248" i="15"/>
  <c r="L249" i="15"/>
  <c r="L251" i="15"/>
  <c r="L252" i="15"/>
  <c r="J253" i="15"/>
  <c r="H253" i="15"/>
  <c r="L253" i="15" s="1"/>
  <c r="L254" i="15"/>
  <c r="L255" i="15"/>
  <c r="L256" i="15"/>
  <c r="J257" i="15"/>
  <c r="H257" i="15"/>
  <c r="L257" i="15" s="1"/>
  <c r="L258" i="15"/>
  <c r="L259" i="15"/>
  <c r="J260" i="15"/>
  <c r="H260" i="15"/>
  <c r="L260" i="15"/>
  <c r="L261" i="15"/>
  <c r="L262" i="15"/>
  <c r="L263" i="15"/>
  <c r="L264" i="15"/>
  <c r="L265" i="15"/>
  <c r="J266" i="15"/>
  <c r="H266" i="15"/>
  <c r="L266" i="15"/>
  <c r="L267" i="15"/>
  <c r="L268" i="15"/>
  <c r="L269" i="15"/>
  <c r="L270" i="15"/>
  <c r="L271" i="15"/>
  <c r="J272" i="15"/>
  <c r="L273" i="15"/>
  <c r="J274" i="15"/>
  <c r="L275" i="15"/>
  <c r="L276" i="15"/>
  <c r="L277" i="15"/>
  <c r="L278" i="15"/>
  <c r="L279" i="15"/>
  <c r="L280" i="15"/>
  <c r="L281" i="15"/>
  <c r="J282" i="15"/>
  <c r="J283" i="15"/>
  <c r="H283" i="15"/>
  <c r="L283" i="15" s="1"/>
  <c r="L284" i="15"/>
  <c r="L285" i="15"/>
  <c r="J286" i="15"/>
  <c r="J299" i="15"/>
  <c r="J288" i="15" s="1"/>
  <c r="L288" i="15" s="1"/>
  <c r="J292" i="15"/>
  <c r="J296" i="15"/>
  <c r="L296" i="15" s="1"/>
  <c r="H299" i="15"/>
  <c r="H288" i="15" s="1"/>
  <c r="H292" i="15"/>
  <c r="H304" i="15"/>
  <c r="J289" i="15"/>
  <c r="H289" i="15"/>
  <c r="L289" i="15" s="1"/>
  <c r="L290" i="15"/>
  <c r="L291" i="15"/>
  <c r="L292" i="15"/>
  <c r="L293" i="15"/>
  <c r="L294" i="15"/>
  <c r="L295" i="15"/>
  <c r="L297" i="15"/>
  <c r="L298" i="15"/>
  <c r="L300" i="15"/>
  <c r="L301" i="15"/>
  <c r="L302" i="15"/>
  <c r="L303" i="15"/>
  <c r="J304" i="15"/>
  <c r="L304" i="15" s="1"/>
  <c r="L305" i="15"/>
  <c r="L306" i="15"/>
  <c r="J308" i="15"/>
  <c r="H308" i="15"/>
  <c r="L308" i="15" s="1"/>
  <c r="J316" i="15"/>
  <c r="L316" i="15" s="1"/>
  <c r="J313" i="15"/>
  <c r="J312" i="15"/>
  <c r="L312" i="15" s="1"/>
  <c r="H316" i="15"/>
  <c r="H312" i="15"/>
  <c r="H322" i="15" s="1"/>
  <c r="L322" i="15" s="1"/>
  <c r="L313" i="15"/>
  <c r="L314" i="15"/>
  <c r="L315" i="15"/>
  <c r="L317" i="15"/>
  <c r="L319" i="15"/>
  <c r="L320" i="15"/>
  <c r="L321" i="15"/>
  <c r="J322" i="15"/>
  <c r="E321" i="15"/>
  <c r="G321" i="15" s="1"/>
  <c r="C289" i="15"/>
  <c r="C321" i="15"/>
  <c r="G320" i="15"/>
  <c r="G319" i="15"/>
  <c r="G318" i="15"/>
  <c r="G317" i="15"/>
  <c r="E316" i="15"/>
  <c r="E312" i="15" s="1"/>
  <c r="C316" i="15"/>
  <c r="G316" i="15"/>
  <c r="G315" i="15"/>
  <c r="G314" i="15"/>
  <c r="E313" i="15"/>
  <c r="G313" i="15"/>
  <c r="C312" i="15"/>
  <c r="C322" i="15" s="1"/>
  <c r="E308" i="15"/>
  <c r="C308" i="15"/>
  <c r="G308" i="15"/>
  <c r="E299" i="15"/>
  <c r="E292" i="15"/>
  <c r="G292" i="15" s="1"/>
  <c r="E296" i="15"/>
  <c r="C299" i="15"/>
  <c r="C292" i="15"/>
  <c r="C307" i="15" s="1"/>
  <c r="G306" i="15"/>
  <c r="G305" i="15"/>
  <c r="E304" i="15"/>
  <c r="C304" i="15"/>
  <c r="G304" i="15" s="1"/>
  <c r="G303" i="15"/>
  <c r="G302" i="15"/>
  <c r="G301" i="15"/>
  <c r="G300" i="15"/>
  <c r="G299" i="15"/>
  <c r="G298" i="15"/>
  <c r="G297" i="15"/>
  <c r="G296" i="15"/>
  <c r="G295" i="15"/>
  <c r="G294" i="15"/>
  <c r="G293" i="15"/>
  <c r="G291" i="15"/>
  <c r="G290" i="15"/>
  <c r="G289" i="15"/>
  <c r="C288" i="15"/>
  <c r="C146" i="15"/>
  <c r="C148" i="15"/>
  <c r="C161" i="15"/>
  <c r="C169" i="15"/>
  <c r="G169" i="15" s="1"/>
  <c r="C204" i="15"/>
  <c r="C219" i="15"/>
  <c r="G219" i="15" s="1"/>
  <c r="C224" i="15"/>
  <c r="C227" i="15"/>
  <c r="G227" i="15" s="1"/>
  <c r="C242" i="15"/>
  <c r="C244" i="15"/>
  <c r="G244" i="15" s="1"/>
  <c r="C253" i="15"/>
  <c r="C257" i="15"/>
  <c r="C266" i="15"/>
  <c r="C260" i="15"/>
  <c r="C272" i="15" s="1"/>
  <c r="C283" i="15"/>
  <c r="C286" i="15" s="1"/>
  <c r="G286" i="15" s="1"/>
  <c r="G285" i="15"/>
  <c r="G284" i="15"/>
  <c r="G283" i="15"/>
  <c r="G281" i="15"/>
  <c r="G280" i="15"/>
  <c r="G279" i="15"/>
  <c r="G278" i="15"/>
  <c r="G277" i="15"/>
  <c r="G276" i="15"/>
  <c r="G275" i="15"/>
  <c r="G273" i="15"/>
  <c r="G271" i="15"/>
  <c r="G270" i="15"/>
  <c r="G269" i="15"/>
  <c r="G268" i="15"/>
  <c r="G267" i="15"/>
  <c r="G266" i="15"/>
  <c r="G265" i="15"/>
  <c r="G264" i="15"/>
  <c r="G263" i="15"/>
  <c r="G262" i="15"/>
  <c r="G261" i="15"/>
  <c r="G259" i="15"/>
  <c r="G258" i="15"/>
  <c r="G257" i="15"/>
  <c r="G256" i="15"/>
  <c r="G255" i="15"/>
  <c r="G254" i="15"/>
  <c r="G253" i="15"/>
  <c r="G252" i="15"/>
  <c r="G251" i="15"/>
  <c r="G250" i="15"/>
  <c r="G249" i="15"/>
  <c r="G248" i="15"/>
  <c r="G247" i="15"/>
  <c r="G246" i="15"/>
  <c r="G245" i="15"/>
  <c r="G243" i="15"/>
  <c r="G242" i="15"/>
  <c r="G241" i="15"/>
  <c r="G240" i="15"/>
  <c r="G239" i="15"/>
  <c r="G238" i="15"/>
  <c r="G236" i="15"/>
  <c r="G235" i="15"/>
  <c r="G234" i="15"/>
  <c r="G232" i="15"/>
  <c r="G231" i="15"/>
  <c r="G230" i="15"/>
  <c r="G229" i="15"/>
  <c r="G228" i="15"/>
  <c r="G226" i="15"/>
  <c r="G225" i="15"/>
  <c r="G224" i="15"/>
  <c r="G223" i="15"/>
  <c r="G222" i="15"/>
  <c r="G221" i="15"/>
  <c r="G220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171" i="15"/>
  <c r="G170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3" i="15"/>
  <c r="G136" i="15"/>
  <c r="G135" i="15"/>
  <c r="G133" i="15"/>
  <c r="G132" i="15"/>
  <c r="G131" i="15"/>
  <c r="G130" i="15"/>
  <c r="G129" i="15"/>
  <c r="G125" i="15"/>
  <c r="G124" i="15"/>
  <c r="G123" i="15"/>
  <c r="G122" i="15"/>
  <c r="G121" i="15"/>
  <c r="G119" i="15"/>
  <c r="G118" i="15"/>
  <c r="G117" i="15"/>
  <c r="G115" i="15"/>
  <c r="G113" i="15"/>
  <c r="G112" i="15"/>
  <c r="G111" i="15"/>
  <c r="G110" i="15"/>
  <c r="G109" i="15"/>
  <c r="G107" i="15"/>
  <c r="G106" i="15"/>
  <c r="G105" i="15"/>
  <c r="G104" i="15"/>
  <c r="G103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7" i="15"/>
  <c r="G86" i="15"/>
  <c r="G85" i="15"/>
  <c r="G84" i="15"/>
  <c r="G83" i="15"/>
  <c r="G82" i="15"/>
  <c r="G81" i="15"/>
  <c r="G80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5" i="15"/>
  <c r="G34" i="15"/>
  <c r="G33" i="15"/>
  <c r="G32" i="15"/>
  <c r="G31" i="15"/>
  <c r="G30" i="15"/>
  <c r="G29" i="15"/>
  <c r="G28" i="15"/>
  <c r="G26" i="15"/>
  <c r="G25" i="15"/>
  <c r="G24" i="15"/>
  <c r="G21" i="15"/>
  <c r="G20" i="15"/>
  <c r="G19" i="15"/>
  <c r="G18" i="15"/>
  <c r="G17" i="15"/>
  <c r="G16" i="15"/>
  <c r="G15" i="15"/>
  <c r="G14" i="15"/>
  <c r="G13" i="15"/>
  <c r="G12" i="15"/>
  <c r="G10" i="15"/>
  <c r="I11" i="15"/>
  <c r="I19" i="15"/>
  <c r="I10" i="15" s="1"/>
  <c r="I25" i="15"/>
  <c r="K25" i="15" s="1"/>
  <c r="I27" i="15"/>
  <c r="I24" i="15"/>
  <c r="I32" i="15"/>
  <c r="I31" i="15"/>
  <c r="K31" i="15" s="1"/>
  <c r="I37" i="15"/>
  <c r="I48" i="15"/>
  <c r="I51" i="15"/>
  <c r="I54" i="15"/>
  <c r="I66" i="15"/>
  <c r="I36" i="15"/>
  <c r="I72" i="15"/>
  <c r="I71" i="15"/>
  <c r="I29" i="15"/>
  <c r="K11" i="15"/>
  <c r="K12" i="15"/>
  <c r="K13" i="15"/>
  <c r="K14" i="15"/>
  <c r="K15" i="15"/>
  <c r="K16" i="15"/>
  <c r="K17" i="15"/>
  <c r="K18" i="15"/>
  <c r="K20" i="15"/>
  <c r="K21" i="15"/>
  <c r="K24" i="15"/>
  <c r="K26" i="15"/>
  <c r="K27" i="15"/>
  <c r="K28" i="15"/>
  <c r="K29" i="15"/>
  <c r="K30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2" i="15"/>
  <c r="K73" i="15"/>
  <c r="K74" i="15"/>
  <c r="K75" i="15"/>
  <c r="K76" i="15"/>
  <c r="K77" i="15"/>
  <c r="K80" i="15"/>
  <c r="K81" i="15"/>
  <c r="K82" i="15"/>
  <c r="K83" i="15"/>
  <c r="K84" i="15"/>
  <c r="K85" i="15"/>
  <c r="K86" i="15"/>
  <c r="K87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I116" i="15"/>
  <c r="I115" i="15"/>
  <c r="I114" i="15" s="1"/>
  <c r="I121" i="15"/>
  <c r="I120" i="15"/>
  <c r="K116" i="15"/>
  <c r="K117" i="15"/>
  <c r="K118" i="15"/>
  <c r="K119" i="15"/>
  <c r="K120" i="15"/>
  <c r="K121" i="15"/>
  <c r="K122" i="15"/>
  <c r="K123" i="15"/>
  <c r="I124" i="15"/>
  <c r="K124" i="15" s="1"/>
  <c r="K125" i="15"/>
  <c r="I129" i="15"/>
  <c r="I128" i="15"/>
  <c r="I127" i="15" s="1"/>
  <c r="K127" i="15" s="1"/>
  <c r="K129" i="15"/>
  <c r="K130" i="15"/>
  <c r="K131" i="15"/>
  <c r="K132" i="15"/>
  <c r="K133" i="15"/>
  <c r="K135" i="15"/>
  <c r="K136" i="15"/>
  <c r="K138" i="15"/>
  <c r="K143" i="15"/>
  <c r="I146" i="15"/>
  <c r="K146" i="15"/>
  <c r="K147" i="15"/>
  <c r="I148" i="15"/>
  <c r="K148" i="15" s="1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I161" i="15"/>
  <c r="K161" i="15" s="1"/>
  <c r="K162" i="15"/>
  <c r="K163" i="15"/>
  <c r="K164" i="15"/>
  <c r="K165" i="15"/>
  <c r="K166" i="15"/>
  <c r="K167" i="15"/>
  <c r="K168" i="15"/>
  <c r="I169" i="15"/>
  <c r="K169" i="15"/>
  <c r="K170" i="15"/>
  <c r="K171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I204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I219" i="15"/>
  <c r="K219" i="15"/>
  <c r="K220" i="15"/>
  <c r="K221" i="15"/>
  <c r="K222" i="15"/>
  <c r="K223" i="15"/>
  <c r="I224" i="15"/>
  <c r="K224" i="15"/>
  <c r="K225" i="15"/>
  <c r="K226" i="15"/>
  <c r="I227" i="15"/>
  <c r="K227" i="15"/>
  <c r="K228" i="15"/>
  <c r="K229" i="15"/>
  <c r="K230" i="15"/>
  <c r="K231" i="15"/>
  <c r="K232" i="15"/>
  <c r="I233" i="15"/>
  <c r="K233" i="15" s="1"/>
  <c r="K234" i="15"/>
  <c r="K235" i="15"/>
  <c r="K236" i="15"/>
  <c r="K238" i="15"/>
  <c r="K239" i="15"/>
  <c r="K240" i="15"/>
  <c r="K241" i="15"/>
  <c r="I242" i="15"/>
  <c r="K242" i="15"/>
  <c r="K243" i="15"/>
  <c r="I244" i="15"/>
  <c r="K244" i="15" s="1"/>
  <c r="K245" i="15"/>
  <c r="K246" i="15"/>
  <c r="K247" i="15"/>
  <c r="K248" i="15"/>
  <c r="K249" i="15"/>
  <c r="K250" i="15"/>
  <c r="K251" i="15"/>
  <c r="K252" i="15"/>
  <c r="I253" i="15"/>
  <c r="K253" i="15" s="1"/>
  <c r="K254" i="15"/>
  <c r="K255" i="15"/>
  <c r="K256" i="15"/>
  <c r="I257" i="15"/>
  <c r="K257" i="15"/>
  <c r="K258" i="15"/>
  <c r="K259" i="15"/>
  <c r="I260" i="15"/>
  <c r="K260" i="15"/>
  <c r="K261" i="15"/>
  <c r="K262" i="15"/>
  <c r="K263" i="15"/>
  <c r="K264" i="15"/>
  <c r="K265" i="15"/>
  <c r="I266" i="15"/>
  <c r="K266" i="15" s="1"/>
  <c r="K267" i="15"/>
  <c r="K268" i="15"/>
  <c r="K269" i="15"/>
  <c r="K270" i="15"/>
  <c r="K271" i="15"/>
  <c r="K273" i="15"/>
  <c r="K275" i="15"/>
  <c r="K276" i="15"/>
  <c r="K277" i="15"/>
  <c r="K278" i="15"/>
  <c r="K279" i="15"/>
  <c r="K280" i="15"/>
  <c r="K281" i="15"/>
  <c r="I283" i="15"/>
  <c r="K283" i="15"/>
  <c r="K284" i="15"/>
  <c r="K285" i="15"/>
  <c r="I286" i="15"/>
  <c r="K286" i="15"/>
  <c r="I299" i="15"/>
  <c r="I307" i="15" s="1"/>
  <c r="I292" i="15"/>
  <c r="I296" i="15"/>
  <c r="K296" i="15" s="1"/>
  <c r="I304" i="15"/>
  <c r="I289" i="15"/>
  <c r="K289" i="15"/>
  <c r="K290" i="15"/>
  <c r="K291" i="15"/>
  <c r="K292" i="15"/>
  <c r="K293" i="15"/>
  <c r="K294" i="15"/>
  <c r="K295" i="15"/>
  <c r="K297" i="15"/>
  <c r="K298" i="15"/>
  <c r="I321" i="15"/>
  <c r="I316" i="15"/>
  <c r="I313" i="15"/>
  <c r="I312" i="15" s="1"/>
  <c r="I322" i="15" s="1"/>
  <c r="K314" i="15"/>
  <c r="D299" i="15"/>
  <c r="D288" i="15" s="1"/>
  <c r="D304" i="15"/>
  <c r="D308" i="15"/>
  <c r="D316" i="15"/>
  <c r="D313" i="15"/>
  <c r="D321" i="15"/>
  <c r="D312" i="15"/>
  <c r="D322" i="15" s="1"/>
  <c r="G272" i="15" l="1"/>
  <c r="C274" i="15"/>
  <c r="G312" i="15"/>
  <c r="E322" i="15"/>
  <c r="G322" i="15" s="1"/>
  <c r="I9" i="15"/>
  <c r="K10" i="15"/>
  <c r="E307" i="15"/>
  <c r="G307" i="15" s="1"/>
  <c r="J307" i="15"/>
  <c r="H79" i="15"/>
  <c r="L83" i="15"/>
  <c r="I78" i="15"/>
  <c r="C78" i="15"/>
  <c r="H71" i="15"/>
  <c r="L72" i="15"/>
  <c r="E114" i="15"/>
  <c r="G114" i="15" s="1"/>
  <c r="D36" i="15"/>
  <c r="F36" i="15" s="1"/>
  <c r="F24" i="15"/>
  <c r="F10" i="15"/>
  <c r="F286" i="15"/>
  <c r="J31" i="15"/>
  <c r="L32" i="15"/>
  <c r="J71" i="15"/>
  <c r="L71" i="15" s="1"/>
  <c r="L76" i="15"/>
  <c r="I288" i="15"/>
  <c r="D307" i="15"/>
  <c r="I272" i="15"/>
  <c r="K128" i="15"/>
  <c r="K115" i="15"/>
  <c r="K79" i="15"/>
  <c r="K19" i="15"/>
  <c r="G27" i="15"/>
  <c r="G79" i="15"/>
  <c r="G108" i="15"/>
  <c r="G116" i="15"/>
  <c r="G128" i="15"/>
  <c r="G260" i="15"/>
  <c r="E288" i="15"/>
  <c r="G288" i="15" s="1"/>
  <c r="H307" i="15"/>
  <c r="L299" i="15"/>
  <c r="H286" i="15"/>
  <c r="L286" i="15" s="1"/>
  <c r="H272" i="15"/>
  <c r="L128" i="15"/>
  <c r="J114" i="15"/>
  <c r="L114" i="15" s="1"/>
  <c r="H89" i="15"/>
  <c r="L89" i="15" s="1"/>
  <c r="C36" i="15"/>
  <c r="G36" i="15" s="1"/>
  <c r="J78" i="15"/>
  <c r="L79" i="15"/>
  <c r="L102" i="15"/>
  <c r="H9" i="15"/>
  <c r="F83" i="15"/>
  <c r="F121" i="15"/>
  <c r="E89" i="15"/>
  <c r="D115" i="15"/>
  <c r="F116" i="15"/>
  <c r="D102" i="15"/>
  <c r="F102" i="15" s="1"/>
  <c r="F108" i="15"/>
  <c r="D78" i="15"/>
  <c r="D71" i="15"/>
  <c r="F71" i="15" s="1"/>
  <c r="F72" i="15"/>
  <c r="D31" i="15"/>
  <c r="F31" i="15" s="1"/>
  <c r="F32" i="15"/>
  <c r="D274" i="15"/>
  <c r="F272" i="15"/>
  <c r="F219" i="15"/>
  <c r="F227" i="15"/>
  <c r="F242" i="15"/>
  <c r="F128" i="15"/>
  <c r="L24" i="15"/>
  <c r="L10" i="15"/>
  <c r="F274" i="15" l="1"/>
  <c r="D282" i="15"/>
  <c r="F282" i="15" s="1"/>
  <c r="F89" i="15"/>
  <c r="G89" i="15"/>
  <c r="E78" i="15"/>
  <c r="I274" i="15"/>
  <c r="K272" i="15"/>
  <c r="J9" i="15"/>
  <c r="L31" i="15"/>
  <c r="C9" i="15"/>
  <c r="H78" i="15"/>
  <c r="L78" i="15" s="1"/>
  <c r="K9" i="15"/>
  <c r="I126" i="15"/>
  <c r="F78" i="15"/>
  <c r="D114" i="15"/>
  <c r="F114" i="15" s="1"/>
  <c r="F115" i="15"/>
  <c r="H126" i="15"/>
  <c r="H142" i="15" s="1"/>
  <c r="H145" i="15" s="1"/>
  <c r="H274" i="15"/>
  <c r="L272" i="15"/>
  <c r="D9" i="15"/>
  <c r="K78" i="15"/>
  <c r="L307" i="15"/>
  <c r="K114" i="15"/>
  <c r="C282" i="15"/>
  <c r="G282" i="15" s="1"/>
  <c r="G274" i="15"/>
  <c r="K71" i="15"/>
  <c r="I142" i="15" l="1"/>
  <c r="D126" i="15"/>
  <c r="F9" i="15"/>
  <c r="H282" i="15"/>
  <c r="L282" i="15" s="1"/>
  <c r="L274" i="15"/>
  <c r="G9" i="15"/>
  <c r="C126" i="15"/>
  <c r="C142" i="15" s="1"/>
  <c r="C145" i="15" s="1"/>
  <c r="C287" i="15" s="1"/>
  <c r="L9" i="15"/>
  <c r="J126" i="15"/>
  <c r="K126" i="15" s="1"/>
  <c r="K274" i="15"/>
  <c r="I282" i="15"/>
  <c r="K282" i="15" s="1"/>
  <c r="G78" i="15"/>
  <c r="E126" i="15"/>
  <c r="D142" i="15" l="1"/>
  <c r="F126" i="15"/>
  <c r="E142" i="15"/>
  <c r="G126" i="15"/>
  <c r="L126" i="15"/>
  <c r="J142" i="15"/>
  <c r="I145" i="15"/>
  <c r="H287" i="15"/>
  <c r="I287" i="15" l="1"/>
  <c r="L142" i="15"/>
  <c r="J145" i="15"/>
  <c r="K142" i="15"/>
  <c r="E145" i="15"/>
  <c r="G142" i="15"/>
  <c r="F142" i="15"/>
  <c r="D145" i="15"/>
  <c r="D287" i="15" l="1"/>
  <c r="F145" i="15"/>
  <c r="E287" i="15"/>
  <c r="G287" i="15" s="1"/>
  <c r="G145" i="15"/>
  <c r="J287" i="15"/>
  <c r="L287" i="15" s="1"/>
  <c r="L145" i="15"/>
  <c r="K145" i="15"/>
</calcChain>
</file>

<file path=xl/sharedStrings.xml><?xml version="1.0" encoding="utf-8"?>
<sst xmlns="http://schemas.openxmlformats.org/spreadsheetml/2006/main" count="341" uniqueCount="324">
  <si>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</si>
  <si>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</si>
  <si>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</si>
  <si>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</si>
  <si>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</si>
  <si>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</si>
  <si>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</si>
  <si>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</si>
  <si>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</si>
  <si>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</si>
  <si>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</si>
  <si>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</si>
  <si>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</si>
  <si>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</si>
  <si>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</si>
  <si>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</si>
  <si>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</si>
  <si>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</si>
  <si>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</si>
  <si>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</si>
  <si>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</si>
  <si>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</si>
  <si>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</si>
  <si>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</si>
  <si>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</si>
  <si>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</si>
  <si>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</si>
  <si>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</si>
  <si>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</si>
  <si>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</si>
  <si>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</si>
  <si>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</si>
  <si>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</si>
  <si>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</si>
  <si>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</si>
  <si>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</si>
  <si>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</si>
  <si>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</si>
  <si>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</si>
  <si>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</si>
  <si>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</si>
  <si>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</si>
  <si>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</si>
  <si>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</si>
  <si>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</si>
  <si>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</si>
  <si>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</si>
  <si>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</si>
  <si>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</si>
  <si>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</si>
  <si>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</si>
  <si>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</si>
  <si>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Усього доходів з трансфертами, що передаються з державного бюджету</t>
  </si>
  <si>
    <t>Державне управлiння</t>
  </si>
  <si>
    <t>Органи мiсцевого самоврядування</t>
  </si>
  <si>
    <t>Освiта</t>
  </si>
  <si>
    <t>Дошкiльнi заклади освiти</t>
  </si>
  <si>
    <t>Групи  централiзованого господарського обслуговування</t>
  </si>
  <si>
    <t>Iншi заклади освiти</t>
  </si>
  <si>
    <t>Охорона здоров"я</t>
  </si>
  <si>
    <t>Лікарні</t>
  </si>
  <si>
    <t>Перинатальні центри, пологові будинки</t>
  </si>
  <si>
    <t>Загальнi i спецiалiзованi стоматологiчнi полiклiнiки</t>
  </si>
  <si>
    <t>Iншi заходи по охоронi здоров'я</t>
  </si>
  <si>
    <t>Iншi видатки на соціальний захист населення</t>
  </si>
  <si>
    <t>Соціальні програми i заходи державних органiв у справах молоді</t>
  </si>
  <si>
    <t>Територіальні центри соціального обслуговування (надання соціальних послуг) </t>
  </si>
  <si>
    <t>Фінансова підтримка громадських організацій інвалідів і ветеранів</t>
  </si>
  <si>
    <t>Житлово-комунальне господарство</t>
  </si>
  <si>
    <t>Дотацiя житлово-комунальному господарству</t>
  </si>
  <si>
    <t>Тепловi мережi</t>
  </si>
  <si>
    <t>Водопровiдно - каналiзацiйне господарство</t>
  </si>
  <si>
    <t>Благоустрiй мiст, сіл, селищ</t>
  </si>
  <si>
    <t>Берегоукрiплювальнi роботи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</si>
  <si>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</si>
  <si>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</si>
  <si>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</si>
  <si>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дiтей</t>
  </si>
  <si>
    <t>Iншi культурно-освiтнi заклади та заходи</t>
  </si>
  <si>
    <t>Перiодичнi видання (газети та журнали)</t>
  </si>
  <si>
    <t>Фiзична культура i спорт</t>
  </si>
  <si>
    <t>Проведення навчально-тренувальних зборiв i змагань</t>
  </si>
  <si>
    <t>Проведення навчально-тренувальних зборів і змагань з неолімпійських видів спорту </t>
  </si>
  <si>
    <t>Утримання та навчально-тренувальна робота дитячо-юнацьких спортивних шкiл</t>
  </si>
  <si>
    <t>Фiнансова пiдтримка спортивних споруд</t>
  </si>
  <si>
    <t>Будiвництво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</si>
  <si>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</si>
  <si>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</si>
  <si>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Проведення невідкладних відновлювальних робіт, будівництво та реконструкція позашкільних навчальних закладів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</si>
  <si>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</si>
  <si>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</si>
  <si>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Землеустрiй</t>
  </si>
  <si>
    <t>інші заходи у сфері електротранспорту</t>
  </si>
  <si>
    <t>Зв'язок</t>
  </si>
  <si>
    <t>Дiяльнiсть i послуги, не вiднесенi до iнших категорiй</t>
  </si>
  <si>
    <t>Iншi послуги, пов'язанi з економiчною дiяльнiстю</t>
  </si>
  <si>
    <t>Запобігання та лiквiдацiя надзвичайних ситуацiй та наслiдкiв стихiйного лиха</t>
  </si>
  <si>
    <t>Цiльовi фонди</t>
  </si>
  <si>
    <t>Охорона та раціональне використання природних ресурсів</t>
  </si>
  <si>
    <t>інша діяльність у сфері охорони навколишнього природного середовища</t>
  </si>
  <si>
    <t>Видатки, не вiднесенi до основних груп</t>
  </si>
  <si>
    <t>Резервний фонд</t>
  </si>
  <si>
    <t>іншi видатки</t>
  </si>
  <si>
    <t>Витрати, пов'язані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</si>
  <si>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Разом видатків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</si>
  <si>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</si>
  <si>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Усього видатків з трансфертами, що передаються до державного бюджету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</si>
  <si>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</si>
  <si>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Надання пільгового довгострокового кредиту громадянам на будівництво (реконструкцію)  та придбання житла</t>
  </si>
  <si>
    <t>Повернення кредитів, наданих для кредитування громадян на будівництво (реконструкцію) та придбання житла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</si>
  <si>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</si>
  <si>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</si>
  <si>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</si>
  <si>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</si>
  <si>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</si>
  <si>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</si>
  <si>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</si>
  <si>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</si>
  <si>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</si>
  <si>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</si>
  <si>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</si>
  <si>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</si>
  <si>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</si>
  <si>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</si>
  <si>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</si>
  <si>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Субвенції</t>
  </si>
  <si>
    <t>інші субвенції </t>
  </si>
  <si>
    <t>Загальноосвiтнi школи (в т.ч. школа-дитячий садок, iнтернат при школi), спецiалiзованi школи, лiцеї, гiмназiї, колегiуми</t>
  </si>
  <si>
    <t>Загальноосвітні спеціалізовані школи-інтернати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ліцеї з посиленою військово-фізичною підготовкою</t>
  </si>
  <si>
    <t>Позашкiльнi заклади освiти, заходи iз позашкiльної роботи з дiтьми</t>
  </si>
  <si>
    <t>Методична робота, iншi заходи у сфері народної освiти</t>
  </si>
  <si>
    <t>Централiзованi бухгалтерiї обласних, міських, районних відділів освіти</t>
  </si>
  <si>
    <t>Полiклiнiки i амбулаторiї (крiм спецiалiзованих полiклiнiк та загальних i спецiалiзованих стоматологiчних полiклiнiк)</t>
  </si>
  <si>
    <t>Центри первинної медичної (медико-санітарної) допомоги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</si>
  <si>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</si>
  <si>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Утримання центрів соціальних служб для сім"ї, дітей та молоді</t>
  </si>
  <si>
    <t>Програми i заходи центрів соціальних служб для сім"ї, дітей та молоді</t>
  </si>
  <si>
    <t>Ремонтно-будiвельнi органiзацiї житлово-комунального господарства</t>
  </si>
  <si>
    <t>Засоби масової iнформацiї</t>
  </si>
  <si>
    <t>Операцiйнi видатки і паспортизацiя, iнвентаризацiя пам'яток архiтектури, премiї в галузі архiтектури</t>
  </si>
  <si>
    <t>Компенсаційні виплати на пільговий проїзд автомобільним транспортом окремим категоріям громадян</t>
  </si>
  <si>
    <t>Компенсацiйнi виплати за пiльговий проїзд окремих категорiй громадян на залізничному транспорті</t>
  </si>
  <si>
    <t>Компенсаційні виплати на пільговий проїзд електротранспортом окремим категоріям громадян</t>
  </si>
  <si>
    <t>Заходи з організації рятування на водах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</si>
  <si>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</si>
  <si>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</si>
  <si>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</si>
  <si>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</si>
  <si>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</si>
  <si>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</si>
  <si>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</si>
  <si>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</si>
  <si>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</si>
  <si>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Допомога дітям-сиротам та дітям, позбавленим батьківського піклування, яким виповнюється 18 років</t>
  </si>
  <si>
    <t>Пiдприємства i органiзацiї побутового обслуговування, що входять до комунальної власностi</t>
  </si>
  <si>
    <t>Комбiнати комунальних пiдприємств, районнi виробничi об'єднання та iншi пiдприємства, установи та організації житлово-комунального господарства</t>
  </si>
  <si>
    <t>Транспорт, дорожнє господарство, зв'язок, телекомунiкацiї та iнформатика</t>
  </si>
  <si>
    <t>Видатки на проведення робіт, пов'язаних із будiвництвом, реконструкцiєю, ремонтом та утриманням автомобiльних дорiг</t>
  </si>
  <si>
    <t>Підтримка малого і середнього підприємництва</t>
  </si>
  <si>
    <t>Субвенція на утримання об'єктів спільного користування чи ліквідацію негативних наслідків діяльності об'єктів спільного користування</t>
  </si>
  <si>
    <t>Інші субвенції</t>
  </si>
  <si>
    <t xml:space="preserve">про виконання міського бюджету </t>
  </si>
  <si>
    <t>Інші джерела власних надходжень бюджетних установ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</si>
  <si>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 тепло-, водопостачання і водовідведення, квартирної плати (утримання будинків і споруд та прибудинкових територій)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</si>
  <si>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  електроенергії, природного і скрапленого газу на  побутові потреби)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</si>
  <si>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</si>
  <si>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</si>
  <si>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електроенергії, природного і скрапленого газу)</t>
  </si>
  <si>
    <t>Погашення заборгованості з різниці в тарифах 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</si>
  <si>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Інші податки та збори </t>
  </si>
  <si>
    <t>Інші неподаткові надходження  </t>
  </si>
  <si>
    <t>Інші надходження 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</si>
  <si>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</si>
  <si>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</si>
  <si>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</si>
  <si>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</si>
  <si>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</si>
  <si>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</si>
  <si>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</si>
  <si>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</si>
  <si>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</si>
  <si>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</si>
  <si>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</si>
  <si>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</si>
  <si>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</si>
  <si>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</si>
  <si>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</si>
  <si>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</si>
  <si>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</si>
  <si>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</si>
  <si>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</si>
  <si>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</si>
  <si>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</si>
  <si>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</si>
  <si>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</si>
  <si>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</si>
  <si>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</si>
  <si>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</si>
  <si>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</si>
  <si>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</si>
  <si>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</si>
  <si>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</si>
  <si>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</si>
  <si>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</si>
  <si>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</si>
  <si>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Інші заходи у сфері автомобiльного транспорту</t>
  </si>
  <si>
    <t>Субвенція з державного бюджету місцевим бюджетам на виплату допомоги сім'ям з дітьми, малозабез-печеним сім'ям, інвалідам з дитинства, дітям-інвалідам та тимчасової державної допомоги дітям та допомоги по догляду за інвалідами I чи II групи внаслідок психічного розладу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</si>
  <si>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</si>
  <si>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</si>
  <si>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ДАНІ</t>
  </si>
  <si>
    <t>Комунальний податок  </t>
  </si>
  <si>
    <t>Утилізація відходів</t>
  </si>
  <si>
    <t>Капітальний ремонт житлового фонду місцевих органів влади</t>
  </si>
  <si>
    <t>Податок з реклами  </t>
  </si>
  <si>
    <t>Надходження коштів з рахунків виборчих фондів  </t>
  </si>
  <si>
    <t>Проведення виборів депутатів місцевих рад та сільських, селищних, міських голів</t>
  </si>
  <si>
    <t>Плата за розміщення тимчасово вільних коштів місцевих бюджетів </t>
  </si>
  <si>
    <t>Житлово-експлуатаційне господарство</t>
  </si>
  <si>
    <t>Інші видатки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</si>
  <si>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</si>
  <si>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Інвестиційні проекти</t>
  </si>
  <si>
    <t>Збереження, розвиток, реконструкція та реставрація пам`яток історії та культури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</si>
  <si>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</si>
  <si>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</si>
  <si>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</si>
  <si>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</si>
  <si>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</si>
  <si>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</si>
  <si>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</si>
  <si>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</si>
  <si>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</si>
  <si>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</si>
  <si>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90201</t>
  </si>
  <si>
    <t>90202</t>
  </si>
  <si>
    <t>90204</t>
  </si>
  <si>
    <t>90207</t>
  </si>
  <si>
    <t>90208</t>
  </si>
  <si>
    <t>90209</t>
  </si>
  <si>
    <t>90214</t>
  </si>
  <si>
    <t>90215</t>
  </si>
  <si>
    <t>Пільги громадянам, які постраждали внаслідок Чорнобильської ЧАЕС на придбання твердого палива</t>
  </si>
  <si>
    <t>Інші пільги громадянам, які постраждали внаслідок Чорнобильської ЧАЕС</t>
  </si>
  <si>
    <t>Пільги окремим категоріям громадян з послуг зв`язку</t>
  </si>
  <si>
    <t>Допомога у зв`язку з вагітністю і пологами</t>
  </si>
  <si>
    <t>Допомога до досягнення дитиною трирічного віку</t>
  </si>
  <si>
    <t>Допомога при народженні дитини</t>
  </si>
  <si>
    <t>Допомога на дітей, над якими встановлено опіку чи піклування</t>
  </si>
  <si>
    <t>Допомога на дітей одиноким матерям</t>
  </si>
  <si>
    <t>Тимчасова державна допомога дітям</t>
  </si>
  <si>
    <t>Допомога при усиновленні дитини</t>
  </si>
  <si>
    <t>Державна соціальна допомога малозабезпеченим сім'ям</t>
  </si>
  <si>
    <t>Субсидії населенню для відшкодування витрат на оплату житлово-комунальних послуг</t>
  </si>
  <si>
    <t>Субсидії населенню для відшкодування витрат на придбання твердого та рідкого побутового палива і скрапленого газу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</si>
  <si>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</si>
  <si>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Допомога на догляд за інвалідом I чи II групи внаслідок психічного розладу</t>
  </si>
  <si>
    <t xml:space="preserve">Виплати грошової компенсації фізичним особам, які надають соціальні послуги </t>
  </si>
  <si>
    <t>Пільги, що надаються населенню (крім ветеранів війни і праці) по оплаті  житлово - комунальних послуг і природного газу</t>
  </si>
  <si>
    <t>Державна соціальна допомога інвалідам з дитинства та дітям-інвалідам</t>
  </si>
  <si>
    <t>Повернення бюджетних коштів з депозитів</t>
  </si>
  <si>
    <t>Дитячі будинки (в т. ч. сімейного типу, прийомні сім`ї)</t>
  </si>
  <si>
    <t>Капітальний ремонт житлового фонду об`єднань співвласників багатоквартирних будинків</t>
  </si>
  <si>
    <t>Заходи, пов`язані з поліпшенням питної води</t>
  </si>
  <si>
    <t>Збір та вивезення сміття і відходів, експлуатація каналізаційних систем</t>
  </si>
  <si>
    <t>Фінансування енергозберігаючих заходів</t>
  </si>
  <si>
    <t>Дефіцит (-) /профіцит (+)</t>
  </si>
  <si>
    <t>Пільги багатодітним сім`ям, дитячим будинкам сімейного типу та прийомним сім`ям на житлово-комунальні послуги</t>
  </si>
  <si>
    <t>Пільги багатодітним сім'ям, дитячим будинкам сімейного типу та прийомним сім'ям на прид-бання твердого палива та скрапленого газу</t>
  </si>
  <si>
    <t>Пільги громадянам, які постраждали внаслідок Чорнобильської ЧАЕС на житлово-комунальні послуги</t>
  </si>
  <si>
    <t>Пільги ветеранам війни та іншим категоріям на житлово-комунальні послуги</t>
  </si>
  <si>
    <t xml:space="preserve">Пільги ветеранам війни та іншим категоріям на придбання твердого палива та скрапленого газу </t>
  </si>
  <si>
    <t>Соцiальний захист та соцiальне                           забезпечення</t>
  </si>
  <si>
    <t>Пільги ветеранам військової служби та органів ВВС на житлово-комунальні послуги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</si>
  <si>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</si>
  <si>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</si>
  <si>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</si>
  <si>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</si>
  <si>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</si>
  <si>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</si>
  <si>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</si>
  <si>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</si>
  <si>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</si>
  <si>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Податок на доходи фізичних осіб із доходів у формі заробітної плати шахтарів-працівників</t>
  </si>
  <si>
    <t>90205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</si>
  <si>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</si>
  <si>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</si>
  <si>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</si>
  <si>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</si>
  <si>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</si>
  <si>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 xml:space="preserve">Професійно-технічні заклади освіти </t>
  </si>
  <si>
    <t xml:space="preserve">Придбання підручників </t>
  </si>
  <si>
    <t>Книговидання</t>
  </si>
  <si>
    <t xml:space="preserve">Обслуговування боргу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</si>
  <si>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</si>
  <si>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Пільги ветеранам військової служби та органів ВВС на придбання твердого палива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</si>
  <si>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</t>
  </si>
  <si>
    <t>Організація та проведення громадських робіт</t>
  </si>
  <si>
    <t>Збір за здійснення діяльності у сфері розваг, сплачений юридичними особами, що справлявся до 1 січня 2015 року</t>
  </si>
  <si>
    <t>Збір за здійснення діяльності у сфері розваг, сплачений фізичними особами, що справлявся до 1 січня 2016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</si>
  <si>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</si>
  <si>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</si>
  <si>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Збереження природно-заповідного фонду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</si>
  <si>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</si>
  <si>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</si>
  <si>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</si>
  <si>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</si>
  <si>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</si>
  <si>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</si>
  <si>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</si>
  <si>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</si>
  <si>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</si>
  <si>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Виконання за 2015 рік</t>
  </si>
  <si>
    <t>Відхилення до виконання за   2015 рік</t>
  </si>
  <si>
    <t>Відхилення до виконання за 2015 рік</t>
  </si>
  <si>
    <t xml:space="preserve">Уточнений   план на 2016 рік </t>
  </si>
  <si>
    <t>Уточнений   план на 2016 рік</t>
  </si>
  <si>
    <t xml:space="preserve">Виконання за  2016 рік  </t>
  </si>
  <si>
    <t>Відсоток виконання до плану за 2016 р.</t>
  </si>
  <si>
    <t>за 2016 рік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</si>
  <si>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</si>
  <si>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Інши пільги ветеранам та інвалідам війни</t>
  </si>
  <si>
    <t>90203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</si>
  <si>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 державної форми власності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</si>
  <si>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I - II групи з числа військовослужбовців</t>
  </si>
  <si>
    <t>Житлове будівництво та придбання житла для окремих категорій населення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</si>
</sst>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181" fontId="5" fillId="0" borderId="0" xfId="0" applyNumberFormat="1" applyFont="1" applyFill="1" applyBorder="1"/>
    <xf numFmtId="181" fontId="9" fillId="0" borderId="0" xfId="0" applyNumberFormat="1" applyFont="1" applyFill="1" applyBorder="1" applyAlignment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0" borderId="0" xfId="0" applyFont="1"/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181" fontId="19" fillId="0" borderId="0" xfId="0" applyNumberFormat="1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 applyProtection="1">
      <alignment horizontal="right" vertical="center"/>
    </xf>
    <xf numFmtId="181" fontId="15" fillId="0" borderId="0" xfId="0" applyNumberFormat="1" applyFont="1" applyFill="1" applyBorder="1" applyAlignment="1" applyProtection="1">
      <alignment horizontal="right" vertical="center"/>
    </xf>
    <xf numFmtId="188" fontId="15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0" xfId="0" applyFont="1" applyFill="1"/>
    <xf numFmtId="0" fontId="18" fillId="0" borderId="0" xfId="0" applyFont="1" applyFill="1"/>
    <xf numFmtId="0" fontId="17" fillId="0" borderId="1" xfId="0" applyNumberFormat="1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2" fillId="0" borderId="3" xfId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2" fillId="0" borderId="1" xfId="1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22" fillId="0" borderId="1" xfId="1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/>
    </xf>
    <xf numFmtId="0" fontId="23" fillId="0" borderId="0" xfId="0" applyFont="1"/>
    <xf numFmtId="0" fontId="8" fillId="0" borderId="4" xfId="0" applyFont="1" applyFill="1" applyBorder="1" applyAlignment="1">
      <alignment horizontal="left" vertical="top" wrapText="1"/>
    </xf>
    <xf numFmtId="0" fontId="1" fillId="0" borderId="0" xfId="0" applyFont="1" applyFill="1"/>
    <xf numFmtId="0" fontId="24" fillId="0" borderId="0" xfId="0" applyFont="1"/>
    <xf numFmtId="0" fontId="24" fillId="0" borderId="0" xfId="0" applyFont="1" applyAlignment="1">
      <alignment horizontal="left" vertical="top"/>
    </xf>
    <xf numFmtId="181" fontId="24" fillId="0" borderId="0" xfId="0" applyNumberFormat="1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5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9" fillId="0" borderId="1" xfId="1" applyNumberFormat="1" applyFont="1" applyBorder="1" applyAlignment="1" applyProtection="1">
      <alignment horizontal="right" vertical="center"/>
      <protection locked="0"/>
    </xf>
    <xf numFmtId="4" fontId="9" fillId="0" borderId="1" xfId="0" applyNumberFormat="1" applyFont="1" applyFill="1" applyBorder="1" applyAlignment="1">
      <alignment horizontal="right" vertical="center"/>
    </xf>
    <xf numFmtId="0" fontId="12" fillId="0" borderId="1" xfId="0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1" xfId="0" applyNumberFormat="1" applyFont="1" applyFill="1" applyBorder="1" applyAlignment="1" applyProtection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12" fillId="0" borderId="1" xfId="1" applyNumberFormat="1" applyFont="1" applyFill="1" applyBorder="1" applyAlignment="1" applyProtection="1">
      <alignment horizontal="right" vertical="center"/>
      <protection locked="0"/>
    </xf>
    <xf numFmtId="0" fontId="10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181" fontId="9" fillId="0" borderId="7" xfId="0" applyNumberFormat="1" applyFont="1" applyBorder="1" applyAlignment="1">
      <alignment horizontal="center" vertical="center" wrapText="1"/>
    </xf>
    <xf numFmtId="181" fontId="9" fillId="0" borderId="5" xfId="0" applyNumberFormat="1" applyFont="1" applyBorder="1" applyAlignment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323</xdr:row>
      <xdr:rowOff>0</xdr:rowOff>
    </xdr:from>
    <xdr:to>
      <xdr:col>1</xdr:col>
      <xdr:colOff>361950</xdr:colOff>
      <xdr:row>323</xdr:row>
      <xdr:rowOff>28575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3076575" y="116709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1</xdr:col>
      <xdr:colOff>361950</xdr:colOff>
      <xdr:row>323</xdr:row>
      <xdr:rowOff>28575</xdr:rowOff>
    </xdr:to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3076575" y="116709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1</xdr:col>
      <xdr:colOff>361950</xdr:colOff>
      <xdr:row>323</xdr:row>
      <xdr:rowOff>28575</xdr:rowOff>
    </xdr:to>
    <xdr:sp macro="" textlink="">
      <xdr:nvSpPr>
        <xdr:cNvPr id="2099" name="Text Box 3"/>
        <xdr:cNvSpPr txBox="1">
          <a:spLocks noChangeArrowheads="1"/>
        </xdr:cNvSpPr>
      </xdr:nvSpPr>
      <xdr:spPr bwMode="auto">
        <a:xfrm>
          <a:off x="3076575" y="116709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1</xdr:col>
      <xdr:colOff>361950</xdr:colOff>
      <xdr:row>323</xdr:row>
      <xdr:rowOff>28575</xdr:rowOff>
    </xdr:to>
    <xdr:sp macro="" textlink="">
      <xdr:nvSpPr>
        <xdr:cNvPr id="2100" name="Text Box 4"/>
        <xdr:cNvSpPr txBox="1">
          <a:spLocks noChangeArrowheads="1"/>
        </xdr:cNvSpPr>
      </xdr:nvSpPr>
      <xdr:spPr bwMode="auto">
        <a:xfrm>
          <a:off x="3076575" y="116709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0"/>
  <sheetViews>
    <sheetView showZeros="0" tabSelected="1" zoomScale="70" zoomScaleNormal="70" zoomScaleSheetLayoutView="10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C9" sqref="C9"/>
    </sheetView>
  </sheetViews>
  <sheetFormatPr defaultRowHeight="12.75" x14ac:dyDescent="0.2"/>
  <cols>
    <col min="1" max="1" width="46.7109375" style="45" customWidth="1"/>
    <col min="2" max="2" width="12.140625" style="89" customWidth="1"/>
    <col min="3" max="3" width="18.28515625" style="94" customWidth="1"/>
    <col min="4" max="5" width="20.28515625" customWidth="1"/>
    <col min="6" max="6" width="12.5703125" style="9" customWidth="1"/>
    <col min="7" max="7" width="19.140625" style="9" customWidth="1"/>
    <col min="8" max="8" width="17.85546875" style="9" customWidth="1"/>
    <col min="9" max="9" width="19.85546875" customWidth="1"/>
    <col min="10" max="10" width="18.7109375" customWidth="1"/>
    <col min="11" max="11" width="13.140625" customWidth="1"/>
    <col min="12" max="12" width="18.28515625" customWidth="1"/>
  </cols>
  <sheetData>
    <row r="1" spans="1:12" ht="23.25" x14ac:dyDescent="0.2">
      <c r="A1" s="101" t="s">
        <v>209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ht="23.25" x14ac:dyDescent="0.2">
      <c r="A2" s="101" t="s">
        <v>161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s="31" customFormat="1" ht="23.25" x14ac:dyDescent="0.2">
      <c r="A3" s="101" t="s">
        <v>317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 ht="10.5" customHeight="1" x14ac:dyDescent="0.2">
      <c r="A4" s="2"/>
      <c r="B4" s="72"/>
      <c r="C4" s="90"/>
      <c r="D4" s="3"/>
      <c r="E4" s="3"/>
      <c r="F4" s="7"/>
      <c r="G4" s="7"/>
      <c r="H4" s="7"/>
      <c r="I4" s="3"/>
      <c r="J4" s="1"/>
      <c r="K4" s="1"/>
      <c r="L4" s="1"/>
    </row>
    <row r="5" spans="1:12" s="16" customFormat="1" ht="21" customHeight="1" x14ac:dyDescent="0.25">
      <c r="A5" s="102" t="s">
        <v>11</v>
      </c>
      <c r="B5" s="103" t="s">
        <v>208</v>
      </c>
      <c r="C5" s="104" t="s">
        <v>12</v>
      </c>
      <c r="D5" s="105"/>
      <c r="E5" s="105"/>
      <c r="F5" s="105"/>
      <c r="G5" s="106"/>
      <c r="H5" s="107" t="s">
        <v>13</v>
      </c>
      <c r="I5" s="107"/>
      <c r="J5" s="107"/>
      <c r="K5" s="107"/>
      <c r="L5" s="107"/>
    </row>
    <row r="6" spans="1:12" s="16" customFormat="1" ht="21" customHeight="1" x14ac:dyDescent="0.25">
      <c r="A6" s="102"/>
      <c r="B6" s="103"/>
      <c r="C6" s="108" t="s">
        <v>310</v>
      </c>
      <c r="D6" s="110" t="s">
        <v>313</v>
      </c>
      <c r="E6" s="116" t="s">
        <v>315</v>
      </c>
      <c r="F6" s="112" t="s">
        <v>316</v>
      </c>
      <c r="G6" s="114" t="s">
        <v>311</v>
      </c>
      <c r="H6" s="108" t="s">
        <v>310</v>
      </c>
      <c r="I6" s="110" t="s">
        <v>314</v>
      </c>
      <c r="J6" s="116" t="s">
        <v>315</v>
      </c>
      <c r="K6" s="112" t="s">
        <v>316</v>
      </c>
      <c r="L6" s="114" t="s">
        <v>312</v>
      </c>
    </row>
    <row r="7" spans="1:12" s="12" customFormat="1" ht="47.25" customHeight="1" x14ac:dyDescent="0.25">
      <c r="A7" s="102"/>
      <c r="B7" s="103"/>
      <c r="C7" s="109"/>
      <c r="D7" s="111"/>
      <c r="E7" s="117"/>
      <c r="F7" s="113"/>
      <c r="G7" s="115"/>
      <c r="H7" s="109"/>
      <c r="I7" s="111"/>
      <c r="J7" s="117"/>
      <c r="K7" s="113"/>
      <c r="L7" s="115"/>
    </row>
    <row r="8" spans="1:12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10">
        <v>6</v>
      </c>
      <c r="G8" s="10">
        <v>7</v>
      </c>
      <c r="H8" s="10">
        <v>8</v>
      </c>
      <c r="I8" s="4">
        <v>9</v>
      </c>
      <c r="J8" s="4">
        <v>10</v>
      </c>
      <c r="K8" s="4">
        <v>11</v>
      </c>
      <c r="L8" s="4">
        <v>12</v>
      </c>
    </row>
    <row r="9" spans="1:12" s="11" customFormat="1" ht="15.75" x14ac:dyDescent="0.2">
      <c r="A9" s="14" t="s">
        <v>280</v>
      </c>
      <c r="B9" s="13">
        <v>10000000</v>
      </c>
      <c r="C9" s="18">
        <f>C10+C24+C31+C36+C71+C29</f>
        <v>567437016.77999997</v>
      </c>
      <c r="D9" s="18">
        <f>D10+D24+D31+D36+D71+D29</f>
        <v>784201260</v>
      </c>
      <c r="E9" s="18">
        <f>E10+E24+E31+E36+E71+E29</f>
        <v>826041074.16000009</v>
      </c>
      <c r="F9" s="51">
        <f t="shared" ref="F9:F23" si="0">IF(D9=0,"",IF(E9/D9&gt;1.5, "зв.100",E9/D9*100))</f>
        <v>105.33534135867113</v>
      </c>
      <c r="G9" s="18">
        <f t="shared" ref="G9:G23" si="1">E9-C9</f>
        <v>258604057.38000011</v>
      </c>
      <c r="H9" s="18">
        <f>H10+H24+H31+H36+H71+H29+H22</f>
        <v>-13967.609999999999</v>
      </c>
      <c r="I9" s="18">
        <f>I10+I24+I31+I36+I71+I29</f>
        <v>310000</v>
      </c>
      <c r="J9" s="18">
        <f>J10+J24+J31+J36+J71+J29+J22</f>
        <v>343233.24999999994</v>
      </c>
      <c r="K9" s="19">
        <f t="shared" ref="K9:K74" si="2">IF(I9=0,"",IF(J9/I9&gt;1.5, "зв.100",J9/I9*100))</f>
        <v>110.72040322580644</v>
      </c>
      <c r="L9" s="18">
        <f>J9-H9</f>
        <v>357200.85999999993</v>
      </c>
    </row>
    <row r="10" spans="1:12" s="11" customFormat="1" ht="31.5" x14ac:dyDescent="0.2">
      <c r="A10" s="14" t="s">
        <v>112</v>
      </c>
      <c r="B10" s="13">
        <v>11000000</v>
      </c>
      <c r="C10" s="18">
        <f>C11+C19</f>
        <v>290749251.26999998</v>
      </c>
      <c r="D10" s="18">
        <f>D11+D19</f>
        <v>415047860</v>
      </c>
      <c r="E10" s="18">
        <f>E11+E19</f>
        <v>433684431.26000005</v>
      </c>
      <c r="F10" s="51">
        <f t="shared" si="0"/>
        <v>104.49022222641989</v>
      </c>
      <c r="G10" s="18">
        <f t="shared" si="1"/>
        <v>142935179.99000007</v>
      </c>
      <c r="H10" s="18">
        <f>H11+H19</f>
        <v>0</v>
      </c>
      <c r="I10" s="18">
        <f>I11+I19</f>
        <v>0</v>
      </c>
      <c r="J10" s="18">
        <f>J11+J19</f>
        <v>0</v>
      </c>
      <c r="K10" s="19" t="str">
        <f t="shared" si="2"/>
        <v/>
      </c>
      <c r="L10" s="18">
        <f t="shared" ref="L10:L75" si="3">J10-H10</f>
        <v>0</v>
      </c>
    </row>
    <row r="11" spans="1:12" s="11" customFormat="1" ht="15.75" x14ac:dyDescent="0.2">
      <c r="A11" s="14" t="s">
        <v>14</v>
      </c>
      <c r="B11" s="13">
        <v>11010000</v>
      </c>
      <c r="C11" s="18">
        <f>SUM(C12:C18)</f>
        <v>286744418.07999998</v>
      </c>
      <c r="D11" s="18">
        <f>SUM(D12:D18)</f>
        <v>409491860</v>
      </c>
      <c r="E11" s="18">
        <f>SUM(E12:E18)</f>
        <v>427582001.35000002</v>
      </c>
      <c r="F11" s="51">
        <f t="shared" si="0"/>
        <v>104.41770474997965</v>
      </c>
      <c r="G11" s="18">
        <f t="shared" si="1"/>
        <v>140837583.27000004</v>
      </c>
      <c r="H11" s="18">
        <f>SUM(H12:H18)</f>
        <v>0</v>
      </c>
      <c r="I11" s="18">
        <f>SUM(I12:I18)</f>
        <v>0</v>
      </c>
      <c r="J11" s="18">
        <f>SUM(J12:J18)</f>
        <v>0</v>
      </c>
      <c r="K11" s="19" t="str">
        <f t="shared" si="2"/>
        <v/>
      </c>
      <c r="L11" s="18">
        <f t="shared" si="3"/>
        <v>0</v>
      </c>
    </row>
    <row r="12" spans="1:12" ht="49.5" customHeight="1" x14ac:dyDescent="0.2">
      <c r="A12" s="15" t="s">
        <v>113</v>
      </c>
      <c r="B12" s="73">
        <v>11010100</v>
      </c>
      <c r="C12" s="64">
        <v>235580049.63999999</v>
      </c>
      <c r="D12" s="54">
        <v>351689660</v>
      </c>
      <c r="E12" s="54">
        <v>363182394.36000001</v>
      </c>
      <c r="F12" s="60">
        <f t="shared" si="0"/>
        <v>103.26786245577991</v>
      </c>
      <c r="G12" s="54">
        <f t="shared" si="1"/>
        <v>127602344.72000003</v>
      </c>
      <c r="H12" s="54">
        <v>0</v>
      </c>
      <c r="I12" s="54">
        <v>0</v>
      </c>
      <c r="J12" s="54">
        <v>0</v>
      </c>
      <c r="K12" s="19" t="str">
        <f t="shared" si="2"/>
        <v/>
      </c>
      <c r="L12" s="18">
        <f t="shared" si="3"/>
        <v>0</v>
      </c>
    </row>
    <row r="13" spans="1:12" ht="81.75" customHeight="1" x14ac:dyDescent="0.2">
      <c r="A13" s="15" t="s">
        <v>15</v>
      </c>
      <c r="B13" s="73">
        <v>11010200</v>
      </c>
      <c r="C13" s="64">
        <v>27742086.73</v>
      </c>
      <c r="D13" s="54">
        <v>38864300</v>
      </c>
      <c r="E13" s="54">
        <v>45327459.549999997</v>
      </c>
      <c r="F13" s="60">
        <f t="shared" si="0"/>
        <v>116.63006808304792</v>
      </c>
      <c r="G13" s="54">
        <f t="shared" si="1"/>
        <v>17585372.819999997</v>
      </c>
      <c r="H13" s="54">
        <v>0</v>
      </c>
      <c r="I13" s="54">
        <v>0</v>
      </c>
      <c r="J13" s="54">
        <v>0</v>
      </c>
      <c r="K13" s="19" t="str">
        <f t="shared" si="2"/>
        <v/>
      </c>
      <c r="L13" s="18">
        <f t="shared" si="3"/>
        <v>0</v>
      </c>
    </row>
    <row r="14" spans="1:12" ht="31.5" hidden="1" x14ac:dyDescent="0.2">
      <c r="A14" s="15" t="s">
        <v>281</v>
      </c>
      <c r="B14" s="73">
        <v>11010300</v>
      </c>
      <c r="C14" s="54"/>
      <c r="D14" s="65"/>
      <c r="E14" s="64"/>
      <c r="F14" s="60" t="str">
        <f t="shared" si="0"/>
        <v/>
      </c>
      <c r="G14" s="54">
        <f t="shared" si="1"/>
        <v>0</v>
      </c>
      <c r="H14" s="54"/>
      <c r="I14" s="54"/>
      <c r="J14" s="54"/>
      <c r="K14" s="19" t="str">
        <f t="shared" si="2"/>
        <v/>
      </c>
      <c r="L14" s="18">
        <f t="shared" si="3"/>
        <v>0</v>
      </c>
    </row>
    <row r="15" spans="1:12" ht="49.5" customHeight="1" x14ac:dyDescent="0.2">
      <c r="A15" s="15" t="s">
        <v>16</v>
      </c>
      <c r="B15" s="73">
        <v>11010400</v>
      </c>
      <c r="C15" s="64">
        <v>13937145.140000001</v>
      </c>
      <c r="D15" s="54">
        <v>9108000</v>
      </c>
      <c r="E15" s="54">
        <v>9426080.8100000005</v>
      </c>
      <c r="F15" s="60">
        <f t="shared" si="0"/>
        <v>103.49232334211682</v>
      </c>
      <c r="G15" s="54">
        <f t="shared" si="1"/>
        <v>-4511064.33</v>
      </c>
      <c r="H15" s="54">
        <v>0</v>
      </c>
      <c r="I15" s="54">
        <v>0</v>
      </c>
      <c r="J15" s="54">
        <v>0</v>
      </c>
      <c r="K15" s="19" t="str">
        <f t="shared" si="2"/>
        <v/>
      </c>
      <c r="L15" s="18">
        <f t="shared" si="3"/>
        <v>0</v>
      </c>
    </row>
    <row r="16" spans="1:12" ht="47.25" x14ac:dyDescent="0.2">
      <c r="A16" s="15" t="s">
        <v>17</v>
      </c>
      <c r="B16" s="73">
        <v>11010500</v>
      </c>
      <c r="C16" s="64">
        <v>5982239.0499999998</v>
      </c>
      <c r="D16" s="54">
        <v>8117300</v>
      </c>
      <c r="E16" s="54">
        <v>7849607.3700000001</v>
      </c>
      <c r="F16" s="60">
        <f t="shared" si="0"/>
        <v>96.70219617360452</v>
      </c>
      <c r="G16" s="54">
        <f t="shared" si="1"/>
        <v>1867368.3200000003</v>
      </c>
      <c r="H16" s="54">
        <v>0</v>
      </c>
      <c r="I16" s="54">
        <v>0</v>
      </c>
      <c r="J16" s="54">
        <v>0</v>
      </c>
      <c r="K16" s="19" t="str">
        <f t="shared" si="2"/>
        <v/>
      </c>
      <c r="L16" s="18">
        <f t="shared" si="3"/>
        <v>0</v>
      </c>
    </row>
    <row r="17" spans="1:12" ht="47.25" hidden="1" x14ac:dyDescent="0.2">
      <c r="A17" s="15" t="s">
        <v>18</v>
      </c>
      <c r="B17" s="73">
        <v>11010600</v>
      </c>
      <c r="C17" s="54"/>
      <c r="D17" s="54">
        <v>0</v>
      </c>
      <c r="E17" s="54"/>
      <c r="F17" s="60" t="str">
        <f t="shared" si="0"/>
        <v/>
      </c>
      <c r="G17" s="54">
        <f t="shared" si="1"/>
        <v>0</v>
      </c>
      <c r="H17" s="54">
        <v>0</v>
      </c>
      <c r="I17" s="54">
        <v>0</v>
      </c>
      <c r="J17" s="54">
        <v>0</v>
      </c>
      <c r="K17" s="19" t="str">
        <f t="shared" si="2"/>
        <v/>
      </c>
      <c r="L17" s="18">
        <f t="shared" si="3"/>
        <v>0</v>
      </c>
    </row>
    <row r="18" spans="1:12" ht="78.75" x14ac:dyDescent="0.2">
      <c r="A18" s="15" t="s">
        <v>19</v>
      </c>
      <c r="B18" s="73">
        <v>11010900</v>
      </c>
      <c r="C18" s="64">
        <v>3502897.52</v>
      </c>
      <c r="D18" s="54">
        <v>1712600</v>
      </c>
      <c r="E18" s="54">
        <v>1796459.26</v>
      </c>
      <c r="F18" s="60">
        <f t="shared" si="0"/>
        <v>104.89660516174237</v>
      </c>
      <c r="G18" s="54">
        <f t="shared" si="1"/>
        <v>-1706438.26</v>
      </c>
      <c r="H18" s="54">
        <v>0</v>
      </c>
      <c r="I18" s="54">
        <v>0</v>
      </c>
      <c r="J18" s="54">
        <v>0</v>
      </c>
      <c r="K18" s="19" t="str">
        <f t="shared" si="2"/>
        <v/>
      </c>
      <c r="L18" s="18">
        <f t="shared" si="3"/>
        <v>0</v>
      </c>
    </row>
    <row r="19" spans="1:12" s="11" customFormat="1" ht="15.75" x14ac:dyDescent="0.2">
      <c r="A19" s="14" t="s">
        <v>20</v>
      </c>
      <c r="B19" s="13">
        <v>11020000</v>
      </c>
      <c r="C19" s="18">
        <f>SUM(C20:C21)</f>
        <v>4004833.19</v>
      </c>
      <c r="D19" s="18">
        <f>SUM(D20:D21)</f>
        <v>5556000</v>
      </c>
      <c r="E19" s="18">
        <f>SUM(E20:E21)</f>
        <v>6102429.9100000001</v>
      </c>
      <c r="F19" s="51">
        <f t="shared" si="0"/>
        <v>109.83495158387329</v>
      </c>
      <c r="G19" s="18">
        <f t="shared" si="1"/>
        <v>2097596.7200000002</v>
      </c>
      <c r="H19" s="18">
        <f>SUM(H20:H21)</f>
        <v>0</v>
      </c>
      <c r="I19" s="18">
        <f>SUM(I20:I21)</f>
        <v>0</v>
      </c>
      <c r="J19" s="18">
        <f>SUM(J20:J21)</f>
        <v>0</v>
      </c>
      <c r="K19" s="19" t="str">
        <f t="shared" si="2"/>
        <v/>
      </c>
      <c r="L19" s="18">
        <f t="shared" si="3"/>
        <v>0</v>
      </c>
    </row>
    <row r="20" spans="1:12" ht="31.5" x14ac:dyDescent="0.2">
      <c r="A20" s="15" t="s">
        <v>1</v>
      </c>
      <c r="B20" s="73">
        <v>11020200</v>
      </c>
      <c r="C20" s="64">
        <v>4004833.19</v>
      </c>
      <c r="D20" s="54">
        <v>5556000</v>
      </c>
      <c r="E20" s="54">
        <v>6102429.9100000001</v>
      </c>
      <c r="F20" s="60">
        <f t="shared" si="0"/>
        <v>109.83495158387329</v>
      </c>
      <c r="G20" s="54">
        <f t="shared" si="1"/>
        <v>2097596.7200000002</v>
      </c>
      <c r="H20" s="54">
        <v>0</v>
      </c>
      <c r="I20" s="54">
        <v>0</v>
      </c>
      <c r="J20" s="54">
        <v>0</v>
      </c>
      <c r="K20" s="19" t="str">
        <f t="shared" si="2"/>
        <v/>
      </c>
      <c r="L20" s="18">
        <f t="shared" si="3"/>
        <v>0</v>
      </c>
    </row>
    <row r="21" spans="1:12" ht="47.25" hidden="1" x14ac:dyDescent="0.2">
      <c r="A21" s="15" t="s">
        <v>2</v>
      </c>
      <c r="B21" s="73">
        <v>11023200</v>
      </c>
      <c r="C21" s="64"/>
      <c r="D21" s="55"/>
      <c r="E21" s="64"/>
      <c r="F21" s="60" t="str">
        <f t="shared" si="0"/>
        <v/>
      </c>
      <c r="G21" s="54">
        <f t="shared" si="1"/>
        <v>0</v>
      </c>
      <c r="H21" s="54">
        <v>0</v>
      </c>
      <c r="I21" s="54">
        <v>0</v>
      </c>
      <c r="J21" s="54">
        <v>0</v>
      </c>
      <c r="K21" s="19" t="str">
        <f t="shared" si="2"/>
        <v/>
      </c>
      <c r="L21" s="18">
        <f t="shared" si="3"/>
        <v>0</v>
      </c>
    </row>
    <row r="22" spans="1:12" s="31" customFormat="1" ht="15.75" x14ac:dyDescent="0.2">
      <c r="A22" s="97" t="s">
        <v>307</v>
      </c>
      <c r="B22" s="96">
        <v>12000000</v>
      </c>
      <c r="C22" s="64"/>
      <c r="D22" s="55"/>
      <c r="E22" s="64"/>
      <c r="F22" s="51" t="str">
        <f t="shared" si="0"/>
        <v/>
      </c>
      <c r="G22" s="18">
        <f t="shared" si="1"/>
        <v>0</v>
      </c>
      <c r="H22" s="18">
        <f>H23</f>
        <v>446.6</v>
      </c>
      <c r="I22" s="54"/>
      <c r="J22" s="18">
        <f>J23</f>
        <v>64.41</v>
      </c>
      <c r="K22" s="19" t="str">
        <f t="shared" si="2"/>
        <v/>
      </c>
      <c r="L22" s="18">
        <f t="shared" si="3"/>
        <v>-382.19000000000005</v>
      </c>
    </row>
    <row r="23" spans="1:12" s="31" customFormat="1" ht="31.5" x14ac:dyDescent="0.2">
      <c r="A23" s="97" t="s">
        <v>308</v>
      </c>
      <c r="B23" s="96">
        <v>12020000</v>
      </c>
      <c r="C23" s="64"/>
      <c r="D23" s="55"/>
      <c r="E23" s="64"/>
      <c r="F23" s="51" t="str">
        <f t="shared" si="0"/>
        <v/>
      </c>
      <c r="G23" s="18">
        <f t="shared" si="1"/>
        <v>0</v>
      </c>
      <c r="H23" s="18">
        <v>446.6</v>
      </c>
      <c r="I23" s="54"/>
      <c r="J23" s="18">
        <v>64.41</v>
      </c>
      <c r="K23" s="19" t="str">
        <f t="shared" si="2"/>
        <v/>
      </c>
      <c r="L23" s="18">
        <f t="shared" si="3"/>
        <v>-382.19000000000005</v>
      </c>
    </row>
    <row r="24" spans="1:12" s="11" customFormat="1" ht="31.5" x14ac:dyDescent="0.2">
      <c r="A24" s="14" t="s">
        <v>172</v>
      </c>
      <c r="B24" s="13">
        <v>13000000</v>
      </c>
      <c r="C24" s="18">
        <f>C25+C27</f>
        <v>184185.37</v>
      </c>
      <c r="D24" s="18">
        <f>D25+D27</f>
        <v>98800</v>
      </c>
      <c r="E24" s="18">
        <f>E25+E27</f>
        <v>120825.09</v>
      </c>
      <c r="F24" s="51">
        <f t="shared" ref="F24:F55" si="4">IF(D24=0,"",IF(E24/D24&gt;1.5, "зв.100",E24/D24*100))</f>
        <v>122.2926012145749</v>
      </c>
      <c r="G24" s="18">
        <f t="shared" ref="G24:G55" si="5">E24-C24</f>
        <v>-63360.28</v>
      </c>
      <c r="H24" s="18">
        <f>H25+H27</f>
        <v>0</v>
      </c>
      <c r="I24" s="18">
        <f>I25+I27</f>
        <v>0</v>
      </c>
      <c r="J24" s="18">
        <f>J25+J27</f>
        <v>0</v>
      </c>
      <c r="K24" s="19" t="str">
        <f t="shared" si="2"/>
        <v/>
      </c>
      <c r="L24" s="18">
        <f t="shared" si="3"/>
        <v>0</v>
      </c>
    </row>
    <row r="25" spans="1:12" s="11" customFormat="1" ht="31.5" hidden="1" x14ac:dyDescent="0.2">
      <c r="A25" s="14" t="s">
        <v>173</v>
      </c>
      <c r="B25" s="13">
        <v>13010000</v>
      </c>
      <c r="C25" s="18">
        <f>C26</f>
        <v>121315.49</v>
      </c>
      <c r="D25" s="18">
        <f>D26</f>
        <v>89000</v>
      </c>
      <c r="E25" s="18">
        <f>E26</f>
        <v>107115</v>
      </c>
      <c r="F25" s="51">
        <f t="shared" si="4"/>
        <v>120.35393258426967</v>
      </c>
      <c r="G25" s="18">
        <f t="shared" si="5"/>
        <v>-14200.490000000005</v>
      </c>
      <c r="H25" s="18">
        <f>H26</f>
        <v>0</v>
      </c>
      <c r="I25" s="18">
        <f>I26</f>
        <v>0</v>
      </c>
      <c r="J25" s="18">
        <f>J26</f>
        <v>0</v>
      </c>
      <c r="K25" s="19" t="str">
        <f t="shared" si="2"/>
        <v/>
      </c>
      <c r="L25" s="18">
        <f t="shared" si="3"/>
        <v>0</v>
      </c>
    </row>
    <row r="26" spans="1:12" ht="78.75" hidden="1" x14ac:dyDescent="0.2">
      <c r="A26" s="15" t="s">
        <v>272</v>
      </c>
      <c r="B26" s="73">
        <v>13010200</v>
      </c>
      <c r="C26" s="64">
        <v>121315.49</v>
      </c>
      <c r="D26" s="54">
        <v>89000</v>
      </c>
      <c r="E26" s="54">
        <v>107115</v>
      </c>
      <c r="F26" s="60">
        <f t="shared" si="4"/>
        <v>120.35393258426967</v>
      </c>
      <c r="G26" s="54">
        <f t="shared" si="5"/>
        <v>-14200.490000000005</v>
      </c>
      <c r="H26" s="54">
        <v>0</v>
      </c>
      <c r="I26" s="54">
        <v>0</v>
      </c>
      <c r="J26" s="54">
        <v>0</v>
      </c>
      <c r="K26" s="19" t="str">
        <f t="shared" si="2"/>
        <v/>
      </c>
      <c r="L26" s="18">
        <f t="shared" si="3"/>
        <v>0</v>
      </c>
    </row>
    <row r="27" spans="1:12" s="11" customFormat="1" ht="15.75" hidden="1" x14ac:dyDescent="0.2">
      <c r="A27" s="14" t="s">
        <v>174</v>
      </c>
      <c r="B27" s="13">
        <v>13030000</v>
      </c>
      <c r="C27" s="18">
        <f>C28</f>
        <v>62869.88</v>
      </c>
      <c r="D27" s="18">
        <f>D28</f>
        <v>9800</v>
      </c>
      <c r="E27" s="18">
        <f>E28</f>
        <v>13710.09</v>
      </c>
      <c r="F27" s="51">
        <f t="shared" si="4"/>
        <v>139.89887755102041</v>
      </c>
      <c r="G27" s="18">
        <f t="shared" si="5"/>
        <v>-49159.789999999994</v>
      </c>
      <c r="H27" s="18">
        <f>H28</f>
        <v>0</v>
      </c>
      <c r="I27" s="18">
        <f>I28</f>
        <v>0</v>
      </c>
      <c r="J27" s="18">
        <f>J28</f>
        <v>0</v>
      </c>
      <c r="K27" s="19" t="str">
        <f t="shared" si="2"/>
        <v/>
      </c>
      <c r="L27" s="18">
        <f t="shared" si="3"/>
        <v>0</v>
      </c>
    </row>
    <row r="28" spans="1:12" ht="47.25" hidden="1" x14ac:dyDescent="0.2">
      <c r="A28" s="15" t="s">
        <v>175</v>
      </c>
      <c r="B28" s="73">
        <v>13030200</v>
      </c>
      <c r="C28" s="64">
        <v>62869.88</v>
      </c>
      <c r="D28" s="54">
        <v>9800</v>
      </c>
      <c r="E28" s="54">
        <v>13710.09</v>
      </c>
      <c r="F28" s="60">
        <f t="shared" si="4"/>
        <v>139.89887755102041</v>
      </c>
      <c r="G28" s="54">
        <f t="shared" si="5"/>
        <v>-49159.789999999994</v>
      </c>
      <c r="H28" s="54">
        <v>0</v>
      </c>
      <c r="I28" s="54">
        <v>0</v>
      </c>
      <c r="J28" s="54">
        <v>0</v>
      </c>
      <c r="K28" s="19" t="str">
        <f t="shared" si="2"/>
        <v/>
      </c>
      <c r="L28" s="18">
        <f t="shared" si="3"/>
        <v>0</v>
      </c>
    </row>
    <row r="29" spans="1:12" s="11" customFormat="1" ht="15.75" x14ac:dyDescent="0.2">
      <c r="A29" s="35" t="s">
        <v>176</v>
      </c>
      <c r="B29" s="74">
        <v>14000000</v>
      </c>
      <c r="C29" s="18">
        <f>SUM(C30:C30)</f>
        <v>97636532.530000001</v>
      </c>
      <c r="D29" s="18">
        <f>SUM(D30:D30)</f>
        <v>132322900</v>
      </c>
      <c r="E29" s="18">
        <f>SUM(E30:E30)</f>
        <v>136368079.96000001</v>
      </c>
      <c r="F29" s="51">
        <f t="shared" si="4"/>
        <v>103.05705207488651</v>
      </c>
      <c r="G29" s="18">
        <f t="shared" si="5"/>
        <v>38731547.430000007</v>
      </c>
      <c r="H29" s="18">
        <f>SUM(H30:H30)</f>
        <v>0</v>
      </c>
      <c r="I29" s="18">
        <f>SUM(I30:I30)</f>
        <v>0</v>
      </c>
      <c r="J29" s="18">
        <f>SUM(J30:J30)</f>
        <v>0</v>
      </c>
      <c r="K29" s="19" t="str">
        <f t="shared" si="2"/>
        <v/>
      </c>
      <c r="L29" s="18">
        <f t="shared" si="3"/>
        <v>0</v>
      </c>
    </row>
    <row r="30" spans="1:12" ht="47.25" x14ac:dyDescent="0.2">
      <c r="A30" s="30" t="s">
        <v>273</v>
      </c>
      <c r="B30" s="75">
        <v>14040000</v>
      </c>
      <c r="C30" s="64">
        <v>97636532.530000001</v>
      </c>
      <c r="D30" s="54">
        <v>132322900</v>
      </c>
      <c r="E30" s="54">
        <v>136368079.96000001</v>
      </c>
      <c r="F30" s="60">
        <f t="shared" si="4"/>
        <v>103.05705207488651</v>
      </c>
      <c r="G30" s="54">
        <f t="shared" si="5"/>
        <v>38731547.430000007</v>
      </c>
      <c r="H30" s="54">
        <v>0</v>
      </c>
      <c r="I30" s="54">
        <v>0</v>
      </c>
      <c r="J30" s="54">
        <v>0</v>
      </c>
      <c r="K30" s="19" t="str">
        <f t="shared" si="2"/>
        <v/>
      </c>
      <c r="L30" s="18">
        <f t="shared" si="3"/>
        <v>0</v>
      </c>
    </row>
    <row r="31" spans="1:12" s="11" customFormat="1" ht="31.5" x14ac:dyDescent="0.2">
      <c r="A31" s="14" t="s">
        <v>21</v>
      </c>
      <c r="B31" s="13">
        <v>16000000</v>
      </c>
      <c r="C31" s="18">
        <f>C32</f>
        <v>1124.8999999999999</v>
      </c>
      <c r="D31" s="18">
        <f>D32</f>
        <v>0</v>
      </c>
      <c r="E31" s="18">
        <f>E32</f>
        <v>2146.8599999999997</v>
      </c>
      <c r="F31" s="51" t="str">
        <f t="shared" si="4"/>
        <v/>
      </c>
      <c r="G31" s="18">
        <f t="shared" si="5"/>
        <v>1021.9599999999998</v>
      </c>
      <c r="H31" s="18">
        <f>H32</f>
        <v>0</v>
      </c>
      <c r="I31" s="18">
        <f>I32</f>
        <v>0</v>
      </c>
      <c r="J31" s="18">
        <f>J32</f>
        <v>0</v>
      </c>
      <c r="K31" s="19" t="str">
        <f t="shared" si="2"/>
        <v/>
      </c>
      <c r="L31" s="18">
        <f t="shared" si="3"/>
        <v>0</v>
      </c>
    </row>
    <row r="32" spans="1:12" s="11" customFormat="1" ht="31.5" hidden="1" x14ac:dyDescent="0.2">
      <c r="A32" s="14" t="s">
        <v>22</v>
      </c>
      <c r="B32" s="13">
        <v>16010000</v>
      </c>
      <c r="C32" s="18">
        <f>SUM(C33:C35)</f>
        <v>1124.8999999999999</v>
      </c>
      <c r="D32" s="18">
        <f>SUM(D33:D35)</f>
        <v>0</v>
      </c>
      <c r="E32" s="18">
        <f>SUM(E33:E35)</f>
        <v>2146.8599999999997</v>
      </c>
      <c r="F32" s="51" t="str">
        <f t="shared" si="4"/>
        <v/>
      </c>
      <c r="G32" s="18">
        <f t="shared" si="5"/>
        <v>1021.9599999999998</v>
      </c>
      <c r="H32" s="18">
        <f>SUM(H33:H35)</f>
        <v>0</v>
      </c>
      <c r="I32" s="18">
        <f>SUM(I33:I35)</f>
        <v>0</v>
      </c>
      <c r="J32" s="18">
        <f>SUM(J33:J35)</f>
        <v>0</v>
      </c>
      <c r="K32" s="19" t="str">
        <f t="shared" si="2"/>
        <v/>
      </c>
      <c r="L32" s="18">
        <f t="shared" si="3"/>
        <v>0</v>
      </c>
    </row>
    <row r="33" spans="1:12" s="22" customFormat="1" ht="15.75" hidden="1" x14ac:dyDescent="0.2">
      <c r="A33" s="34" t="s">
        <v>213</v>
      </c>
      <c r="B33" s="76">
        <v>16010100</v>
      </c>
      <c r="C33" s="64">
        <v>960</v>
      </c>
      <c r="D33" s="54"/>
      <c r="E33" s="54">
        <v>320</v>
      </c>
      <c r="F33" s="51" t="str">
        <f t="shared" si="4"/>
        <v/>
      </c>
      <c r="G33" s="54">
        <f t="shared" si="5"/>
        <v>-640</v>
      </c>
      <c r="H33" s="54"/>
      <c r="I33" s="54"/>
      <c r="J33" s="54"/>
      <c r="K33" s="19" t="str">
        <f t="shared" si="2"/>
        <v/>
      </c>
      <c r="L33" s="18">
        <f t="shared" si="3"/>
        <v>0</v>
      </c>
    </row>
    <row r="34" spans="1:12" s="11" customFormat="1" ht="15.75" hidden="1" x14ac:dyDescent="0.2">
      <c r="A34" s="34" t="s">
        <v>210</v>
      </c>
      <c r="B34" s="76">
        <v>16010200</v>
      </c>
      <c r="C34" s="64">
        <v>149.6</v>
      </c>
      <c r="D34" s="18"/>
      <c r="E34" s="54">
        <v>1826.86</v>
      </c>
      <c r="F34" s="51" t="str">
        <f t="shared" si="4"/>
        <v/>
      </c>
      <c r="G34" s="54">
        <f t="shared" si="5"/>
        <v>1677.26</v>
      </c>
      <c r="H34" s="18"/>
      <c r="I34" s="18"/>
      <c r="J34" s="18"/>
      <c r="K34" s="19" t="str">
        <f t="shared" si="2"/>
        <v/>
      </c>
      <c r="L34" s="18">
        <f t="shared" si="3"/>
        <v>0</v>
      </c>
    </row>
    <row r="35" spans="1:12" ht="15.75" hidden="1" x14ac:dyDescent="0.2">
      <c r="A35" s="15" t="s">
        <v>23</v>
      </c>
      <c r="B35" s="73">
        <v>16010600</v>
      </c>
      <c r="C35" s="64">
        <v>15.3</v>
      </c>
      <c r="D35" s="54">
        <v>0</v>
      </c>
      <c r="E35" s="64"/>
      <c r="F35" s="51" t="str">
        <f t="shared" si="4"/>
        <v/>
      </c>
      <c r="G35" s="54">
        <f t="shared" si="5"/>
        <v>-15.3</v>
      </c>
      <c r="H35" s="54">
        <v>0</v>
      </c>
      <c r="I35" s="54">
        <v>0</v>
      </c>
      <c r="J35" s="54">
        <v>0</v>
      </c>
      <c r="K35" s="19" t="str">
        <f t="shared" si="2"/>
        <v/>
      </c>
      <c r="L35" s="18">
        <f t="shared" si="3"/>
        <v>0</v>
      </c>
    </row>
    <row r="36" spans="1:12" s="11" customFormat="1" ht="15.75" x14ac:dyDescent="0.2">
      <c r="A36" s="14" t="s">
        <v>24</v>
      </c>
      <c r="B36" s="13">
        <v>18000000</v>
      </c>
      <c r="C36" s="18">
        <f>C37+C48+C51+C54+C66</f>
        <v>178575108.47999996</v>
      </c>
      <c r="D36" s="18">
        <f>D37+D48+D51+D54+D66</f>
        <v>236731700</v>
      </c>
      <c r="E36" s="18">
        <f>E37+E48+E51+E54+E66</f>
        <v>255865590.99000001</v>
      </c>
      <c r="F36" s="51">
        <f t="shared" si="4"/>
        <v>108.08252168594237</v>
      </c>
      <c r="G36" s="18">
        <f t="shared" si="5"/>
        <v>77290482.51000005</v>
      </c>
      <c r="H36" s="18">
        <f>H37+H48+H51+H54+H66</f>
        <v>-14461.32</v>
      </c>
      <c r="I36" s="18">
        <f>I37+I48+I51+I54+I66</f>
        <v>0</v>
      </c>
      <c r="J36" s="18">
        <f>J37+J48+J51+J54+J66</f>
        <v>-41629.97</v>
      </c>
      <c r="K36" s="19" t="str">
        <f t="shared" si="2"/>
        <v/>
      </c>
      <c r="L36" s="18">
        <f t="shared" si="3"/>
        <v>-27168.65</v>
      </c>
    </row>
    <row r="37" spans="1:12" s="11" customFormat="1" ht="15.75" x14ac:dyDescent="0.2">
      <c r="A37" s="14" t="s">
        <v>177</v>
      </c>
      <c r="B37" s="13">
        <v>18010000</v>
      </c>
      <c r="C37" s="18">
        <f>SUM(C38:C47)</f>
        <v>98265727.159999982</v>
      </c>
      <c r="D37" s="18">
        <f>SUM(D38:D47)</f>
        <v>135537400</v>
      </c>
      <c r="E37" s="18">
        <f>SUM(E38:E47)</f>
        <v>145085133.81</v>
      </c>
      <c r="F37" s="51">
        <f t="shared" si="4"/>
        <v>107.04435366917176</v>
      </c>
      <c r="G37" s="18">
        <f t="shared" si="5"/>
        <v>46819406.650000021</v>
      </c>
      <c r="H37" s="18">
        <f>SUM(H38:H47)</f>
        <v>0</v>
      </c>
      <c r="I37" s="18">
        <f>SUM(I38:I47)</f>
        <v>0</v>
      </c>
      <c r="J37" s="18">
        <f>SUM(J38:J47)</f>
        <v>0</v>
      </c>
      <c r="K37" s="19" t="str">
        <f t="shared" si="2"/>
        <v/>
      </c>
      <c r="L37" s="18">
        <f t="shared" si="3"/>
        <v>0</v>
      </c>
    </row>
    <row r="38" spans="1:12" ht="63" x14ac:dyDescent="0.2">
      <c r="A38" s="15" t="s">
        <v>178</v>
      </c>
      <c r="B38" s="73">
        <v>18010100</v>
      </c>
      <c r="C38" s="64">
        <v>116172.9</v>
      </c>
      <c r="D38" s="54">
        <v>187100</v>
      </c>
      <c r="E38" s="54">
        <v>187518.74</v>
      </c>
      <c r="F38" s="60">
        <f t="shared" si="4"/>
        <v>100.22380545163014</v>
      </c>
      <c r="G38" s="54">
        <f t="shared" si="5"/>
        <v>71345.84</v>
      </c>
      <c r="H38" s="65"/>
      <c r="I38" s="54"/>
      <c r="J38" s="54"/>
      <c r="K38" s="19" t="str">
        <f t="shared" si="2"/>
        <v/>
      </c>
      <c r="L38" s="18">
        <f t="shared" si="3"/>
        <v>0</v>
      </c>
    </row>
    <row r="39" spans="1:12" ht="63" x14ac:dyDescent="0.2">
      <c r="A39" s="15" t="s">
        <v>179</v>
      </c>
      <c r="B39" s="73">
        <v>18010200</v>
      </c>
      <c r="C39" s="64">
        <v>363645.53</v>
      </c>
      <c r="D39" s="54">
        <v>590000</v>
      </c>
      <c r="E39" s="54">
        <v>643960.9</v>
      </c>
      <c r="F39" s="60">
        <f t="shared" si="4"/>
        <v>109.14591525423729</v>
      </c>
      <c r="G39" s="54">
        <f t="shared" si="5"/>
        <v>280315.37</v>
      </c>
      <c r="H39" s="65"/>
      <c r="I39" s="54">
        <v>0</v>
      </c>
      <c r="J39" s="54"/>
      <c r="K39" s="19" t="str">
        <f t="shared" si="2"/>
        <v/>
      </c>
      <c r="L39" s="18">
        <f t="shared" si="3"/>
        <v>0</v>
      </c>
    </row>
    <row r="40" spans="1:12" ht="63" x14ac:dyDescent="0.2">
      <c r="A40" s="30" t="s">
        <v>185</v>
      </c>
      <c r="B40" s="75">
        <v>18010300</v>
      </c>
      <c r="C40" s="64">
        <v>17</v>
      </c>
      <c r="D40" s="54">
        <v>73500</v>
      </c>
      <c r="E40" s="54">
        <v>90312.35</v>
      </c>
      <c r="F40" s="60">
        <f t="shared" si="4"/>
        <v>122.8739455782313</v>
      </c>
      <c r="G40" s="54">
        <f t="shared" si="5"/>
        <v>90295.35</v>
      </c>
      <c r="H40" s="54"/>
      <c r="I40" s="54"/>
      <c r="J40" s="54"/>
      <c r="K40" s="19" t="str">
        <f t="shared" si="2"/>
        <v/>
      </c>
      <c r="L40" s="18">
        <f t="shared" si="3"/>
        <v>0</v>
      </c>
    </row>
    <row r="41" spans="1:12" ht="63" x14ac:dyDescent="0.2">
      <c r="A41" s="30" t="s">
        <v>186</v>
      </c>
      <c r="B41" s="75">
        <v>18010400</v>
      </c>
      <c r="C41" s="64">
        <v>779633.8</v>
      </c>
      <c r="D41" s="54">
        <v>3500000</v>
      </c>
      <c r="E41" s="54">
        <v>3979585.62</v>
      </c>
      <c r="F41" s="60">
        <f t="shared" si="4"/>
        <v>113.70244628571429</v>
      </c>
      <c r="G41" s="54">
        <f t="shared" si="5"/>
        <v>3199951.8200000003</v>
      </c>
      <c r="H41" s="54"/>
      <c r="I41" s="54"/>
      <c r="J41" s="54"/>
      <c r="K41" s="19" t="str">
        <f t="shared" si="2"/>
        <v/>
      </c>
      <c r="L41" s="18">
        <f t="shared" si="3"/>
        <v>0</v>
      </c>
    </row>
    <row r="42" spans="1:12" ht="15.75" x14ac:dyDescent="0.2">
      <c r="A42" s="30" t="s">
        <v>180</v>
      </c>
      <c r="B42" s="75">
        <v>18010500</v>
      </c>
      <c r="C42" s="64">
        <v>34784898.289999999</v>
      </c>
      <c r="D42" s="54">
        <v>46715300</v>
      </c>
      <c r="E42" s="54">
        <v>49574433.490000002</v>
      </c>
      <c r="F42" s="60">
        <f t="shared" si="4"/>
        <v>106.12033635661122</v>
      </c>
      <c r="G42" s="54">
        <f t="shared" si="5"/>
        <v>14789535.200000003</v>
      </c>
      <c r="H42" s="54"/>
      <c r="I42" s="54"/>
      <c r="J42" s="54"/>
      <c r="K42" s="19" t="str">
        <f t="shared" si="2"/>
        <v/>
      </c>
      <c r="L42" s="18">
        <f t="shared" si="3"/>
        <v>0</v>
      </c>
    </row>
    <row r="43" spans="1:12" ht="15.75" x14ac:dyDescent="0.2">
      <c r="A43" s="30" t="s">
        <v>181</v>
      </c>
      <c r="B43" s="75">
        <v>18010600</v>
      </c>
      <c r="C43" s="64">
        <v>45081225.68</v>
      </c>
      <c r="D43" s="54">
        <v>62711500</v>
      </c>
      <c r="E43" s="54">
        <v>66805266.170000002</v>
      </c>
      <c r="F43" s="60">
        <f t="shared" si="4"/>
        <v>106.52793533881346</v>
      </c>
      <c r="G43" s="54">
        <f t="shared" si="5"/>
        <v>21724040.490000002</v>
      </c>
      <c r="H43" s="54"/>
      <c r="I43" s="54"/>
      <c r="J43" s="54"/>
      <c r="K43" s="19" t="str">
        <f t="shared" si="2"/>
        <v/>
      </c>
      <c r="L43" s="18">
        <f t="shared" si="3"/>
        <v>0</v>
      </c>
    </row>
    <row r="44" spans="1:12" s="31" customFormat="1" ht="15.75" x14ac:dyDescent="0.2">
      <c r="A44" s="36" t="s">
        <v>279</v>
      </c>
      <c r="B44" s="75">
        <v>18010700</v>
      </c>
      <c r="C44" s="64">
        <v>135651.88</v>
      </c>
      <c r="D44" s="54">
        <v>910000</v>
      </c>
      <c r="E44" s="54">
        <v>1178382.72</v>
      </c>
      <c r="F44" s="60">
        <f t="shared" si="4"/>
        <v>129.49260659340661</v>
      </c>
      <c r="G44" s="54">
        <f t="shared" si="5"/>
        <v>1042730.84</v>
      </c>
      <c r="H44" s="54"/>
      <c r="I44" s="54"/>
      <c r="J44" s="54"/>
      <c r="K44" s="19" t="str">
        <f t="shared" si="2"/>
        <v/>
      </c>
      <c r="L44" s="18">
        <f t="shared" si="3"/>
        <v>0</v>
      </c>
    </row>
    <row r="45" spans="1:12" ht="15.75" x14ac:dyDescent="0.2">
      <c r="A45" s="30" t="s">
        <v>182</v>
      </c>
      <c r="B45" s="75">
        <v>18010900</v>
      </c>
      <c r="C45" s="64">
        <v>15361709.02</v>
      </c>
      <c r="D45" s="54">
        <v>20000000</v>
      </c>
      <c r="E45" s="54">
        <v>21831746.440000001</v>
      </c>
      <c r="F45" s="60">
        <f t="shared" si="4"/>
        <v>109.1587322</v>
      </c>
      <c r="G45" s="54">
        <f t="shared" si="5"/>
        <v>6470037.4200000018</v>
      </c>
      <c r="H45" s="54"/>
      <c r="I45" s="54"/>
      <c r="J45" s="54"/>
      <c r="K45" s="19" t="str">
        <f t="shared" si="2"/>
        <v/>
      </c>
      <c r="L45" s="18">
        <f t="shared" si="3"/>
        <v>0</v>
      </c>
    </row>
    <row r="46" spans="1:12" ht="15.75" x14ac:dyDescent="0.2">
      <c r="A46" s="30" t="s">
        <v>183</v>
      </c>
      <c r="B46" s="75">
        <v>18011000</v>
      </c>
      <c r="C46" s="64">
        <v>1407917</v>
      </c>
      <c r="D46" s="54">
        <v>600000</v>
      </c>
      <c r="E46" s="54">
        <v>504166.65</v>
      </c>
      <c r="F46" s="60">
        <f t="shared" si="4"/>
        <v>84.027775000000005</v>
      </c>
      <c r="G46" s="54">
        <f t="shared" si="5"/>
        <v>-903750.35</v>
      </c>
      <c r="H46" s="54"/>
      <c r="I46" s="54"/>
      <c r="J46" s="54"/>
      <c r="K46" s="19" t="str">
        <f t="shared" si="2"/>
        <v/>
      </c>
      <c r="L46" s="18">
        <f t="shared" si="3"/>
        <v>0</v>
      </c>
    </row>
    <row r="47" spans="1:12" ht="15.75" x14ac:dyDescent="0.2">
      <c r="A47" s="30" t="s">
        <v>184</v>
      </c>
      <c r="B47" s="75">
        <v>18011100</v>
      </c>
      <c r="C47" s="64">
        <v>234856.06</v>
      </c>
      <c r="D47" s="54">
        <v>250000</v>
      </c>
      <c r="E47" s="54">
        <v>289760.73</v>
      </c>
      <c r="F47" s="60">
        <f t="shared" si="4"/>
        <v>115.90429199999998</v>
      </c>
      <c r="G47" s="54">
        <f t="shared" si="5"/>
        <v>54904.669999999984</v>
      </c>
      <c r="H47" s="54"/>
      <c r="I47" s="54"/>
      <c r="J47" s="54"/>
      <c r="K47" s="19" t="str">
        <f t="shared" si="2"/>
        <v/>
      </c>
      <c r="L47" s="18">
        <f t="shared" si="3"/>
        <v>0</v>
      </c>
    </row>
    <row r="48" spans="1:12" s="11" customFormat="1" ht="31.5" x14ac:dyDescent="0.2">
      <c r="A48" s="14" t="s">
        <v>25</v>
      </c>
      <c r="B48" s="13">
        <v>18020000</v>
      </c>
      <c r="C48" s="18">
        <f>SUM(C49:C50)</f>
        <v>879843.77</v>
      </c>
      <c r="D48" s="18">
        <f>SUM(D49:D50)</f>
        <v>820000</v>
      </c>
      <c r="E48" s="18">
        <f>SUM(E49:E50)</f>
        <v>870461.55999999994</v>
      </c>
      <c r="F48" s="51">
        <f t="shared" si="4"/>
        <v>106.15384878048779</v>
      </c>
      <c r="G48" s="18">
        <f t="shared" si="5"/>
        <v>-9382.2100000000792</v>
      </c>
      <c r="H48" s="18">
        <f>SUM(H49:H50)</f>
        <v>0</v>
      </c>
      <c r="I48" s="18">
        <f>SUM(I49:I50)</f>
        <v>0</v>
      </c>
      <c r="J48" s="18">
        <f>SUM(J49:J50)</f>
        <v>0</v>
      </c>
      <c r="K48" s="19" t="str">
        <f t="shared" si="2"/>
        <v/>
      </c>
      <c r="L48" s="18">
        <f t="shared" si="3"/>
        <v>0</v>
      </c>
    </row>
    <row r="49" spans="1:12" ht="31.5" hidden="1" x14ac:dyDescent="0.2">
      <c r="A49" s="15" t="s">
        <v>26</v>
      </c>
      <c r="B49" s="73">
        <v>18020100</v>
      </c>
      <c r="C49" s="64">
        <v>597785.84</v>
      </c>
      <c r="D49" s="54">
        <v>500000</v>
      </c>
      <c r="E49" s="54">
        <v>539343.43999999994</v>
      </c>
      <c r="F49" s="60">
        <f t="shared" si="4"/>
        <v>107.86868799999998</v>
      </c>
      <c r="G49" s="54">
        <f t="shared" si="5"/>
        <v>-58442.400000000023</v>
      </c>
      <c r="H49" s="54">
        <v>0</v>
      </c>
      <c r="I49" s="54">
        <v>0</v>
      </c>
      <c r="J49" s="54">
        <v>0</v>
      </c>
      <c r="K49" s="19" t="str">
        <f t="shared" si="2"/>
        <v/>
      </c>
      <c r="L49" s="18">
        <f t="shared" si="3"/>
        <v>0</v>
      </c>
    </row>
    <row r="50" spans="1:12" ht="31.5" hidden="1" x14ac:dyDescent="0.2">
      <c r="A50" s="15" t="s">
        <v>27</v>
      </c>
      <c r="B50" s="73">
        <v>18020200</v>
      </c>
      <c r="C50" s="64">
        <v>282057.93</v>
      </c>
      <c r="D50" s="54">
        <v>320000</v>
      </c>
      <c r="E50" s="54">
        <v>331118.12</v>
      </c>
      <c r="F50" s="60">
        <f t="shared" si="4"/>
        <v>103.4744125</v>
      </c>
      <c r="G50" s="54">
        <f t="shared" si="5"/>
        <v>49060.19</v>
      </c>
      <c r="H50" s="54">
        <v>0</v>
      </c>
      <c r="I50" s="54">
        <v>0</v>
      </c>
      <c r="J50" s="54">
        <v>0</v>
      </c>
      <c r="K50" s="19" t="str">
        <f t="shared" si="2"/>
        <v/>
      </c>
      <c r="L50" s="18">
        <f t="shared" si="3"/>
        <v>0</v>
      </c>
    </row>
    <row r="51" spans="1:12" s="11" customFormat="1" ht="15.75" x14ac:dyDescent="0.2">
      <c r="A51" s="14" t="s">
        <v>28</v>
      </c>
      <c r="B51" s="13">
        <v>18030000</v>
      </c>
      <c r="C51" s="18">
        <f>SUM(C52:C53)</f>
        <v>129991.98999999999</v>
      </c>
      <c r="D51" s="18">
        <f>SUM(D52:D53)</f>
        <v>125000</v>
      </c>
      <c r="E51" s="18">
        <f>SUM(E52:E53)</f>
        <v>186847.73</v>
      </c>
      <c r="F51" s="51">
        <f t="shared" si="4"/>
        <v>149.47818400000003</v>
      </c>
      <c r="G51" s="18">
        <f t="shared" si="5"/>
        <v>56855.74000000002</v>
      </c>
      <c r="H51" s="18">
        <f>SUM(H52:H53)</f>
        <v>0</v>
      </c>
      <c r="I51" s="18">
        <f>SUM(I52:I53)</f>
        <v>0</v>
      </c>
      <c r="J51" s="18">
        <f>SUM(J52:J53)</f>
        <v>0</v>
      </c>
      <c r="K51" s="19" t="str">
        <f t="shared" si="2"/>
        <v/>
      </c>
      <c r="L51" s="18">
        <f t="shared" si="3"/>
        <v>0</v>
      </c>
    </row>
    <row r="52" spans="1:12" ht="30" hidden="1" customHeight="1" x14ac:dyDescent="0.2">
      <c r="A52" s="15" t="s">
        <v>29</v>
      </c>
      <c r="B52" s="73">
        <v>18030100</v>
      </c>
      <c r="C52" s="64">
        <v>71048.06</v>
      </c>
      <c r="D52" s="54">
        <v>72100</v>
      </c>
      <c r="E52" s="54">
        <v>109269.91</v>
      </c>
      <c r="F52" s="60" t="str">
        <f t="shared" si="4"/>
        <v>зв.100</v>
      </c>
      <c r="G52" s="54">
        <f t="shared" si="5"/>
        <v>38221.850000000006</v>
      </c>
      <c r="H52" s="54">
        <v>0</v>
      </c>
      <c r="I52" s="54">
        <v>0</v>
      </c>
      <c r="J52" s="54">
        <v>0</v>
      </c>
      <c r="K52" s="19" t="str">
        <f t="shared" si="2"/>
        <v/>
      </c>
      <c r="L52" s="18">
        <f t="shared" si="3"/>
        <v>0</v>
      </c>
    </row>
    <row r="53" spans="1:12" ht="31.5" hidden="1" x14ac:dyDescent="0.2">
      <c r="A53" s="15" t="s">
        <v>30</v>
      </c>
      <c r="B53" s="73">
        <v>18030200</v>
      </c>
      <c r="C53" s="64">
        <v>58943.93</v>
      </c>
      <c r="D53" s="54">
        <v>52900</v>
      </c>
      <c r="E53" s="54">
        <v>77577.820000000007</v>
      </c>
      <c r="F53" s="60">
        <f t="shared" si="4"/>
        <v>146.64994328922495</v>
      </c>
      <c r="G53" s="54">
        <f t="shared" si="5"/>
        <v>18633.890000000007</v>
      </c>
      <c r="H53" s="54">
        <v>0</v>
      </c>
      <c r="I53" s="54">
        <v>0</v>
      </c>
      <c r="J53" s="54">
        <v>0</v>
      </c>
      <c r="K53" s="19" t="str">
        <f t="shared" si="2"/>
        <v/>
      </c>
      <c r="L53" s="18">
        <f t="shared" si="3"/>
        <v>0</v>
      </c>
    </row>
    <row r="54" spans="1:12" s="11" customFormat="1" ht="47.25" x14ac:dyDescent="0.2">
      <c r="A54" s="14" t="s">
        <v>188</v>
      </c>
      <c r="B54" s="13">
        <v>18040000</v>
      </c>
      <c r="C54" s="18">
        <f>SUM(C55:C65)</f>
        <v>-514758.40000000002</v>
      </c>
      <c r="D54" s="18">
        <f>SUM(D55:D65)</f>
        <v>0</v>
      </c>
      <c r="E54" s="18">
        <f>SUM(E55:E65)</f>
        <v>-506867.25000000006</v>
      </c>
      <c r="F54" s="51" t="str">
        <f t="shared" si="4"/>
        <v/>
      </c>
      <c r="G54" s="18">
        <f t="shared" si="5"/>
        <v>7891.1499999999651</v>
      </c>
      <c r="H54" s="18">
        <f>SUM(H55:H65)</f>
        <v>-14461.32</v>
      </c>
      <c r="I54" s="18">
        <f>SUM(I55:I63)</f>
        <v>0</v>
      </c>
      <c r="J54" s="18">
        <f>SUM(J55:J63)</f>
        <v>-41629.97</v>
      </c>
      <c r="K54" s="19" t="str">
        <f t="shared" si="2"/>
        <v/>
      </c>
      <c r="L54" s="18">
        <f t="shared" si="3"/>
        <v>-27168.65</v>
      </c>
    </row>
    <row r="55" spans="1:12" ht="47.25" hidden="1" x14ac:dyDescent="0.2">
      <c r="A55" s="15" t="s">
        <v>189</v>
      </c>
      <c r="B55" s="73">
        <v>18040100</v>
      </c>
      <c r="C55" s="64">
        <v>-205835.48</v>
      </c>
      <c r="D55" s="54"/>
      <c r="E55" s="54">
        <v>-119662.84</v>
      </c>
      <c r="F55" s="51" t="str">
        <f t="shared" si="4"/>
        <v/>
      </c>
      <c r="G55" s="54">
        <f t="shared" si="5"/>
        <v>86172.640000000014</v>
      </c>
      <c r="H55" s="54">
        <v>0</v>
      </c>
      <c r="I55" s="54">
        <v>0</v>
      </c>
      <c r="J55" s="54">
        <v>0</v>
      </c>
      <c r="K55" s="19" t="str">
        <f t="shared" si="2"/>
        <v/>
      </c>
      <c r="L55" s="18">
        <f t="shared" si="3"/>
        <v>0</v>
      </c>
    </row>
    <row r="56" spans="1:12" ht="48" hidden="1" customHeight="1" x14ac:dyDescent="0.2">
      <c r="A56" s="15" t="s">
        <v>190</v>
      </c>
      <c r="B56" s="73">
        <v>18040200</v>
      </c>
      <c r="C56" s="64">
        <v>-181213.37</v>
      </c>
      <c r="D56" s="54"/>
      <c r="E56" s="54">
        <v>-260201.47</v>
      </c>
      <c r="F56" s="51" t="str">
        <f t="shared" ref="F56:F87" si="6">IF(D56=0,"",IF(E56/D56&gt;1.5, "зв.100",E56/D56*100))</f>
        <v/>
      </c>
      <c r="G56" s="54">
        <f t="shared" ref="G56:G87" si="7">E56-C56</f>
        <v>-78988.100000000006</v>
      </c>
      <c r="H56" s="54">
        <v>0</v>
      </c>
      <c r="I56" s="54">
        <v>0</v>
      </c>
      <c r="J56" s="54">
        <v>0</v>
      </c>
      <c r="K56" s="19" t="str">
        <f t="shared" si="2"/>
        <v/>
      </c>
      <c r="L56" s="18">
        <f t="shared" si="3"/>
        <v>0</v>
      </c>
    </row>
    <row r="57" spans="1:12" ht="47.25" hidden="1" x14ac:dyDescent="0.2">
      <c r="A57" s="15" t="s">
        <v>191</v>
      </c>
      <c r="B57" s="73">
        <v>18040500</v>
      </c>
      <c r="C57" s="64">
        <v>1716.21</v>
      </c>
      <c r="D57" s="54"/>
      <c r="E57" s="54">
        <v>-6371.19</v>
      </c>
      <c r="F57" s="51" t="str">
        <f t="shared" si="6"/>
        <v/>
      </c>
      <c r="G57" s="54">
        <f t="shared" si="7"/>
        <v>-8087.4</v>
      </c>
      <c r="H57" s="54">
        <v>0</v>
      </c>
      <c r="I57" s="54">
        <v>0</v>
      </c>
      <c r="J57" s="54">
        <v>0</v>
      </c>
      <c r="K57" s="19" t="str">
        <f t="shared" si="2"/>
        <v/>
      </c>
      <c r="L57" s="18">
        <f t="shared" si="3"/>
        <v>0</v>
      </c>
    </row>
    <row r="58" spans="1:12" ht="63" hidden="1" x14ac:dyDescent="0.2">
      <c r="A58" s="15" t="s">
        <v>192</v>
      </c>
      <c r="B58" s="73">
        <v>18040600</v>
      </c>
      <c r="C58" s="64">
        <v>-35884.6</v>
      </c>
      <c r="D58" s="54"/>
      <c r="E58" s="54">
        <v>-41078.19</v>
      </c>
      <c r="F58" s="51" t="str">
        <f t="shared" si="6"/>
        <v/>
      </c>
      <c r="G58" s="54">
        <f t="shared" si="7"/>
        <v>-5193.5900000000038</v>
      </c>
      <c r="H58" s="54">
        <v>0</v>
      </c>
      <c r="I58" s="54">
        <v>0</v>
      </c>
      <c r="J58" s="54">
        <v>0</v>
      </c>
      <c r="K58" s="19" t="str">
        <f t="shared" si="2"/>
        <v/>
      </c>
      <c r="L58" s="18">
        <f t="shared" si="3"/>
        <v>0</v>
      </c>
    </row>
    <row r="59" spans="1:12" ht="47.25" hidden="1" x14ac:dyDescent="0.2">
      <c r="A59" s="15" t="s">
        <v>193</v>
      </c>
      <c r="B59" s="73">
        <v>18040700</v>
      </c>
      <c r="C59" s="64">
        <v>-111096.6</v>
      </c>
      <c r="D59" s="54"/>
      <c r="E59" s="54">
        <v>-21380.55</v>
      </c>
      <c r="F59" s="51" t="str">
        <f t="shared" si="6"/>
        <v/>
      </c>
      <c r="G59" s="54">
        <f t="shared" si="7"/>
        <v>89716.05</v>
      </c>
      <c r="H59" s="54">
        <v>0</v>
      </c>
      <c r="I59" s="54">
        <v>0</v>
      </c>
      <c r="J59" s="54">
        <v>0</v>
      </c>
      <c r="K59" s="19" t="str">
        <f t="shared" si="2"/>
        <v/>
      </c>
      <c r="L59" s="18">
        <f t="shared" si="3"/>
        <v>0</v>
      </c>
    </row>
    <row r="60" spans="1:12" ht="63" hidden="1" x14ac:dyDescent="0.2">
      <c r="A60" s="15" t="s">
        <v>194</v>
      </c>
      <c r="B60" s="73">
        <v>18040800</v>
      </c>
      <c r="C60" s="64">
        <v>-14310.18</v>
      </c>
      <c r="D60" s="54"/>
      <c r="E60" s="54">
        <v>-30601.59</v>
      </c>
      <c r="F60" s="51" t="str">
        <f t="shared" si="6"/>
        <v/>
      </c>
      <c r="G60" s="54">
        <f t="shared" si="7"/>
        <v>-16291.41</v>
      </c>
      <c r="H60" s="54">
        <v>0</v>
      </c>
      <c r="I60" s="54">
        <v>0</v>
      </c>
      <c r="J60" s="54">
        <v>0</v>
      </c>
      <c r="K60" s="19" t="str">
        <f t="shared" si="2"/>
        <v/>
      </c>
      <c r="L60" s="18">
        <f t="shared" si="3"/>
        <v>0</v>
      </c>
    </row>
    <row r="61" spans="1:12" ht="47.25" hidden="1" x14ac:dyDescent="0.2">
      <c r="A61" s="15" t="s">
        <v>195</v>
      </c>
      <c r="B61" s="73">
        <v>18041300</v>
      </c>
      <c r="C61" s="64">
        <v>426</v>
      </c>
      <c r="D61" s="54"/>
      <c r="E61" s="64"/>
      <c r="F61" s="51" t="str">
        <f t="shared" si="6"/>
        <v/>
      </c>
      <c r="G61" s="54">
        <f t="shared" si="7"/>
        <v>-426</v>
      </c>
      <c r="H61" s="54">
        <v>0</v>
      </c>
      <c r="I61" s="54">
        <v>0</v>
      </c>
      <c r="J61" s="54">
        <v>0</v>
      </c>
      <c r="K61" s="19" t="str">
        <f t="shared" si="2"/>
        <v/>
      </c>
      <c r="L61" s="18">
        <f t="shared" si="3"/>
        <v>0</v>
      </c>
    </row>
    <row r="62" spans="1:12" ht="47.25" hidden="1" x14ac:dyDescent="0.2">
      <c r="A62" s="15" t="s">
        <v>196</v>
      </c>
      <c r="B62" s="73">
        <v>18041400</v>
      </c>
      <c r="C62" s="64">
        <v>-4816.1499999999996</v>
      </c>
      <c r="D62" s="54"/>
      <c r="E62" s="54">
        <v>-3292.4</v>
      </c>
      <c r="F62" s="51" t="str">
        <f t="shared" si="6"/>
        <v/>
      </c>
      <c r="G62" s="54">
        <f t="shared" si="7"/>
        <v>1523.7499999999995</v>
      </c>
      <c r="H62" s="54">
        <v>0</v>
      </c>
      <c r="I62" s="54">
        <v>0</v>
      </c>
      <c r="J62" s="54">
        <v>0</v>
      </c>
      <c r="K62" s="19" t="str">
        <f t="shared" si="2"/>
        <v/>
      </c>
      <c r="L62" s="18">
        <f t="shared" si="3"/>
        <v>0</v>
      </c>
    </row>
    <row r="63" spans="1:12" ht="81.75" hidden="1" customHeight="1" x14ac:dyDescent="0.2">
      <c r="A63" s="15" t="s">
        <v>187</v>
      </c>
      <c r="B63" s="73">
        <v>18041500</v>
      </c>
      <c r="C63" s="52"/>
      <c r="D63" s="54"/>
      <c r="E63" s="64">
        <v>0</v>
      </c>
      <c r="F63" s="51" t="str">
        <f t="shared" si="6"/>
        <v/>
      </c>
      <c r="G63" s="54">
        <f t="shared" si="7"/>
        <v>0</v>
      </c>
      <c r="H63" s="65">
        <v>-14461.32</v>
      </c>
      <c r="I63" s="54"/>
      <c r="J63" s="54">
        <v>-41629.97</v>
      </c>
      <c r="K63" s="19" t="str">
        <f t="shared" si="2"/>
        <v/>
      </c>
      <c r="L63" s="54">
        <f t="shared" si="3"/>
        <v>-27168.65</v>
      </c>
    </row>
    <row r="64" spans="1:12" ht="47.25" hidden="1" x14ac:dyDescent="0.2">
      <c r="A64" s="15" t="s">
        <v>296</v>
      </c>
      <c r="B64" s="73">
        <v>18041700</v>
      </c>
      <c r="C64" s="52"/>
      <c r="D64" s="54"/>
      <c r="E64" s="54">
        <v>-21495.77</v>
      </c>
      <c r="F64" s="51" t="str">
        <f t="shared" si="6"/>
        <v/>
      </c>
      <c r="G64" s="54">
        <f t="shared" si="7"/>
        <v>-21495.77</v>
      </c>
      <c r="H64" s="52"/>
      <c r="I64" s="54"/>
      <c r="J64" s="66"/>
      <c r="K64" s="19" t="str">
        <f t="shared" si="2"/>
        <v/>
      </c>
      <c r="L64" s="18">
        <f t="shared" si="3"/>
        <v>0</v>
      </c>
    </row>
    <row r="65" spans="1:12" ht="47.25" hidden="1" x14ac:dyDescent="0.2">
      <c r="A65" s="15" t="s">
        <v>297</v>
      </c>
      <c r="B65" s="73">
        <v>18041800</v>
      </c>
      <c r="C65" s="64">
        <v>36255.769999999997</v>
      </c>
      <c r="D65" s="54"/>
      <c r="E65" s="54">
        <v>-2783.25</v>
      </c>
      <c r="F65" s="51" t="str">
        <f t="shared" si="6"/>
        <v/>
      </c>
      <c r="G65" s="54">
        <f t="shared" si="7"/>
        <v>-39039.019999999997</v>
      </c>
      <c r="H65" s="52"/>
      <c r="I65" s="54"/>
      <c r="J65" s="66"/>
      <c r="K65" s="19" t="str">
        <f t="shared" si="2"/>
        <v/>
      </c>
      <c r="L65" s="18">
        <f t="shared" si="3"/>
        <v>0</v>
      </c>
    </row>
    <row r="66" spans="1:12" s="11" customFormat="1" ht="15.75" x14ac:dyDescent="0.2">
      <c r="A66" s="14" t="s">
        <v>275</v>
      </c>
      <c r="B66" s="13">
        <v>18050000</v>
      </c>
      <c r="C66" s="18">
        <f>SUM(C67:C69)</f>
        <v>79814303.960000008</v>
      </c>
      <c r="D66" s="18">
        <f>SUM(D67:D70)</f>
        <v>100249300</v>
      </c>
      <c r="E66" s="18">
        <f>SUM(E67:E70)</f>
        <v>110230015.14</v>
      </c>
      <c r="F66" s="51">
        <f t="shared" si="6"/>
        <v>109.95589509353184</v>
      </c>
      <c r="G66" s="18">
        <f t="shared" si="7"/>
        <v>30415711.179999992</v>
      </c>
      <c r="H66" s="18">
        <f>SUM(H67:H70)</f>
        <v>0</v>
      </c>
      <c r="I66" s="18">
        <f>SUM(I67:I70)</f>
        <v>0</v>
      </c>
      <c r="J66" s="18">
        <f>SUM(J67:J70)</f>
        <v>0</v>
      </c>
      <c r="K66" s="19" t="str">
        <f t="shared" si="2"/>
        <v/>
      </c>
      <c r="L66" s="18">
        <f t="shared" si="3"/>
        <v>0</v>
      </c>
    </row>
    <row r="67" spans="1:12" ht="31.5" hidden="1" x14ac:dyDescent="0.2">
      <c r="A67" s="15" t="s">
        <v>276</v>
      </c>
      <c r="B67" s="73">
        <v>18050200</v>
      </c>
      <c r="C67" s="64">
        <v>677.08</v>
      </c>
      <c r="D67" s="54">
        <v>0</v>
      </c>
      <c r="E67" s="54">
        <v>199.57</v>
      </c>
      <c r="F67" s="51" t="str">
        <f t="shared" si="6"/>
        <v/>
      </c>
      <c r="G67" s="54">
        <f t="shared" si="7"/>
        <v>-477.51000000000005</v>
      </c>
      <c r="H67" s="65"/>
      <c r="I67" s="54"/>
      <c r="J67" s="54"/>
      <c r="K67" s="19" t="str">
        <f t="shared" si="2"/>
        <v/>
      </c>
      <c r="L67" s="18">
        <f t="shared" si="3"/>
        <v>0</v>
      </c>
    </row>
    <row r="68" spans="1:12" ht="15.75" x14ac:dyDescent="0.2">
      <c r="A68" s="15" t="s">
        <v>277</v>
      </c>
      <c r="B68" s="73">
        <v>18050300</v>
      </c>
      <c r="C68" s="64">
        <v>22203444.07</v>
      </c>
      <c r="D68" s="54">
        <v>26944400</v>
      </c>
      <c r="E68" s="54">
        <v>32258068.57</v>
      </c>
      <c r="F68" s="60">
        <f t="shared" si="6"/>
        <v>119.72086433544634</v>
      </c>
      <c r="G68" s="54">
        <f t="shared" si="7"/>
        <v>10054624.5</v>
      </c>
      <c r="H68" s="65"/>
      <c r="I68" s="54"/>
      <c r="J68" s="54"/>
      <c r="K68" s="19" t="str">
        <f t="shared" si="2"/>
        <v/>
      </c>
      <c r="L68" s="18">
        <f t="shared" si="3"/>
        <v>0</v>
      </c>
    </row>
    <row r="69" spans="1:12" ht="15.75" x14ac:dyDescent="0.2">
      <c r="A69" s="15" t="s">
        <v>278</v>
      </c>
      <c r="B69" s="73">
        <v>18050400</v>
      </c>
      <c r="C69" s="64">
        <v>57610182.810000002</v>
      </c>
      <c r="D69" s="54">
        <v>73304900</v>
      </c>
      <c r="E69" s="54">
        <v>77971577</v>
      </c>
      <c r="F69" s="60">
        <f t="shared" si="6"/>
        <v>106.36611877241494</v>
      </c>
      <c r="G69" s="54">
        <f t="shared" si="7"/>
        <v>20361394.189999998</v>
      </c>
      <c r="H69" s="65"/>
      <c r="I69" s="54"/>
      <c r="J69" s="54"/>
      <c r="K69" s="19" t="str">
        <f t="shared" si="2"/>
        <v/>
      </c>
      <c r="L69" s="18">
        <f t="shared" si="3"/>
        <v>0</v>
      </c>
    </row>
    <row r="70" spans="1:12" ht="78.75" hidden="1" x14ac:dyDescent="0.2">
      <c r="A70" s="15" t="s">
        <v>298</v>
      </c>
      <c r="B70" s="73">
        <v>18050500</v>
      </c>
      <c r="C70" s="64"/>
      <c r="D70" s="54">
        <v>0</v>
      </c>
      <c r="E70" s="54">
        <v>170</v>
      </c>
      <c r="F70" s="60" t="str">
        <f t="shared" si="6"/>
        <v/>
      </c>
      <c r="G70" s="54">
        <f t="shared" si="7"/>
        <v>170</v>
      </c>
      <c r="H70" s="65"/>
      <c r="I70" s="54"/>
      <c r="J70" s="54"/>
      <c r="K70" s="19" t="str">
        <f t="shared" si="2"/>
        <v/>
      </c>
      <c r="L70" s="18">
        <f t="shared" si="3"/>
        <v>0</v>
      </c>
    </row>
    <row r="71" spans="1:12" s="11" customFormat="1" ht="15.75" x14ac:dyDescent="0.2">
      <c r="A71" s="14" t="s">
        <v>169</v>
      </c>
      <c r="B71" s="13">
        <v>19000000</v>
      </c>
      <c r="C71" s="18">
        <f>C72</f>
        <v>290814.23</v>
      </c>
      <c r="D71" s="18">
        <f>D72</f>
        <v>0</v>
      </c>
      <c r="E71" s="18">
        <f>E72</f>
        <v>0</v>
      </c>
      <c r="F71" s="51" t="str">
        <f t="shared" si="6"/>
        <v/>
      </c>
      <c r="G71" s="18">
        <f t="shared" si="7"/>
        <v>-290814.23</v>
      </c>
      <c r="H71" s="18">
        <f>H72+H76</f>
        <v>47.11</v>
      </c>
      <c r="I71" s="18">
        <f>I72+I76</f>
        <v>310000</v>
      </c>
      <c r="J71" s="18">
        <f>J72+J76</f>
        <v>384798.80999999994</v>
      </c>
      <c r="K71" s="19">
        <f t="shared" si="2"/>
        <v>124.12864838709676</v>
      </c>
      <c r="L71" s="18">
        <f t="shared" si="3"/>
        <v>384751.69999999995</v>
      </c>
    </row>
    <row r="72" spans="1:12" s="11" customFormat="1" ht="15.75" x14ac:dyDescent="0.2">
      <c r="A72" s="14" t="s">
        <v>31</v>
      </c>
      <c r="B72" s="13">
        <v>19010000</v>
      </c>
      <c r="C72" s="18">
        <f>SUM(C73:C75)</f>
        <v>290814.23</v>
      </c>
      <c r="D72" s="18">
        <f>SUM(D73:D75)</f>
        <v>0</v>
      </c>
      <c r="E72" s="18">
        <f>SUM(E73:E75)</f>
        <v>0</v>
      </c>
      <c r="F72" s="51" t="str">
        <f t="shared" si="6"/>
        <v/>
      </c>
      <c r="G72" s="18">
        <f t="shared" si="7"/>
        <v>-290814.23</v>
      </c>
      <c r="H72" s="18">
        <f>SUM(H73:H75)</f>
        <v>47.11</v>
      </c>
      <c r="I72" s="18">
        <f>SUM(I73:I75)</f>
        <v>310000</v>
      </c>
      <c r="J72" s="18">
        <f>SUM(J73:J75)</f>
        <v>384781.19999999995</v>
      </c>
      <c r="K72" s="19">
        <f t="shared" si="2"/>
        <v>124.12296774193547</v>
      </c>
      <c r="L72" s="18">
        <f t="shared" si="3"/>
        <v>384734.08999999997</v>
      </c>
    </row>
    <row r="73" spans="1:12" ht="47.25" hidden="1" x14ac:dyDescent="0.2">
      <c r="A73" s="15" t="s">
        <v>32</v>
      </c>
      <c r="B73" s="73">
        <v>19010100</v>
      </c>
      <c r="C73" s="64">
        <v>266939.78999999998</v>
      </c>
      <c r="D73" s="65"/>
      <c r="E73" s="64"/>
      <c r="F73" s="51" t="str">
        <f t="shared" si="6"/>
        <v/>
      </c>
      <c r="G73" s="54">
        <f t="shared" si="7"/>
        <v>-266939.78999999998</v>
      </c>
      <c r="H73" s="65"/>
      <c r="I73" s="54">
        <v>279000</v>
      </c>
      <c r="J73" s="54">
        <v>349782.31</v>
      </c>
      <c r="K73" s="98">
        <f t="shared" si="2"/>
        <v>125.37000358422938</v>
      </c>
      <c r="L73" s="54">
        <f t="shared" si="3"/>
        <v>349782.31</v>
      </c>
    </row>
    <row r="74" spans="1:12" ht="31.5" hidden="1" x14ac:dyDescent="0.2">
      <c r="A74" s="15" t="s">
        <v>149</v>
      </c>
      <c r="B74" s="73">
        <v>19010200</v>
      </c>
      <c r="C74" s="64">
        <v>10284.58</v>
      </c>
      <c r="D74" s="65"/>
      <c r="E74" s="64"/>
      <c r="F74" s="51" t="str">
        <f t="shared" si="6"/>
        <v/>
      </c>
      <c r="G74" s="54">
        <f t="shared" si="7"/>
        <v>-10284.58</v>
      </c>
      <c r="H74" s="65"/>
      <c r="I74" s="54">
        <v>15000</v>
      </c>
      <c r="J74" s="54">
        <v>12112.22</v>
      </c>
      <c r="K74" s="98">
        <f t="shared" si="2"/>
        <v>80.748133333333328</v>
      </c>
      <c r="L74" s="54">
        <f t="shared" si="3"/>
        <v>12112.22</v>
      </c>
    </row>
    <row r="75" spans="1:12" ht="63" hidden="1" x14ac:dyDescent="0.2">
      <c r="A75" s="15" t="s">
        <v>150</v>
      </c>
      <c r="B75" s="73">
        <v>19010300</v>
      </c>
      <c r="C75" s="64">
        <v>13589.86</v>
      </c>
      <c r="D75" s="65"/>
      <c r="E75" s="64"/>
      <c r="F75" s="51" t="str">
        <f t="shared" si="6"/>
        <v/>
      </c>
      <c r="G75" s="54">
        <f t="shared" si="7"/>
        <v>-13589.86</v>
      </c>
      <c r="H75" s="65">
        <v>47.11</v>
      </c>
      <c r="I75" s="54">
        <v>16000</v>
      </c>
      <c r="J75" s="54">
        <v>22886.67</v>
      </c>
      <c r="K75" s="98">
        <f t="shared" ref="K75:K145" si="8">IF(I75=0,"",IF(J75/I75&gt;1.5, "зв.100",J75/I75*100))</f>
        <v>143.04168749999999</v>
      </c>
      <c r="L75" s="54">
        <f t="shared" si="3"/>
        <v>22839.559999999998</v>
      </c>
    </row>
    <row r="76" spans="1:12" ht="31.5" x14ac:dyDescent="0.2">
      <c r="A76" s="14" t="s">
        <v>301</v>
      </c>
      <c r="B76" s="13">
        <v>19050000</v>
      </c>
      <c r="C76" s="64"/>
      <c r="D76" s="65"/>
      <c r="E76" s="64"/>
      <c r="F76" s="51" t="str">
        <f t="shared" si="6"/>
        <v/>
      </c>
      <c r="G76" s="18">
        <f t="shared" si="7"/>
        <v>0</v>
      </c>
      <c r="H76" s="65"/>
      <c r="I76" s="53"/>
      <c r="J76" s="18">
        <f>J77</f>
        <v>17.61</v>
      </c>
      <c r="K76" s="19" t="str">
        <f t="shared" si="8"/>
        <v/>
      </c>
      <c r="L76" s="18">
        <f t="shared" ref="L76:L146" si="9">J76-H76</f>
        <v>17.61</v>
      </c>
    </row>
    <row r="77" spans="1:12" ht="47.25" hidden="1" x14ac:dyDescent="0.2">
      <c r="A77" s="15" t="s">
        <v>302</v>
      </c>
      <c r="B77" s="73">
        <v>19050300</v>
      </c>
      <c r="C77" s="64"/>
      <c r="D77" s="65"/>
      <c r="E77" s="64"/>
      <c r="F77" s="51" t="str">
        <f t="shared" si="6"/>
        <v/>
      </c>
      <c r="G77" s="18">
        <f t="shared" si="7"/>
        <v>0</v>
      </c>
      <c r="H77" s="65"/>
      <c r="I77" s="53"/>
      <c r="J77" s="54">
        <v>17.61</v>
      </c>
      <c r="K77" s="19" t="str">
        <f t="shared" si="8"/>
        <v/>
      </c>
      <c r="L77" s="54">
        <f t="shared" si="9"/>
        <v>17.61</v>
      </c>
    </row>
    <row r="78" spans="1:12" s="11" customFormat="1" ht="15.75" x14ac:dyDescent="0.2">
      <c r="A78" s="14" t="s">
        <v>33</v>
      </c>
      <c r="B78" s="13">
        <v>20000000</v>
      </c>
      <c r="C78" s="18">
        <f>C79+C89+C102+C111</f>
        <v>50247345.140000001</v>
      </c>
      <c r="D78" s="18">
        <f>D79+D89+D102+D111</f>
        <v>77156193</v>
      </c>
      <c r="E78" s="18">
        <f>E79+E89+E102+E111</f>
        <v>90630367.739999995</v>
      </c>
      <c r="F78" s="51">
        <f t="shared" si="6"/>
        <v>117.46350385639165</v>
      </c>
      <c r="G78" s="18">
        <f t="shared" si="7"/>
        <v>40383022.599999994</v>
      </c>
      <c r="H78" s="18">
        <f>H79+H89+H102+H111</f>
        <v>55026162.499999993</v>
      </c>
      <c r="I78" s="18">
        <f>I79+I89+I102+I111+I88</f>
        <v>41459420</v>
      </c>
      <c r="J78" s="18">
        <f>J79+J89+J102+J111+J88</f>
        <v>78945551.879999995</v>
      </c>
      <c r="K78" s="19" t="str">
        <f t="shared" si="8"/>
        <v>зв.100</v>
      </c>
      <c r="L78" s="18">
        <f t="shared" si="9"/>
        <v>23919389.380000003</v>
      </c>
    </row>
    <row r="79" spans="1:12" s="11" customFormat="1" ht="31.5" x14ac:dyDescent="0.2">
      <c r="A79" s="14" t="s">
        <v>3</v>
      </c>
      <c r="B79" s="13">
        <v>21000000</v>
      </c>
      <c r="C79" s="18">
        <f>C80+C83+C82</f>
        <v>13116983.720000001</v>
      </c>
      <c r="D79" s="18">
        <f>D80+D83+D82</f>
        <v>36545193</v>
      </c>
      <c r="E79" s="18">
        <f>E80+E83+E82</f>
        <v>45597965.140000001</v>
      </c>
      <c r="F79" s="51">
        <f t="shared" si="6"/>
        <v>124.7714443319536</v>
      </c>
      <c r="G79" s="18">
        <f t="shared" si="7"/>
        <v>32480981.420000002</v>
      </c>
      <c r="H79" s="18">
        <f>H80+H83</f>
        <v>0</v>
      </c>
      <c r="I79" s="18">
        <f>I80+I83</f>
        <v>0</v>
      </c>
      <c r="J79" s="18">
        <f>J80+J83</f>
        <v>0</v>
      </c>
      <c r="K79" s="19" t="str">
        <f t="shared" si="8"/>
        <v/>
      </c>
      <c r="L79" s="18">
        <f t="shared" si="9"/>
        <v>0</v>
      </c>
    </row>
    <row r="80" spans="1:12" s="11" customFormat="1" ht="96" customHeight="1" x14ac:dyDescent="0.2">
      <c r="A80" s="14" t="s">
        <v>274</v>
      </c>
      <c r="B80" s="13">
        <v>21010000</v>
      </c>
      <c r="C80" s="18">
        <f>C81</f>
        <v>2322591.23</v>
      </c>
      <c r="D80" s="18">
        <f>D81</f>
        <v>2928600</v>
      </c>
      <c r="E80" s="18">
        <f>E81</f>
        <v>3309032.14</v>
      </c>
      <c r="F80" s="51">
        <f t="shared" si="6"/>
        <v>112.99023902205833</v>
      </c>
      <c r="G80" s="18">
        <f t="shared" si="7"/>
        <v>986440.91000000015</v>
      </c>
      <c r="H80" s="18">
        <f>H81</f>
        <v>0</v>
      </c>
      <c r="I80" s="18">
        <f>I81</f>
        <v>0</v>
      </c>
      <c r="J80" s="18">
        <f>J81</f>
        <v>0</v>
      </c>
      <c r="K80" s="19" t="str">
        <f t="shared" si="8"/>
        <v/>
      </c>
      <c r="L80" s="18">
        <f t="shared" si="9"/>
        <v>0</v>
      </c>
    </row>
    <row r="81" spans="1:12" ht="50.25" hidden="1" customHeight="1" x14ac:dyDescent="0.2">
      <c r="A81" s="15" t="s">
        <v>4</v>
      </c>
      <c r="B81" s="73">
        <v>21010300</v>
      </c>
      <c r="C81" s="64">
        <v>2322591.23</v>
      </c>
      <c r="D81" s="54">
        <v>2928600</v>
      </c>
      <c r="E81" s="54">
        <v>3309032.14</v>
      </c>
      <c r="F81" s="60">
        <f t="shared" si="6"/>
        <v>112.99023902205833</v>
      </c>
      <c r="G81" s="54">
        <f t="shared" si="7"/>
        <v>986440.91000000015</v>
      </c>
      <c r="H81" s="54">
        <v>0</v>
      </c>
      <c r="I81" s="54">
        <v>0</v>
      </c>
      <c r="J81" s="54">
        <v>0</v>
      </c>
      <c r="K81" s="19" t="str">
        <f t="shared" si="8"/>
        <v/>
      </c>
      <c r="L81" s="18">
        <f t="shared" si="9"/>
        <v>0</v>
      </c>
    </row>
    <row r="82" spans="1:12" ht="33" customHeight="1" x14ac:dyDescent="0.2">
      <c r="A82" s="14" t="s">
        <v>216</v>
      </c>
      <c r="B82" s="13">
        <v>21050000</v>
      </c>
      <c r="C82" s="68">
        <v>10208869.970000001</v>
      </c>
      <c r="D82" s="18">
        <v>32527193</v>
      </c>
      <c r="E82" s="18">
        <v>40522495.799999997</v>
      </c>
      <c r="F82" s="51">
        <f t="shared" si="6"/>
        <v>124.58036511173896</v>
      </c>
      <c r="G82" s="18">
        <f t="shared" si="7"/>
        <v>30313625.829999998</v>
      </c>
      <c r="H82" s="54"/>
      <c r="I82" s="54"/>
      <c r="J82" s="54"/>
      <c r="K82" s="19" t="str">
        <f t="shared" si="8"/>
        <v/>
      </c>
      <c r="L82" s="18">
        <f t="shared" si="9"/>
        <v>0</v>
      </c>
    </row>
    <row r="83" spans="1:12" s="11" customFormat="1" ht="15.75" x14ac:dyDescent="0.2">
      <c r="A83" s="14" t="s">
        <v>34</v>
      </c>
      <c r="B83" s="13">
        <v>21080000</v>
      </c>
      <c r="C83" s="18">
        <f>SUM(C84:C87)</f>
        <v>585522.52</v>
      </c>
      <c r="D83" s="18">
        <f>SUM(D84:D87)</f>
        <v>1089400</v>
      </c>
      <c r="E83" s="18">
        <f>SUM(E84:E87)</f>
        <v>1766437.2</v>
      </c>
      <c r="F83" s="51" t="str">
        <f t="shared" si="6"/>
        <v>зв.100</v>
      </c>
      <c r="G83" s="18">
        <f t="shared" si="7"/>
        <v>1180914.68</v>
      </c>
      <c r="H83" s="18">
        <f>SUM(H84:H87)</f>
        <v>0</v>
      </c>
      <c r="I83" s="18">
        <f>SUM(I84:I87)</f>
        <v>0</v>
      </c>
      <c r="J83" s="18">
        <f>SUM(J84:J87)</f>
        <v>0</v>
      </c>
      <c r="K83" s="19" t="str">
        <f t="shared" si="8"/>
        <v/>
      </c>
      <c r="L83" s="18">
        <f t="shared" si="9"/>
        <v>0</v>
      </c>
    </row>
    <row r="84" spans="1:12" ht="15.75" hidden="1" x14ac:dyDescent="0.2">
      <c r="A84" s="15" t="s">
        <v>35</v>
      </c>
      <c r="B84" s="73">
        <v>21080500</v>
      </c>
      <c r="C84" s="64">
        <v>93507.11</v>
      </c>
      <c r="D84" s="54">
        <v>46800</v>
      </c>
      <c r="E84" s="54">
        <v>154991.44</v>
      </c>
      <c r="F84" s="51" t="str">
        <f t="shared" si="6"/>
        <v>зв.100</v>
      </c>
      <c r="G84" s="18">
        <f t="shared" si="7"/>
        <v>61484.33</v>
      </c>
      <c r="H84" s="54">
        <v>0</v>
      </c>
      <c r="I84" s="54">
        <v>0</v>
      </c>
      <c r="J84" s="54">
        <v>0</v>
      </c>
      <c r="K84" s="19" t="str">
        <f t="shared" si="8"/>
        <v/>
      </c>
      <c r="L84" s="18">
        <f t="shared" si="9"/>
        <v>0</v>
      </c>
    </row>
    <row r="85" spans="1:12" ht="80.25" hidden="1" customHeight="1" x14ac:dyDescent="0.2">
      <c r="A85" s="15" t="s">
        <v>5</v>
      </c>
      <c r="B85" s="73">
        <v>21080900</v>
      </c>
      <c r="C85" s="64">
        <v>40430.93</v>
      </c>
      <c r="D85" s="54">
        <v>7500</v>
      </c>
      <c r="E85" s="54">
        <v>17901.62</v>
      </c>
      <c r="F85" s="60" t="str">
        <f t="shared" si="6"/>
        <v>зв.100</v>
      </c>
      <c r="G85" s="54">
        <f t="shared" si="7"/>
        <v>-22529.31</v>
      </c>
      <c r="H85" s="54">
        <v>0</v>
      </c>
      <c r="I85" s="54">
        <v>0</v>
      </c>
      <c r="J85" s="54">
        <v>0</v>
      </c>
      <c r="K85" s="19" t="str">
        <f t="shared" si="8"/>
        <v/>
      </c>
      <c r="L85" s="18">
        <f t="shared" si="9"/>
        <v>0</v>
      </c>
    </row>
    <row r="86" spans="1:12" ht="15.75" hidden="1" x14ac:dyDescent="0.2">
      <c r="A86" s="15" t="s">
        <v>115</v>
      </c>
      <c r="B86" s="73">
        <v>21081100</v>
      </c>
      <c r="C86" s="64">
        <v>112693.1</v>
      </c>
      <c r="D86" s="54">
        <v>565000</v>
      </c>
      <c r="E86" s="54">
        <v>834892.6</v>
      </c>
      <c r="F86" s="60">
        <f t="shared" si="6"/>
        <v>147.7686017699115</v>
      </c>
      <c r="G86" s="54">
        <f t="shared" si="7"/>
        <v>722199.5</v>
      </c>
      <c r="H86" s="54">
        <v>0</v>
      </c>
      <c r="I86" s="54">
        <v>0</v>
      </c>
      <c r="J86" s="54">
        <v>0</v>
      </c>
      <c r="K86" s="19" t="str">
        <f t="shared" si="8"/>
        <v/>
      </c>
      <c r="L86" s="18">
        <f t="shared" si="9"/>
        <v>0</v>
      </c>
    </row>
    <row r="87" spans="1:12" ht="50.25" hidden="1" customHeight="1" x14ac:dyDescent="0.2">
      <c r="A87" s="15" t="s">
        <v>197</v>
      </c>
      <c r="B87" s="73">
        <v>21081500</v>
      </c>
      <c r="C87" s="64">
        <v>338891.38</v>
      </c>
      <c r="D87" s="54">
        <v>470100</v>
      </c>
      <c r="E87" s="54">
        <v>758651.54</v>
      </c>
      <c r="F87" s="60" t="str">
        <f t="shared" si="6"/>
        <v>зв.100</v>
      </c>
      <c r="G87" s="54">
        <f t="shared" si="7"/>
        <v>419760.16000000003</v>
      </c>
      <c r="H87" s="54"/>
      <c r="I87" s="54"/>
      <c r="J87" s="54"/>
      <c r="K87" s="19" t="str">
        <f t="shared" si="8"/>
        <v/>
      </c>
      <c r="L87" s="18">
        <f t="shared" si="9"/>
        <v>0</v>
      </c>
    </row>
    <row r="88" spans="1:12" s="31" customFormat="1" ht="50.25" customHeight="1" x14ac:dyDescent="0.2">
      <c r="A88" s="14" t="s">
        <v>303</v>
      </c>
      <c r="B88" s="13">
        <v>21110000</v>
      </c>
      <c r="C88" s="64"/>
      <c r="D88" s="54"/>
      <c r="E88" s="54"/>
      <c r="F88" s="51" t="str">
        <f t="shared" ref="F88:F119" si="10">IF(D88=0,"",IF(E88/D88&gt;1.5, "зв.100",E88/D88*100))</f>
        <v/>
      </c>
      <c r="G88" s="18">
        <f t="shared" ref="G88:G119" si="11">E88-C88</f>
        <v>0</v>
      </c>
      <c r="H88" s="54"/>
      <c r="I88" s="54"/>
      <c r="J88" s="18">
        <v>159370.5</v>
      </c>
      <c r="K88" s="19" t="str">
        <f>IF(I88=0,"",IF(J88/I88&gt;1.5, "зв.100",J88/I88*100))</f>
        <v/>
      </c>
      <c r="L88" s="18">
        <f>J88-H88</f>
        <v>159370.5</v>
      </c>
    </row>
    <row r="89" spans="1:12" s="11" customFormat="1" ht="31.5" customHeight="1" x14ac:dyDescent="0.2">
      <c r="A89" s="14" t="s">
        <v>116</v>
      </c>
      <c r="B89" s="13">
        <v>22000000</v>
      </c>
      <c r="C89" s="18">
        <f>C95+C97+C90</f>
        <v>36481128.030000001</v>
      </c>
      <c r="D89" s="18">
        <f>D95+D97+D90</f>
        <v>39812300</v>
      </c>
      <c r="E89" s="18">
        <f>E95+E97+E90</f>
        <v>43580409.569999993</v>
      </c>
      <c r="F89" s="51">
        <f t="shared" si="10"/>
        <v>109.46468696860015</v>
      </c>
      <c r="G89" s="18">
        <f t="shared" si="11"/>
        <v>7099281.5399999917</v>
      </c>
      <c r="H89" s="18">
        <f>H95+H97+H90</f>
        <v>0</v>
      </c>
      <c r="I89" s="18">
        <f>I95+I97+I90</f>
        <v>0</v>
      </c>
      <c r="J89" s="18">
        <f>J95+J97+J90</f>
        <v>0</v>
      </c>
      <c r="K89" s="19" t="str">
        <f t="shared" si="8"/>
        <v/>
      </c>
      <c r="L89" s="18">
        <f t="shared" si="9"/>
        <v>0</v>
      </c>
    </row>
    <row r="90" spans="1:12" s="11" customFormat="1" ht="15.75" x14ac:dyDescent="0.2">
      <c r="A90" s="35" t="s">
        <v>198</v>
      </c>
      <c r="B90" s="74">
        <v>22010000</v>
      </c>
      <c r="C90" s="18">
        <f>SUM(C91:C94)</f>
        <v>10055266.99</v>
      </c>
      <c r="D90" s="18">
        <f>SUM(D91:D94)</f>
        <v>10895700</v>
      </c>
      <c r="E90" s="18">
        <f>SUM(E91:E94)</f>
        <v>12989481.41</v>
      </c>
      <c r="F90" s="51">
        <f t="shared" si="10"/>
        <v>119.21658461594942</v>
      </c>
      <c r="G90" s="18">
        <f t="shared" si="11"/>
        <v>2934214.42</v>
      </c>
      <c r="H90" s="18">
        <f>SUM(H91:H94)</f>
        <v>0</v>
      </c>
      <c r="I90" s="18">
        <f>SUM(I91:I94)</f>
        <v>0</v>
      </c>
      <c r="J90" s="18">
        <f>SUM(J91:J94)</f>
        <v>0</v>
      </c>
      <c r="K90" s="19" t="str">
        <f t="shared" si="8"/>
        <v/>
      </c>
      <c r="L90" s="18">
        <f t="shared" si="9"/>
        <v>0</v>
      </c>
    </row>
    <row r="91" spans="1:12" s="33" customFormat="1" ht="47.25" x14ac:dyDescent="0.2">
      <c r="A91" s="30" t="s">
        <v>286</v>
      </c>
      <c r="B91" s="75">
        <v>22010300</v>
      </c>
      <c r="C91" s="54"/>
      <c r="D91" s="54">
        <v>215900</v>
      </c>
      <c r="E91" s="54">
        <v>436666</v>
      </c>
      <c r="F91" s="60" t="str">
        <f t="shared" si="10"/>
        <v>зв.100</v>
      </c>
      <c r="G91" s="54">
        <f t="shared" si="11"/>
        <v>436666</v>
      </c>
      <c r="H91" s="54"/>
      <c r="I91" s="54"/>
      <c r="J91" s="54"/>
      <c r="K91" s="19" t="str">
        <f t="shared" si="8"/>
        <v/>
      </c>
      <c r="L91" s="18">
        <f t="shared" si="9"/>
        <v>0</v>
      </c>
    </row>
    <row r="92" spans="1:12" s="11" customFormat="1" ht="31.5" x14ac:dyDescent="0.2">
      <c r="A92" s="30" t="s">
        <v>199</v>
      </c>
      <c r="B92" s="75">
        <v>22012500</v>
      </c>
      <c r="C92" s="64">
        <v>10055266.99</v>
      </c>
      <c r="D92" s="54">
        <v>9900000</v>
      </c>
      <c r="E92" s="54">
        <v>11279473.460000001</v>
      </c>
      <c r="F92" s="60">
        <f t="shared" si="10"/>
        <v>113.93407535353536</v>
      </c>
      <c r="G92" s="54">
        <f t="shared" si="11"/>
        <v>1224206.4700000007</v>
      </c>
      <c r="H92" s="54"/>
      <c r="I92" s="54"/>
      <c r="J92" s="54"/>
      <c r="K92" s="19" t="str">
        <f t="shared" si="8"/>
        <v/>
      </c>
      <c r="L92" s="18">
        <f t="shared" si="9"/>
        <v>0</v>
      </c>
    </row>
    <row r="93" spans="1:12" s="32" customFormat="1" ht="47.25" x14ac:dyDescent="0.2">
      <c r="A93" s="46" t="s">
        <v>287</v>
      </c>
      <c r="B93" s="75">
        <v>22012600</v>
      </c>
      <c r="C93" s="54"/>
      <c r="D93" s="54">
        <v>726700</v>
      </c>
      <c r="E93" s="54">
        <v>1178259.95</v>
      </c>
      <c r="F93" s="60" t="str">
        <f t="shared" si="10"/>
        <v>зв.100</v>
      </c>
      <c r="G93" s="54">
        <f t="shared" si="11"/>
        <v>1178259.95</v>
      </c>
      <c r="H93" s="54"/>
      <c r="I93" s="54"/>
      <c r="J93" s="54"/>
      <c r="K93" s="19" t="str">
        <f t="shared" si="8"/>
        <v/>
      </c>
      <c r="L93" s="18">
        <f t="shared" si="9"/>
        <v>0</v>
      </c>
    </row>
    <row r="94" spans="1:12" s="32" customFormat="1" ht="97.5" customHeight="1" x14ac:dyDescent="0.2">
      <c r="A94" s="15" t="s">
        <v>299</v>
      </c>
      <c r="B94" s="73">
        <v>22012900</v>
      </c>
      <c r="C94" s="54"/>
      <c r="D94" s="54">
        <v>53100</v>
      </c>
      <c r="E94" s="54">
        <v>95082</v>
      </c>
      <c r="F94" s="60" t="str">
        <f t="shared" si="10"/>
        <v>зв.100</v>
      </c>
      <c r="G94" s="54">
        <f t="shared" si="11"/>
        <v>95082</v>
      </c>
      <c r="H94" s="54"/>
      <c r="I94" s="54"/>
      <c r="J94" s="54"/>
      <c r="K94" s="19" t="str">
        <f t="shared" si="8"/>
        <v/>
      </c>
      <c r="L94" s="18">
        <f t="shared" si="9"/>
        <v>0</v>
      </c>
    </row>
    <row r="95" spans="1:12" s="11" customFormat="1" ht="46.5" customHeight="1" x14ac:dyDescent="0.2">
      <c r="A95" s="14" t="s">
        <v>117</v>
      </c>
      <c r="B95" s="13">
        <v>22080000</v>
      </c>
      <c r="C95" s="18">
        <f>C96</f>
        <v>21660942.23</v>
      </c>
      <c r="D95" s="18">
        <f>D96</f>
        <v>23696600</v>
      </c>
      <c r="E95" s="18">
        <f>E96</f>
        <v>25195906.879999999</v>
      </c>
      <c r="F95" s="51">
        <f t="shared" si="10"/>
        <v>106.32709705189774</v>
      </c>
      <c r="G95" s="18">
        <f t="shared" si="11"/>
        <v>3534964.6499999985</v>
      </c>
      <c r="H95" s="18">
        <f>H96</f>
        <v>0</v>
      </c>
      <c r="I95" s="18">
        <f>I96</f>
        <v>0</v>
      </c>
      <c r="J95" s="18">
        <f>J96</f>
        <v>0</v>
      </c>
      <c r="K95" s="19" t="str">
        <f t="shared" si="8"/>
        <v/>
      </c>
      <c r="L95" s="18">
        <f t="shared" si="9"/>
        <v>0</v>
      </c>
    </row>
    <row r="96" spans="1:12" ht="63" hidden="1" x14ac:dyDescent="0.2">
      <c r="A96" s="15" t="s">
        <v>151</v>
      </c>
      <c r="B96" s="73">
        <v>22080400</v>
      </c>
      <c r="C96" s="64">
        <v>21660942.23</v>
      </c>
      <c r="D96" s="54">
        <v>23696600</v>
      </c>
      <c r="E96" s="54">
        <v>25195906.879999999</v>
      </c>
      <c r="F96" s="60">
        <f t="shared" si="10"/>
        <v>106.32709705189774</v>
      </c>
      <c r="G96" s="54">
        <f t="shared" si="11"/>
        <v>3534964.6499999985</v>
      </c>
      <c r="H96" s="54">
        <v>0</v>
      </c>
      <c r="I96" s="54">
        <v>0</v>
      </c>
      <c r="J96" s="54">
        <v>0</v>
      </c>
      <c r="K96" s="19" t="str">
        <f t="shared" si="8"/>
        <v/>
      </c>
      <c r="L96" s="18">
        <f t="shared" si="9"/>
        <v>0</v>
      </c>
    </row>
    <row r="97" spans="1:12" s="11" customFormat="1" ht="15.75" x14ac:dyDescent="0.2">
      <c r="A97" s="14" t="s">
        <v>36</v>
      </c>
      <c r="B97" s="13">
        <v>22090000</v>
      </c>
      <c r="C97" s="18">
        <f>SUM(C98:C101)</f>
        <v>4764918.8099999996</v>
      </c>
      <c r="D97" s="18">
        <f>SUM(D98:D101)</f>
        <v>5220000</v>
      </c>
      <c r="E97" s="18">
        <f>SUM(E98:E101)</f>
        <v>5395021.2799999993</v>
      </c>
      <c r="F97" s="51">
        <f t="shared" si="10"/>
        <v>103.35289808429118</v>
      </c>
      <c r="G97" s="18">
        <f t="shared" si="11"/>
        <v>630102.46999999974</v>
      </c>
      <c r="H97" s="18">
        <f>SUM(H98:H101)</f>
        <v>0</v>
      </c>
      <c r="I97" s="18">
        <f>SUM(I98:I101)</f>
        <v>0</v>
      </c>
      <c r="J97" s="18">
        <f>SUM(J98:J101)</f>
        <v>0</v>
      </c>
      <c r="K97" s="19" t="str">
        <f t="shared" si="8"/>
        <v/>
      </c>
      <c r="L97" s="18">
        <f t="shared" si="9"/>
        <v>0</v>
      </c>
    </row>
    <row r="98" spans="1:12" ht="63" hidden="1" x14ac:dyDescent="0.2">
      <c r="A98" s="15" t="s">
        <v>0</v>
      </c>
      <c r="B98" s="73">
        <v>22090100</v>
      </c>
      <c r="C98" s="64">
        <v>37952.5</v>
      </c>
      <c r="D98" s="54">
        <v>120000</v>
      </c>
      <c r="E98" s="54">
        <v>159755.4</v>
      </c>
      <c r="F98" s="60">
        <f t="shared" si="10"/>
        <v>133.12949999999998</v>
      </c>
      <c r="G98" s="54">
        <f t="shared" si="11"/>
        <v>121802.9</v>
      </c>
      <c r="H98" s="54">
        <v>0</v>
      </c>
      <c r="I98" s="54">
        <v>0</v>
      </c>
      <c r="J98" s="54">
        <v>0</v>
      </c>
      <c r="K98" s="19" t="str">
        <f t="shared" si="8"/>
        <v/>
      </c>
      <c r="L98" s="18">
        <f t="shared" si="9"/>
        <v>0</v>
      </c>
    </row>
    <row r="99" spans="1:12" ht="19.5" hidden="1" customHeight="1" x14ac:dyDescent="0.2">
      <c r="A99" s="30" t="s">
        <v>200</v>
      </c>
      <c r="B99" s="75">
        <v>22090200</v>
      </c>
      <c r="C99" s="64">
        <v>53997.1</v>
      </c>
      <c r="D99" s="54">
        <v>0</v>
      </c>
      <c r="E99" s="54">
        <v>728.7</v>
      </c>
      <c r="F99" s="60" t="str">
        <f t="shared" si="10"/>
        <v/>
      </c>
      <c r="G99" s="54">
        <f t="shared" si="11"/>
        <v>-53268.4</v>
      </c>
      <c r="H99" s="54"/>
      <c r="I99" s="54"/>
      <c r="J99" s="54"/>
      <c r="K99" s="19" t="str">
        <f t="shared" si="8"/>
        <v/>
      </c>
      <c r="L99" s="18">
        <f t="shared" si="9"/>
        <v>0</v>
      </c>
    </row>
    <row r="100" spans="1:12" ht="63" hidden="1" x14ac:dyDescent="0.2">
      <c r="A100" s="30" t="s">
        <v>201</v>
      </c>
      <c r="B100" s="75">
        <v>22090300</v>
      </c>
      <c r="C100" s="64">
        <v>1853</v>
      </c>
      <c r="D100" s="54">
        <v>0</v>
      </c>
      <c r="E100" s="54">
        <v>238</v>
      </c>
      <c r="F100" s="60" t="str">
        <f t="shared" si="10"/>
        <v/>
      </c>
      <c r="G100" s="54">
        <f t="shared" si="11"/>
        <v>-1615</v>
      </c>
      <c r="H100" s="54"/>
      <c r="I100" s="54"/>
      <c r="J100" s="54"/>
      <c r="K100" s="19" t="str">
        <f t="shared" si="8"/>
        <v/>
      </c>
      <c r="L100" s="18">
        <f t="shared" si="9"/>
        <v>0</v>
      </c>
    </row>
    <row r="101" spans="1:12" ht="47.25" hidden="1" x14ac:dyDescent="0.2">
      <c r="A101" s="15" t="s">
        <v>118</v>
      </c>
      <c r="B101" s="73">
        <v>22090400</v>
      </c>
      <c r="C101" s="64">
        <v>4671116.21</v>
      </c>
      <c r="D101" s="54">
        <v>5100000</v>
      </c>
      <c r="E101" s="54">
        <v>5234299.18</v>
      </c>
      <c r="F101" s="60">
        <f t="shared" si="10"/>
        <v>102.63331725490194</v>
      </c>
      <c r="G101" s="54">
        <f t="shared" si="11"/>
        <v>563182.96999999974</v>
      </c>
      <c r="H101" s="54">
        <v>0</v>
      </c>
      <c r="I101" s="54">
        <v>0</v>
      </c>
      <c r="J101" s="54">
        <v>0</v>
      </c>
      <c r="K101" s="19" t="str">
        <f t="shared" si="8"/>
        <v/>
      </c>
      <c r="L101" s="18">
        <f t="shared" si="9"/>
        <v>0</v>
      </c>
    </row>
    <row r="102" spans="1:12" s="11" customFormat="1" ht="15.75" x14ac:dyDescent="0.2">
      <c r="A102" s="14" t="s">
        <v>170</v>
      </c>
      <c r="B102" s="13">
        <v>24000000</v>
      </c>
      <c r="C102" s="18">
        <f>C103+C108+C110</f>
        <v>649233.3899999999</v>
      </c>
      <c r="D102" s="18">
        <f>D103+D108+D110</f>
        <v>798700</v>
      </c>
      <c r="E102" s="18">
        <f>E103+E108+E110</f>
        <v>1451993.0299999998</v>
      </c>
      <c r="F102" s="51" t="str">
        <f t="shared" si="10"/>
        <v>зв.100</v>
      </c>
      <c r="G102" s="18">
        <f t="shared" si="11"/>
        <v>802759.6399999999</v>
      </c>
      <c r="H102" s="18">
        <f>H103+H108+H110</f>
        <v>7488863.9799999995</v>
      </c>
      <c r="I102" s="18">
        <f>I103+I108+I110</f>
        <v>8067300</v>
      </c>
      <c r="J102" s="18">
        <f>J103+J108+J110</f>
        <v>22241684.509999998</v>
      </c>
      <c r="K102" s="19" t="str">
        <f t="shared" si="8"/>
        <v>зв.100</v>
      </c>
      <c r="L102" s="18">
        <f t="shared" si="9"/>
        <v>14752820.529999997</v>
      </c>
    </row>
    <row r="103" spans="1:12" s="11" customFormat="1" ht="15.75" x14ac:dyDescent="0.2">
      <c r="A103" s="14" t="s">
        <v>171</v>
      </c>
      <c r="B103" s="13">
        <v>24060000</v>
      </c>
      <c r="C103" s="18">
        <f>SUM(C104:C107)</f>
        <v>649233.3899999999</v>
      </c>
      <c r="D103" s="18">
        <f>SUM(D104:D107)</f>
        <v>798700</v>
      </c>
      <c r="E103" s="18">
        <f>SUM(E104:E107)</f>
        <v>1451993.0299999998</v>
      </c>
      <c r="F103" s="51" t="str">
        <f t="shared" si="10"/>
        <v>зв.100</v>
      </c>
      <c r="G103" s="18">
        <f t="shared" si="11"/>
        <v>802759.6399999999</v>
      </c>
      <c r="H103" s="18">
        <f>SUM(H104:H107)</f>
        <v>62972.639999999999</v>
      </c>
      <c r="I103" s="18">
        <f>SUM(I104:I107)</f>
        <v>50000</v>
      </c>
      <c r="J103" s="18">
        <f>SUM(J104:J107)</f>
        <v>96639.47</v>
      </c>
      <c r="K103" s="19" t="str">
        <f t="shared" si="8"/>
        <v>зв.100</v>
      </c>
      <c r="L103" s="18">
        <f t="shared" si="9"/>
        <v>33666.83</v>
      </c>
    </row>
    <row r="104" spans="1:12" ht="15.75" hidden="1" x14ac:dyDescent="0.2">
      <c r="A104" s="15" t="s">
        <v>37</v>
      </c>
      <c r="B104" s="73">
        <v>24060300</v>
      </c>
      <c r="C104" s="64">
        <v>587093.32999999996</v>
      </c>
      <c r="D104" s="54">
        <v>793000</v>
      </c>
      <c r="E104" s="54">
        <v>1445105.45</v>
      </c>
      <c r="F104" s="51" t="str">
        <f t="shared" si="10"/>
        <v>зв.100</v>
      </c>
      <c r="G104" s="18">
        <f t="shared" si="11"/>
        <v>858012.12</v>
      </c>
      <c r="H104" s="54">
        <v>0</v>
      </c>
      <c r="I104" s="54">
        <v>0</v>
      </c>
      <c r="J104" s="54">
        <v>0</v>
      </c>
      <c r="K104" s="19" t="str">
        <f t="shared" si="8"/>
        <v/>
      </c>
      <c r="L104" s="18">
        <f t="shared" si="9"/>
        <v>0</v>
      </c>
    </row>
    <row r="105" spans="1:12" ht="31.5" hidden="1" x14ac:dyDescent="0.2">
      <c r="A105" s="15" t="s">
        <v>214</v>
      </c>
      <c r="B105" s="73">
        <v>24060600</v>
      </c>
      <c r="C105" s="64">
        <v>80.84</v>
      </c>
      <c r="D105" s="54">
        <v>5700</v>
      </c>
      <c r="E105" s="54">
        <v>5727.45</v>
      </c>
      <c r="F105" s="60">
        <f t="shared" si="10"/>
        <v>100.48157894736842</v>
      </c>
      <c r="G105" s="54">
        <f t="shared" si="11"/>
        <v>5646.61</v>
      </c>
      <c r="H105" s="54">
        <v>0</v>
      </c>
      <c r="I105" s="54">
        <v>0</v>
      </c>
      <c r="J105" s="54">
        <v>0</v>
      </c>
      <c r="K105" s="19" t="str">
        <f t="shared" si="8"/>
        <v/>
      </c>
      <c r="L105" s="18">
        <f t="shared" si="9"/>
        <v>0</v>
      </c>
    </row>
    <row r="106" spans="1:12" ht="63" hidden="1" x14ac:dyDescent="0.2">
      <c r="A106" s="15" t="s">
        <v>119</v>
      </c>
      <c r="B106" s="73">
        <v>24062100</v>
      </c>
      <c r="C106" s="52">
        <v>0</v>
      </c>
      <c r="D106" s="54">
        <v>0</v>
      </c>
      <c r="E106" s="54">
        <v>0</v>
      </c>
      <c r="F106" s="51" t="str">
        <f t="shared" si="10"/>
        <v/>
      </c>
      <c r="G106" s="18">
        <f t="shared" si="11"/>
        <v>0</v>
      </c>
      <c r="H106" s="65">
        <v>62972.639999999999</v>
      </c>
      <c r="I106" s="54">
        <v>50000</v>
      </c>
      <c r="J106" s="54">
        <v>96639.47</v>
      </c>
      <c r="K106" s="98" t="str">
        <f t="shared" si="8"/>
        <v>зв.100</v>
      </c>
      <c r="L106" s="54">
        <f t="shared" si="9"/>
        <v>33666.83</v>
      </c>
    </row>
    <row r="107" spans="1:12" ht="94.5" hidden="1" x14ac:dyDescent="0.2">
      <c r="A107" s="15" t="s">
        <v>294</v>
      </c>
      <c r="B107" s="73">
        <v>24062200</v>
      </c>
      <c r="C107" s="64">
        <v>62059.22</v>
      </c>
      <c r="D107" s="54">
        <v>0</v>
      </c>
      <c r="E107" s="54">
        <v>1160.1300000000001</v>
      </c>
      <c r="F107" s="51" t="str">
        <f t="shared" si="10"/>
        <v/>
      </c>
      <c r="G107" s="54">
        <f t="shared" si="11"/>
        <v>-60899.090000000004</v>
      </c>
      <c r="H107" s="54"/>
      <c r="I107" s="53"/>
      <c r="J107" s="66"/>
      <c r="K107" s="19" t="str">
        <f t="shared" si="8"/>
        <v/>
      </c>
      <c r="L107" s="18">
        <f t="shared" si="9"/>
        <v>0</v>
      </c>
    </row>
    <row r="108" spans="1:12" s="11" customFormat="1" ht="31.5" x14ac:dyDescent="0.2">
      <c r="A108" s="14" t="s">
        <v>38</v>
      </c>
      <c r="B108" s="13">
        <v>24110000</v>
      </c>
      <c r="C108" s="18">
        <f>C109</f>
        <v>0</v>
      </c>
      <c r="D108" s="18">
        <f>D109</f>
        <v>0</v>
      </c>
      <c r="E108" s="18">
        <f>E109</f>
        <v>0</v>
      </c>
      <c r="F108" s="51" t="str">
        <f t="shared" si="10"/>
        <v/>
      </c>
      <c r="G108" s="18">
        <f t="shared" si="11"/>
        <v>0</v>
      </c>
      <c r="H108" s="18">
        <f>H109</f>
        <v>27453.040000000001</v>
      </c>
      <c r="I108" s="18">
        <f>I109</f>
        <v>17300</v>
      </c>
      <c r="J108" s="18">
        <f>J109</f>
        <v>23006.25</v>
      </c>
      <c r="K108" s="19">
        <f t="shared" si="8"/>
        <v>132.98410404624278</v>
      </c>
      <c r="L108" s="18">
        <f t="shared" si="9"/>
        <v>-4446.7900000000009</v>
      </c>
    </row>
    <row r="109" spans="1:12" ht="78.75" hidden="1" x14ac:dyDescent="0.2">
      <c r="A109" s="15" t="s">
        <v>152</v>
      </c>
      <c r="B109" s="73">
        <v>24110900</v>
      </c>
      <c r="C109" s="54">
        <v>0</v>
      </c>
      <c r="D109" s="54">
        <v>0</v>
      </c>
      <c r="E109" s="54">
        <v>0</v>
      </c>
      <c r="F109" s="51" t="str">
        <f t="shared" si="10"/>
        <v/>
      </c>
      <c r="G109" s="18">
        <f t="shared" si="11"/>
        <v>0</v>
      </c>
      <c r="H109" s="65">
        <v>27453.040000000001</v>
      </c>
      <c r="I109" s="54">
        <v>17300</v>
      </c>
      <c r="J109" s="54">
        <v>23006.25</v>
      </c>
      <c r="K109" s="98">
        <f t="shared" si="8"/>
        <v>132.98410404624278</v>
      </c>
      <c r="L109" s="54">
        <f t="shared" si="9"/>
        <v>-4446.7900000000009</v>
      </c>
    </row>
    <row r="110" spans="1:12" s="11" customFormat="1" ht="33.75" customHeight="1" x14ac:dyDescent="0.2">
      <c r="A110" s="14" t="s">
        <v>114</v>
      </c>
      <c r="B110" s="13">
        <v>24170000</v>
      </c>
      <c r="C110" s="18">
        <v>0</v>
      </c>
      <c r="D110" s="18">
        <v>0</v>
      </c>
      <c r="E110" s="18">
        <v>0</v>
      </c>
      <c r="F110" s="51" t="str">
        <f t="shared" si="10"/>
        <v/>
      </c>
      <c r="G110" s="18">
        <f t="shared" si="11"/>
        <v>0</v>
      </c>
      <c r="H110" s="18">
        <v>7398438.2999999998</v>
      </c>
      <c r="I110" s="18">
        <v>8000000</v>
      </c>
      <c r="J110" s="18">
        <v>22122038.789999999</v>
      </c>
      <c r="K110" s="19" t="str">
        <f t="shared" si="8"/>
        <v>зв.100</v>
      </c>
      <c r="L110" s="18">
        <f t="shared" si="9"/>
        <v>14723600.489999998</v>
      </c>
    </row>
    <row r="111" spans="1:12" s="11" customFormat="1" ht="15.75" x14ac:dyDescent="0.2">
      <c r="A111" s="14" t="s">
        <v>39</v>
      </c>
      <c r="B111" s="13">
        <v>25000000</v>
      </c>
      <c r="C111" s="18">
        <f>SUM(C112:C113)</f>
        <v>0</v>
      </c>
      <c r="D111" s="18">
        <f>SUM(D112:D113)</f>
        <v>0</v>
      </c>
      <c r="E111" s="18">
        <f>SUM(E112:E113)</f>
        <v>0</v>
      </c>
      <c r="F111" s="51" t="str">
        <f t="shared" si="10"/>
        <v/>
      </c>
      <c r="G111" s="18">
        <f t="shared" si="11"/>
        <v>0</v>
      </c>
      <c r="H111" s="18">
        <f>SUM(H112:H113)</f>
        <v>47537298.519999996</v>
      </c>
      <c r="I111" s="18">
        <f>SUM(I112:I113)</f>
        <v>33392120</v>
      </c>
      <c r="J111" s="18">
        <f>SUM(J112:J113)</f>
        <v>56544496.870000005</v>
      </c>
      <c r="K111" s="19" t="str">
        <f t="shared" si="8"/>
        <v>зв.100</v>
      </c>
      <c r="L111" s="18">
        <f t="shared" si="9"/>
        <v>9007198.3500000089</v>
      </c>
    </row>
    <row r="112" spans="1:12" s="11" customFormat="1" ht="47.25" x14ac:dyDescent="0.2">
      <c r="A112" s="14" t="s">
        <v>40</v>
      </c>
      <c r="B112" s="13">
        <v>25010000</v>
      </c>
      <c r="C112" s="18">
        <v>0</v>
      </c>
      <c r="D112" s="18">
        <v>0</v>
      </c>
      <c r="E112" s="18">
        <v>0</v>
      </c>
      <c r="F112" s="51" t="str">
        <f t="shared" si="10"/>
        <v/>
      </c>
      <c r="G112" s="18">
        <f t="shared" si="11"/>
        <v>0</v>
      </c>
      <c r="H112" s="18">
        <v>28920405.539999999</v>
      </c>
      <c r="I112" s="18">
        <v>33392120</v>
      </c>
      <c r="J112" s="18">
        <v>37094936.07</v>
      </c>
      <c r="K112" s="19">
        <f t="shared" si="8"/>
        <v>111.08889184035036</v>
      </c>
      <c r="L112" s="18">
        <f t="shared" si="9"/>
        <v>8174530.5300000012</v>
      </c>
    </row>
    <row r="113" spans="1:12" s="11" customFormat="1" ht="31.5" x14ac:dyDescent="0.2">
      <c r="A113" s="14" t="s">
        <v>162</v>
      </c>
      <c r="B113" s="13">
        <v>25020000</v>
      </c>
      <c r="C113" s="18">
        <v>0</v>
      </c>
      <c r="D113" s="18">
        <v>0</v>
      </c>
      <c r="E113" s="18">
        <v>0</v>
      </c>
      <c r="F113" s="51" t="str">
        <f t="shared" si="10"/>
        <v/>
      </c>
      <c r="G113" s="18">
        <f t="shared" si="11"/>
        <v>0</v>
      </c>
      <c r="H113" s="18">
        <v>18616892.98</v>
      </c>
      <c r="I113" s="67"/>
      <c r="J113" s="18">
        <v>19449560.800000001</v>
      </c>
      <c r="K113" s="19" t="str">
        <f t="shared" si="8"/>
        <v/>
      </c>
      <c r="L113" s="18">
        <f t="shared" si="9"/>
        <v>832667.8200000003</v>
      </c>
    </row>
    <row r="114" spans="1:12" s="11" customFormat="1" ht="15.75" x14ac:dyDescent="0.2">
      <c r="A114" s="14" t="s">
        <v>41</v>
      </c>
      <c r="B114" s="13">
        <v>30000000</v>
      </c>
      <c r="C114" s="18">
        <f>C115+C120</f>
        <v>26517.97</v>
      </c>
      <c r="D114" s="18">
        <f>D115+D120</f>
        <v>10000</v>
      </c>
      <c r="E114" s="18">
        <f>E115+E120</f>
        <v>14868.89</v>
      </c>
      <c r="F114" s="51">
        <f t="shared" si="10"/>
        <v>148.68889999999999</v>
      </c>
      <c r="G114" s="18">
        <f t="shared" si="11"/>
        <v>-11649.080000000002</v>
      </c>
      <c r="H114" s="18">
        <f>H115+H120</f>
        <v>18984661.940000001</v>
      </c>
      <c r="I114" s="18">
        <f>I115+I120</f>
        <v>20130600</v>
      </c>
      <c r="J114" s="18">
        <f>J115+J120</f>
        <v>26315175.470000003</v>
      </c>
      <c r="K114" s="19">
        <f t="shared" si="8"/>
        <v>130.72226098576297</v>
      </c>
      <c r="L114" s="18">
        <f t="shared" si="9"/>
        <v>7330513.5300000012</v>
      </c>
    </row>
    <row r="115" spans="1:12" s="11" customFormat="1" ht="31.5" x14ac:dyDescent="0.2">
      <c r="A115" s="14" t="s">
        <v>42</v>
      </c>
      <c r="B115" s="13">
        <v>31000000</v>
      </c>
      <c r="C115" s="18">
        <f>C116+C118+C119</f>
        <v>26517.97</v>
      </c>
      <c r="D115" s="18">
        <f>D116+D118+D119</f>
        <v>10000</v>
      </c>
      <c r="E115" s="18">
        <f>E116+E118+E119</f>
        <v>14868.89</v>
      </c>
      <c r="F115" s="51">
        <f t="shared" si="10"/>
        <v>148.68889999999999</v>
      </c>
      <c r="G115" s="18">
        <f t="shared" si="11"/>
        <v>-11649.080000000002</v>
      </c>
      <c r="H115" s="18">
        <f>H116+H118+H119</f>
        <v>1065814.43</v>
      </c>
      <c r="I115" s="18">
        <f>I116+I118+I119</f>
        <v>2233600</v>
      </c>
      <c r="J115" s="18">
        <f>J116+J118+J119</f>
        <v>2969893.96</v>
      </c>
      <c r="K115" s="19">
        <f t="shared" si="8"/>
        <v>132.9644502148997</v>
      </c>
      <c r="L115" s="18">
        <f t="shared" si="9"/>
        <v>1904079.53</v>
      </c>
    </row>
    <row r="116" spans="1:12" s="11" customFormat="1" ht="94.5" x14ac:dyDescent="0.2">
      <c r="A116" s="14" t="s">
        <v>120</v>
      </c>
      <c r="B116" s="13">
        <v>31010000</v>
      </c>
      <c r="C116" s="18">
        <f>C117</f>
        <v>25673</v>
      </c>
      <c r="D116" s="18">
        <f>D117</f>
        <v>8900</v>
      </c>
      <c r="E116" s="18">
        <f>E117</f>
        <v>11731.98</v>
      </c>
      <c r="F116" s="51">
        <f t="shared" si="10"/>
        <v>131.82</v>
      </c>
      <c r="G116" s="18">
        <f t="shared" si="11"/>
        <v>-13941.02</v>
      </c>
      <c r="H116" s="18">
        <f>H117</f>
        <v>0</v>
      </c>
      <c r="I116" s="18">
        <f>I117</f>
        <v>0</v>
      </c>
      <c r="J116" s="18">
        <f>J117</f>
        <v>0</v>
      </c>
      <c r="K116" s="19" t="str">
        <f t="shared" si="8"/>
        <v/>
      </c>
      <c r="L116" s="18">
        <f t="shared" si="9"/>
        <v>0</v>
      </c>
    </row>
    <row r="117" spans="1:12" ht="94.5" hidden="1" x14ac:dyDescent="0.2">
      <c r="A117" s="15" t="s">
        <v>121</v>
      </c>
      <c r="B117" s="73">
        <v>31010200</v>
      </c>
      <c r="C117" s="64">
        <v>25673</v>
      </c>
      <c r="D117" s="54">
        <v>8900</v>
      </c>
      <c r="E117" s="54">
        <v>11731.98</v>
      </c>
      <c r="F117" s="60">
        <f t="shared" si="10"/>
        <v>131.82</v>
      </c>
      <c r="G117" s="54">
        <f t="shared" si="11"/>
        <v>-13941.02</v>
      </c>
      <c r="H117" s="54">
        <v>0</v>
      </c>
      <c r="I117" s="54">
        <v>0</v>
      </c>
      <c r="J117" s="54">
        <v>0</v>
      </c>
      <c r="K117" s="19" t="str">
        <f t="shared" si="8"/>
        <v/>
      </c>
      <c r="L117" s="18">
        <f t="shared" si="9"/>
        <v>0</v>
      </c>
    </row>
    <row r="118" spans="1:12" s="11" customFormat="1" ht="32.25" customHeight="1" x14ac:dyDescent="0.2">
      <c r="A118" s="14" t="s">
        <v>43</v>
      </c>
      <c r="B118" s="13">
        <v>31020000</v>
      </c>
      <c r="C118" s="68">
        <v>844.97</v>
      </c>
      <c r="D118" s="18">
        <v>1100</v>
      </c>
      <c r="E118" s="18">
        <v>3136.91</v>
      </c>
      <c r="F118" s="51" t="str">
        <f t="shared" si="10"/>
        <v>зв.100</v>
      </c>
      <c r="G118" s="18">
        <f t="shared" si="11"/>
        <v>2291.9399999999996</v>
      </c>
      <c r="H118" s="18">
        <v>0</v>
      </c>
      <c r="I118" s="18">
        <v>0</v>
      </c>
      <c r="J118" s="18">
        <v>0</v>
      </c>
      <c r="K118" s="19" t="str">
        <f t="shared" si="8"/>
        <v/>
      </c>
      <c r="L118" s="18">
        <f t="shared" si="9"/>
        <v>0</v>
      </c>
    </row>
    <row r="119" spans="1:12" s="11" customFormat="1" ht="48" customHeight="1" x14ac:dyDescent="0.2">
      <c r="A119" s="14" t="s">
        <v>44</v>
      </c>
      <c r="B119" s="13">
        <v>31030000</v>
      </c>
      <c r="C119" s="18">
        <v>0</v>
      </c>
      <c r="D119" s="18">
        <v>0</v>
      </c>
      <c r="E119" s="18">
        <v>0</v>
      </c>
      <c r="F119" s="51" t="str">
        <f t="shared" si="10"/>
        <v/>
      </c>
      <c r="G119" s="18">
        <f t="shared" si="11"/>
        <v>0</v>
      </c>
      <c r="H119" s="18">
        <v>1065814.43</v>
      </c>
      <c r="I119" s="18">
        <v>2233600</v>
      </c>
      <c r="J119" s="18">
        <v>2969893.96</v>
      </c>
      <c r="K119" s="19">
        <f t="shared" si="8"/>
        <v>132.9644502148997</v>
      </c>
      <c r="L119" s="18">
        <f t="shared" si="9"/>
        <v>1904079.53</v>
      </c>
    </row>
    <row r="120" spans="1:12" s="11" customFormat="1" ht="31.5" x14ac:dyDescent="0.2">
      <c r="A120" s="14" t="s">
        <v>45</v>
      </c>
      <c r="B120" s="13">
        <v>33000000</v>
      </c>
      <c r="C120" s="18">
        <f>C121</f>
        <v>0</v>
      </c>
      <c r="D120" s="18">
        <f>D121</f>
        <v>0</v>
      </c>
      <c r="E120" s="18">
        <f>E121</f>
        <v>0</v>
      </c>
      <c r="F120" s="51" t="str">
        <f t="shared" ref="F120:F151" si="12">IF(D120=0,"",IF(E120/D120&gt;1.5, "зв.100",E120/D120*100))</f>
        <v/>
      </c>
      <c r="G120" s="18">
        <f t="shared" ref="G120:G151" si="13">E120-C120</f>
        <v>0</v>
      </c>
      <c r="H120" s="18">
        <f>H121</f>
        <v>17918847.510000002</v>
      </c>
      <c r="I120" s="18">
        <f>I121</f>
        <v>17897000</v>
      </c>
      <c r="J120" s="18">
        <f>J121</f>
        <v>23345281.510000002</v>
      </c>
      <c r="K120" s="19">
        <f t="shared" si="8"/>
        <v>130.44242895457342</v>
      </c>
      <c r="L120" s="18">
        <f t="shared" si="9"/>
        <v>5426434</v>
      </c>
    </row>
    <row r="121" spans="1:12" s="11" customFormat="1" ht="15.75" x14ac:dyDescent="0.2">
      <c r="A121" s="14" t="s">
        <v>46</v>
      </c>
      <c r="B121" s="13">
        <v>33010000</v>
      </c>
      <c r="C121" s="18">
        <f>SUM(C122:C123)</f>
        <v>0</v>
      </c>
      <c r="D121" s="18">
        <f>SUM(D122:D123)</f>
        <v>0</v>
      </c>
      <c r="E121" s="18">
        <f>SUM(E122:E123)</f>
        <v>0</v>
      </c>
      <c r="F121" s="51" t="str">
        <f t="shared" si="12"/>
        <v/>
      </c>
      <c r="G121" s="18">
        <f t="shared" si="13"/>
        <v>0</v>
      </c>
      <c r="H121" s="18">
        <f>SUM(H122:H123)</f>
        <v>17918847.510000002</v>
      </c>
      <c r="I121" s="18">
        <f>SUM(I122:I123)</f>
        <v>17897000</v>
      </c>
      <c r="J121" s="18">
        <f>SUM(J122:J123)</f>
        <v>23345281.510000002</v>
      </c>
      <c r="K121" s="19">
        <f t="shared" si="8"/>
        <v>130.44242895457342</v>
      </c>
      <c r="L121" s="18">
        <f t="shared" si="9"/>
        <v>5426434</v>
      </c>
    </row>
    <row r="122" spans="1:12" ht="79.5" customHeight="1" x14ac:dyDescent="0.2">
      <c r="A122" s="15" t="s">
        <v>122</v>
      </c>
      <c r="B122" s="73">
        <v>33010100</v>
      </c>
      <c r="C122" s="54">
        <v>0</v>
      </c>
      <c r="D122" s="54">
        <v>0</v>
      </c>
      <c r="E122" s="54">
        <v>0</v>
      </c>
      <c r="F122" s="51" t="str">
        <f t="shared" si="12"/>
        <v/>
      </c>
      <c r="G122" s="18">
        <f t="shared" si="13"/>
        <v>0</v>
      </c>
      <c r="H122" s="65">
        <v>16679919.92</v>
      </c>
      <c r="I122" s="54">
        <v>17097000</v>
      </c>
      <c r="J122" s="54">
        <v>23302868.690000001</v>
      </c>
      <c r="K122" s="98">
        <f t="shared" si="8"/>
        <v>136.29799783587765</v>
      </c>
      <c r="L122" s="54">
        <f t="shared" si="9"/>
        <v>6622948.7700000014</v>
      </c>
    </row>
    <row r="123" spans="1:12" ht="66" customHeight="1" x14ac:dyDescent="0.2">
      <c r="A123" s="15" t="s">
        <v>123</v>
      </c>
      <c r="B123" s="73">
        <v>33010400</v>
      </c>
      <c r="C123" s="54">
        <v>0</v>
      </c>
      <c r="D123" s="54">
        <v>0</v>
      </c>
      <c r="E123" s="54">
        <v>0</v>
      </c>
      <c r="F123" s="51" t="str">
        <f t="shared" si="12"/>
        <v/>
      </c>
      <c r="G123" s="18">
        <f t="shared" si="13"/>
        <v>0</v>
      </c>
      <c r="H123" s="65">
        <v>1238927.5900000001</v>
      </c>
      <c r="I123" s="54">
        <v>800000</v>
      </c>
      <c r="J123" s="54">
        <v>42412.82</v>
      </c>
      <c r="K123" s="98">
        <f t="shared" si="8"/>
        <v>5.3016025000000004</v>
      </c>
      <c r="L123" s="54">
        <f t="shared" si="9"/>
        <v>-1196514.77</v>
      </c>
    </row>
    <row r="124" spans="1:12" s="11" customFormat="1" ht="15.75" x14ac:dyDescent="0.2">
      <c r="A124" s="14" t="s">
        <v>47</v>
      </c>
      <c r="B124" s="13">
        <v>50000000</v>
      </c>
      <c r="C124" s="18">
        <f>C125</f>
        <v>0</v>
      </c>
      <c r="D124" s="18">
        <f>D125</f>
        <v>0</v>
      </c>
      <c r="E124" s="18">
        <f>E125</f>
        <v>0</v>
      </c>
      <c r="F124" s="51" t="str">
        <f t="shared" si="12"/>
        <v/>
      </c>
      <c r="G124" s="18">
        <f t="shared" si="13"/>
        <v>0</v>
      </c>
      <c r="H124" s="18">
        <f>H125</f>
        <v>7249277.4000000004</v>
      </c>
      <c r="I124" s="18">
        <f>I125</f>
        <v>8544000</v>
      </c>
      <c r="J124" s="18">
        <f>J125</f>
        <v>9699564.6099999994</v>
      </c>
      <c r="K124" s="19">
        <f t="shared" si="8"/>
        <v>113.52486669007492</v>
      </c>
      <c r="L124" s="18">
        <f t="shared" si="9"/>
        <v>2450287.209999999</v>
      </c>
    </row>
    <row r="125" spans="1:12" ht="63" x14ac:dyDescent="0.2">
      <c r="A125" s="15" t="s">
        <v>124</v>
      </c>
      <c r="B125" s="73">
        <v>50110000</v>
      </c>
      <c r="C125" s="54">
        <v>0</v>
      </c>
      <c r="D125" s="54">
        <v>0</v>
      </c>
      <c r="E125" s="54">
        <v>0</v>
      </c>
      <c r="F125" s="51" t="str">
        <f t="shared" si="12"/>
        <v/>
      </c>
      <c r="G125" s="18">
        <f t="shared" si="13"/>
        <v>0</v>
      </c>
      <c r="H125" s="65">
        <v>7249277.4000000004</v>
      </c>
      <c r="I125" s="54">
        <v>8544000</v>
      </c>
      <c r="J125" s="54">
        <v>9699564.6099999994</v>
      </c>
      <c r="K125" s="98">
        <f t="shared" si="8"/>
        <v>113.52486669007492</v>
      </c>
      <c r="L125" s="54">
        <f t="shared" si="9"/>
        <v>2450287.209999999</v>
      </c>
    </row>
    <row r="126" spans="1:12" s="11" customFormat="1" ht="15.75" x14ac:dyDescent="0.2">
      <c r="A126" s="14" t="s">
        <v>48</v>
      </c>
      <c r="B126" s="13">
        <v>90010100</v>
      </c>
      <c r="C126" s="18">
        <f>C9+C78+C114+C124</f>
        <v>617710879.88999999</v>
      </c>
      <c r="D126" s="18">
        <f>D9+D78+D114+D124</f>
        <v>861367453</v>
      </c>
      <c r="E126" s="18">
        <f>E9+E78+E114+E124</f>
        <v>916686310.79000008</v>
      </c>
      <c r="F126" s="51">
        <f t="shared" si="12"/>
        <v>106.42221360899273</v>
      </c>
      <c r="G126" s="18">
        <f t="shared" si="13"/>
        <v>298975430.9000001</v>
      </c>
      <c r="H126" s="18">
        <f>H9+H78+H114+H124</f>
        <v>81246134.230000004</v>
      </c>
      <c r="I126" s="18">
        <f>I9+I78+I114+I124</f>
        <v>70444020</v>
      </c>
      <c r="J126" s="18">
        <f>J9+J78+J114+J124</f>
        <v>115303525.20999999</v>
      </c>
      <c r="K126" s="19" t="str">
        <f t="shared" si="8"/>
        <v>зв.100</v>
      </c>
      <c r="L126" s="18">
        <f t="shared" si="9"/>
        <v>34057390.979999989</v>
      </c>
    </row>
    <row r="127" spans="1:12" s="11" customFormat="1" ht="15.75" x14ac:dyDescent="0.2">
      <c r="A127" s="14" t="s">
        <v>49</v>
      </c>
      <c r="B127" s="13">
        <v>40000000</v>
      </c>
      <c r="C127" s="18">
        <f t="shared" ref="C127:E128" si="14">C128</f>
        <v>683089283.32000005</v>
      </c>
      <c r="D127" s="18">
        <f t="shared" si="14"/>
        <v>876358787.77999997</v>
      </c>
      <c r="E127" s="18">
        <f t="shared" si="14"/>
        <v>874934654.69000006</v>
      </c>
      <c r="F127" s="51">
        <f t="shared" si="12"/>
        <v>99.837494287743993</v>
      </c>
      <c r="G127" s="18">
        <f t="shared" si="13"/>
        <v>191845371.37</v>
      </c>
      <c r="H127" s="18">
        <f t="shared" ref="H127:J128" si="15">H128</f>
        <v>5478650.3399999999</v>
      </c>
      <c r="I127" s="18">
        <f t="shared" si="15"/>
        <v>0</v>
      </c>
      <c r="J127" s="18">
        <f t="shared" si="15"/>
        <v>0</v>
      </c>
      <c r="K127" s="19" t="str">
        <f t="shared" si="8"/>
        <v/>
      </c>
      <c r="L127" s="18">
        <f t="shared" si="9"/>
        <v>-5478650.3399999999</v>
      </c>
    </row>
    <row r="128" spans="1:12" s="11" customFormat="1" ht="15.75" x14ac:dyDescent="0.2">
      <c r="A128" s="14" t="s">
        <v>50</v>
      </c>
      <c r="B128" s="13">
        <v>41000000</v>
      </c>
      <c r="C128" s="18">
        <f t="shared" si="14"/>
        <v>683089283.32000005</v>
      </c>
      <c r="D128" s="18">
        <f t="shared" si="14"/>
        <v>876358787.77999997</v>
      </c>
      <c r="E128" s="18">
        <f t="shared" si="14"/>
        <v>874934654.69000006</v>
      </c>
      <c r="F128" s="51">
        <f t="shared" si="12"/>
        <v>99.837494287743993</v>
      </c>
      <c r="G128" s="18">
        <f t="shared" si="13"/>
        <v>191845371.37</v>
      </c>
      <c r="H128" s="18">
        <f t="shared" si="15"/>
        <v>5478650.3399999999</v>
      </c>
      <c r="I128" s="18">
        <f t="shared" si="15"/>
        <v>0</v>
      </c>
      <c r="J128" s="18">
        <f t="shared" si="15"/>
        <v>0</v>
      </c>
      <c r="K128" s="19" t="str">
        <f t="shared" si="8"/>
        <v/>
      </c>
      <c r="L128" s="18">
        <f t="shared" si="9"/>
        <v>-5478650.3399999999</v>
      </c>
    </row>
    <row r="129" spans="1:12" s="11" customFormat="1" ht="15.75" x14ac:dyDescent="0.2">
      <c r="A129" s="14" t="s">
        <v>125</v>
      </c>
      <c r="B129" s="13">
        <v>41030000</v>
      </c>
      <c r="C129" s="18">
        <f>SUM(C130:C141)</f>
        <v>683089283.32000005</v>
      </c>
      <c r="D129" s="18">
        <f>SUM(D130:D141)</f>
        <v>876358787.77999997</v>
      </c>
      <c r="E129" s="18">
        <f>SUM(E130:E141)</f>
        <v>874934654.69000006</v>
      </c>
      <c r="F129" s="51">
        <f t="shared" si="12"/>
        <v>99.837494287743993</v>
      </c>
      <c r="G129" s="18">
        <f t="shared" si="13"/>
        <v>191845371.37</v>
      </c>
      <c r="H129" s="18">
        <f>SUM(H130:H140)</f>
        <v>5478650.3399999999</v>
      </c>
      <c r="I129" s="18">
        <f>SUM(I130:I138)</f>
        <v>0</v>
      </c>
      <c r="J129" s="18">
        <f>SUM(J130:J138)</f>
        <v>0</v>
      </c>
      <c r="K129" s="19" t="str">
        <f t="shared" si="8"/>
        <v/>
      </c>
      <c r="L129" s="18">
        <f t="shared" si="9"/>
        <v>-5478650.3399999999</v>
      </c>
    </row>
    <row r="130" spans="1:12" ht="110.25" x14ac:dyDescent="0.2">
      <c r="A130" s="15" t="s">
        <v>206</v>
      </c>
      <c r="B130" s="73">
        <v>41030600</v>
      </c>
      <c r="C130" s="64">
        <v>210482437</v>
      </c>
      <c r="D130" s="54">
        <v>231803050</v>
      </c>
      <c r="E130" s="54">
        <v>231803049.22</v>
      </c>
      <c r="F130" s="60">
        <f t="shared" si="12"/>
        <v>99.999999663507438</v>
      </c>
      <c r="G130" s="54">
        <f t="shared" si="13"/>
        <v>21320612.219999999</v>
      </c>
      <c r="H130" s="54">
        <v>0</v>
      </c>
      <c r="I130" s="54">
        <v>0</v>
      </c>
      <c r="J130" s="54">
        <v>0</v>
      </c>
      <c r="K130" s="19" t="str">
        <f t="shared" si="8"/>
        <v/>
      </c>
      <c r="L130" s="18">
        <f t="shared" si="9"/>
        <v>0</v>
      </c>
    </row>
    <row r="131" spans="1:12" ht="111" customHeight="1" x14ac:dyDescent="0.2">
      <c r="A131" s="15" t="s">
        <v>166</v>
      </c>
      <c r="B131" s="73">
        <v>41030800</v>
      </c>
      <c r="C131" s="64">
        <v>81321683.849999994</v>
      </c>
      <c r="D131" s="54">
        <v>243246835.78</v>
      </c>
      <c r="E131" s="54">
        <v>243018560.88999999</v>
      </c>
      <c r="F131" s="60">
        <f t="shared" si="12"/>
        <v>99.90615504235933</v>
      </c>
      <c r="G131" s="54">
        <f t="shared" si="13"/>
        <v>161696877.03999999</v>
      </c>
      <c r="H131" s="54">
        <v>0</v>
      </c>
      <c r="I131" s="54">
        <v>0</v>
      </c>
      <c r="J131" s="54">
        <v>0</v>
      </c>
      <c r="K131" s="19" t="str">
        <f t="shared" si="8"/>
        <v/>
      </c>
      <c r="L131" s="18">
        <f t="shared" si="9"/>
        <v>0</v>
      </c>
    </row>
    <row r="132" spans="1:12" ht="94.5" x14ac:dyDescent="0.2">
      <c r="A132" s="15" t="s">
        <v>167</v>
      </c>
      <c r="B132" s="73">
        <v>41030900</v>
      </c>
      <c r="C132" s="64">
        <v>18201888.420000002</v>
      </c>
      <c r="D132" s="65"/>
      <c r="E132" s="64"/>
      <c r="F132" s="60" t="str">
        <f t="shared" si="12"/>
        <v/>
      </c>
      <c r="G132" s="54">
        <f t="shared" si="13"/>
        <v>-18201888.420000002</v>
      </c>
      <c r="H132" s="54">
        <v>0</v>
      </c>
      <c r="I132" s="54">
        <v>0</v>
      </c>
      <c r="J132" s="54">
        <v>0</v>
      </c>
      <c r="K132" s="19" t="str">
        <f t="shared" si="8"/>
        <v/>
      </c>
      <c r="L132" s="18">
        <f t="shared" si="9"/>
        <v>0</v>
      </c>
    </row>
    <row r="133" spans="1:12" ht="78.75" x14ac:dyDescent="0.2">
      <c r="A133" s="15" t="s">
        <v>51</v>
      </c>
      <c r="B133" s="73">
        <v>41031000</v>
      </c>
      <c r="C133" s="64">
        <v>147100</v>
      </c>
      <c r="D133" s="54">
        <v>451300</v>
      </c>
      <c r="E133" s="54">
        <v>443101.08</v>
      </c>
      <c r="F133" s="60">
        <f t="shared" si="12"/>
        <v>98.1832661200975</v>
      </c>
      <c r="G133" s="54">
        <f t="shared" si="13"/>
        <v>296001.08</v>
      </c>
      <c r="H133" s="54">
        <v>0</v>
      </c>
      <c r="I133" s="54">
        <v>0</v>
      </c>
      <c r="J133" s="54">
        <v>0</v>
      </c>
      <c r="K133" s="19" t="str">
        <f t="shared" si="8"/>
        <v/>
      </c>
      <c r="L133" s="18">
        <f t="shared" si="9"/>
        <v>0</v>
      </c>
    </row>
    <row r="134" spans="1:12" ht="78.75" x14ac:dyDescent="0.2">
      <c r="A134" s="15" t="s">
        <v>321</v>
      </c>
      <c r="B134" s="73">
        <v>41033800</v>
      </c>
      <c r="C134" s="64"/>
      <c r="D134" s="54">
        <v>330000</v>
      </c>
      <c r="E134" s="54">
        <v>327464</v>
      </c>
      <c r="F134" s="60">
        <f t="shared" si="12"/>
        <v>99.231515151515154</v>
      </c>
      <c r="G134" s="54">
        <f t="shared" si="13"/>
        <v>327464</v>
      </c>
      <c r="H134" s="54"/>
      <c r="I134" s="54"/>
      <c r="J134" s="54"/>
      <c r="K134" s="19" t="str">
        <f>IF(I134=0,"",IF(J134/I134&gt;1.5, "зв.100",J134/I134*100))</f>
        <v/>
      </c>
      <c r="L134" s="18">
        <f>J134-H134</f>
        <v>0</v>
      </c>
    </row>
    <row r="135" spans="1:12" ht="31.5" x14ac:dyDescent="0.2">
      <c r="A135" s="15" t="s">
        <v>202</v>
      </c>
      <c r="B135" s="75">
        <v>41033900</v>
      </c>
      <c r="C135" s="64">
        <v>187046800</v>
      </c>
      <c r="D135" s="54">
        <v>193165700</v>
      </c>
      <c r="E135" s="54">
        <v>193165700</v>
      </c>
      <c r="F135" s="60">
        <f t="shared" si="12"/>
        <v>100</v>
      </c>
      <c r="G135" s="54">
        <f t="shared" si="13"/>
        <v>6118900</v>
      </c>
      <c r="H135" s="54"/>
      <c r="I135" s="54"/>
      <c r="J135" s="54"/>
      <c r="K135" s="19" t="str">
        <f t="shared" si="8"/>
        <v/>
      </c>
      <c r="L135" s="18">
        <f t="shared" si="9"/>
        <v>0</v>
      </c>
    </row>
    <row r="136" spans="1:12" ht="31.5" x14ac:dyDescent="0.2">
      <c r="A136" s="15" t="s">
        <v>203</v>
      </c>
      <c r="B136" s="75">
        <v>41034200</v>
      </c>
      <c r="C136" s="64">
        <v>175402000</v>
      </c>
      <c r="D136" s="54">
        <v>170884100</v>
      </c>
      <c r="E136" s="54">
        <v>170884100</v>
      </c>
      <c r="F136" s="60">
        <f t="shared" si="12"/>
        <v>100</v>
      </c>
      <c r="G136" s="54">
        <f t="shared" si="13"/>
        <v>-4517900</v>
      </c>
      <c r="H136" s="54"/>
      <c r="I136" s="54"/>
      <c r="J136" s="54"/>
      <c r="K136" s="19" t="str">
        <f t="shared" si="8"/>
        <v/>
      </c>
      <c r="L136" s="18">
        <f t="shared" si="9"/>
        <v>0</v>
      </c>
    </row>
    <row r="137" spans="1:12" s="31" customFormat="1" ht="63" x14ac:dyDescent="0.2">
      <c r="A137" s="15" t="s">
        <v>304</v>
      </c>
      <c r="B137" s="73">
        <v>41034500</v>
      </c>
      <c r="C137" s="64">
        <v>0</v>
      </c>
      <c r="D137" s="54">
        <v>32779400</v>
      </c>
      <c r="E137" s="54">
        <v>31730838.98</v>
      </c>
      <c r="F137" s="60">
        <f t="shared" si="12"/>
        <v>96.801158593506898</v>
      </c>
      <c r="G137" s="54">
        <f t="shared" si="13"/>
        <v>31730838.98</v>
      </c>
      <c r="H137" s="54"/>
      <c r="I137" s="54"/>
      <c r="J137" s="54"/>
      <c r="K137" s="19" t="str">
        <f>IF(I137=0,"",IF(J137/I137&gt;1.5, "зв.100",J137/I137*100))</f>
        <v/>
      </c>
      <c r="L137" s="18">
        <f>J137-H137</f>
        <v>0</v>
      </c>
    </row>
    <row r="138" spans="1:12" ht="127.5" customHeight="1" x14ac:dyDescent="0.2">
      <c r="A138" s="15" t="s">
        <v>165</v>
      </c>
      <c r="B138" s="73">
        <v>41035800</v>
      </c>
      <c r="C138" s="64">
        <v>539224.57999999996</v>
      </c>
      <c r="D138" s="54">
        <v>651300</v>
      </c>
      <c r="E138" s="54">
        <v>603357.85</v>
      </c>
      <c r="F138" s="60">
        <f t="shared" si="12"/>
        <v>92.639006602180245</v>
      </c>
      <c r="G138" s="54">
        <f t="shared" si="13"/>
        <v>64133.270000000019</v>
      </c>
      <c r="H138" s="54">
        <v>0</v>
      </c>
      <c r="I138" s="54">
        <v>0</v>
      </c>
      <c r="J138" s="54">
        <v>0</v>
      </c>
      <c r="K138" s="19" t="str">
        <f t="shared" si="8"/>
        <v/>
      </c>
      <c r="L138" s="18">
        <f t="shared" si="9"/>
        <v>0</v>
      </c>
    </row>
    <row r="139" spans="1:12" ht="113.25" customHeight="1" x14ac:dyDescent="0.2">
      <c r="A139" s="15" t="s">
        <v>322</v>
      </c>
      <c r="B139" s="73">
        <v>41036100</v>
      </c>
      <c r="C139" s="64"/>
      <c r="D139" s="54">
        <v>3047102</v>
      </c>
      <c r="E139" s="54">
        <v>2958482.67</v>
      </c>
      <c r="F139" s="60">
        <f t="shared" si="12"/>
        <v>97.091684820527831</v>
      </c>
      <c r="G139" s="54">
        <f t="shared" si="13"/>
        <v>2958482.67</v>
      </c>
      <c r="H139" s="54"/>
      <c r="I139" s="54"/>
      <c r="J139" s="54"/>
      <c r="K139" s="19" t="str">
        <f>IF(I139=0,"",IF(J139/I139&gt;1.5, "зв.100",J139/I139*100))</f>
        <v/>
      </c>
      <c r="L139" s="18">
        <f>J139-H139</f>
        <v>0</v>
      </c>
    </row>
    <row r="140" spans="1:12" s="33" customFormat="1" ht="162" customHeight="1" x14ac:dyDescent="0.2">
      <c r="A140" s="15" t="s">
        <v>309</v>
      </c>
      <c r="B140" s="73">
        <v>41036600</v>
      </c>
      <c r="C140" s="64">
        <v>5951624.8399999999</v>
      </c>
      <c r="D140" s="54"/>
      <c r="E140" s="54"/>
      <c r="F140" s="60" t="str">
        <f t="shared" si="12"/>
        <v/>
      </c>
      <c r="G140" s="54">
        <f t="shared" si="13"/>
        <v>-5951624.8399999999</v>
      </c>
      <c r="H140" s="65">
        <v>5478650.3399999999</v>
      </c>
      <c r="I140" s="54"/>
      <c r="J140" s="54"/>
      <c r="K140" s="98" t="str">
        <f>IF(I140=0,"",IF(J140/I140&gt;1.5, "зв.100",J140/I140*100))</f>
        <v/>
      </c>
      <c r="L140" s="54">
        <f>J140-H140</f>
        <v>-5478650.3399999999</v>
      </c>
    </row>
    <row r="141" spans="1:12" ht="63" x14ac:dyDescent="0.2">
      <c r="A141" s="15" t="s">
        <v>318</v>
      </c>
      <c r="B141" s="73">
        <v>41037000</v>
      </c>
      <c r="C141" s="64">
        <v>3996524.63</v>
      </c>
      <c r="D141" s="54"/>
      <c r="E141" s="54"/>
      <c r="F141" s="60" t="str">
        <f t="shared" si="12"/>
        <v/>
      </c>
      <c r="G141" s="54">
        <f t="shared" si="13"/>
        <v>-3996524.63</v>
      </c>
      <c r="H141" s="65"/>
      <c r="I141" s="54"/>
      <c r="J141" s="54"/>
      <c r="K141" s="98" t="str">
        <f>IF(I141=0,"",IF(J141/I141&gt;1.5, "зв.100",J141/I141*100))</f>
        <v/>
      </c>
      <c r="L141" s="54">
        <f>J141-H141</f>
        <v>0</v>
      </c>
    </row>
    <row r="142" spans="1:12" s="32" customFormat="1" ht="31.5" x14ac:dyDescent="0.2">
      <c r="A142" s="14" t="s">
        <v>52</v>
      </c>
      <c r="B142" s="13">
        <v>90010200</v>
      </c>
      <c r="C142" s="18">
        <f>C126+C127</f>
        <v>1300800163.21</v>
      </c>
      <c r="D142" s="18">
        <f>D126+D127</f>
        <v>1737726240.78</v>
      </c>
      <c r="E142" s="18">
        <f>E126+E127</f>
        <v>1791620965.48</v>
      </c>
      <c r="F142" s="51">
        <f t="shared" si="12"/>
        <v>103.10145081746644</v>
      </c>
      <c r="G142" s="18">
        <f t="shared" si="13"/>
        <v>490820802.26999998</v>
      </c>
      <c r="H142" s="18">
        <f>H126+H127</f>
        <v>86724784.570000008</v>
      </c>
      <c r="I142" s="18">
        <f>I126+I127</f>
        <v>70444020</v>
      </c>
      <c r="J142" s="18">
        <f>J126+J127</f>
        <v>115303525.20999999</v>
      </c>
      <c r="K142" s="19" t="str">
        <f t="shared" si="8"/>
        <v>зв.100</v>
      </c>
      <c r="L142" s="18">
        <f t="shared" si="9"/>
        <v>28578740.639999986</v>
      </c>
    </row>
    <row r="143" spans="1:12" s="31" customFormat="1" ht="15.75" hidden="1" x14ac:dyDescent="0.2">
      <c r="A143" s="15" t="s">
        <v>126</v>
      </c>
      <c r="B143" s="73">
        <v>41035000</v>
      </c>
      <c r="C143" s="54"/>
      <c r="D143" s="54"/>
      <c r="E143" s="54"/>
      <c r="F143" s="60" t="str">
        <f t="shared" si="12"/>
        <v/>
      </c>
      <c r="G143" s="54">
        <f t="shared" si="13"/>
        <v>0</v>
      </c>
      <c r="H143" s="54">
        <v>0</v>
      </c>
      <c r="I143" s="54">
        <v>0</v>
      </c>
      <c r="J143" s="54">
        <v>0</v>
      </c>
      <c r="K143" s="19" t="str">
        <f t="shared" si="8"/>
        <v/>
      </c>
      <c r="L143" s="18">
        <f t="shared" si="9"/>
        <v>0</v>
      </c>
    </row>
    <row r="144" spans="1:12" s="31" customFormat="1" ht="63" x14ac:dyDescent="0.2">
      <c r="A144" s="15" t="s">
        <v>305</v>
      </c>
      <c r="B144" s="73">
        <v>41035200</v>
      </c>
      <c r="C144" s="54"/>
      <c r="D144" s="54">
        <v>653000</v>
      </c>
      <c r="E144" s="54">
        <v>652950</v>
      </c>
      <c r="F144" s="60">
        <f t="shared" si="12"/>
        <v>99.992343032159269</v>
      </c>
      <c r="G144" s="54">
        <f t="shared" si="13"/>
        <v>652950</v>
      </c>
      <c r="H144" s="54"/>
      <c r="I144" s="54"/>
      <c r="J144" s="54"/>
      <c r="K144" s="19" t="str">
        <f>IF(I144=0,"",IF(J144/I144&gt;1.5, "зв.100",J144/I144*100))</f>
        <v/>
      </c>
      <c r="L144" s="18">
        <f>J144-H144</f>
        <v>0</v>
      </c>
    </row>
    <row r="145" spans="1:12" s="71" customFormat="1" ht="18.75" x14ac:dyDescent="0.2">
      <c r="A145" s="37" t="s">
        <v>6</v>
      </c>
      <c r="B145" s="13">
        <v>90010300</v>
      </c>
      <c r="C145" s="20">
        <f>C142+C143</f>
        <v>1300800163.21</v>
      </c>
      <c r="D145" s="20">
        <f>D142+D143+D144</f>
        <v>1738379240.78</v>
      </c>
      <c r="E145" s="20">
        <f>E142+E143+E144</f>
        <v>1792273915.48</v>
      </c>
      <c r="F145" s="70">
        <f t="shared" si="12"/>
        <v>103.10028292076348</v>
      </c>
      <c r="G145" s="70">
        <f t="shared" si="13"/>
        <v>491473752.26999998</v>
      </c>
      <c r="H145" s="70">
        <f>H142+H143</f>
        <v>86724784.570000008</v>
      </c>
      <c r="I145" s="70">
        <f>I142+I143</f>
        <v>70444020</v>
      </c>
      <c r="J145" s="70">
        <f>J142+J143</f>
        <v>115303525.20999999</v>
      </c>
      <c r="K145" s="70" t="str">
        <f t="shared" si="8"/>
        <v>зв.100</v>
      </c>
      <c r="L145" s="70">
        <f t="shared" si="9"/>
        <v>28578740.639999986</v>
      </c>
    </row>
    <row r="146" spans="1:12" s="11" customFormat="1" ht="15.75" x14ac:dyDescent="0.2">
      <c r="A146" s="14" t="s">
        <v>53</v>
      </c>
      <c r="B146" s="77">
        <v>10000</v>
      </c>
      <c r="C146" s="18">
        <f>C147</f>
        <v>32474580.27</v>
      </c>
      <c r="D146" s="18">
        <f>D147</f>
        <v>60048450</v>
      </c>
      <c r="E146" s="18">
        <f>E147</f>
        <v>57205971.659999996</v>
      </c>
      <c r="F146" s="51">
        <f t="shared" si="12"/>
        <v>95.266358515498723</v>
      </c>
      <c r="G146" s="18">
        <f t="shared" si="13"/>
        <v>24731391.389999997</v>
      </c>
      <c r="H146" s="18">
        <f>H147</f>
        <v>1289315.57</v>
      </c>
      <c r="I146" s="18">
        <f>I147</f>
        <v>2778760</v>
      </c>
      <c r="J146" s="18">
        <f>J147</f>
        <v>2742011.71</v>
      </c>
      <c r="K146" s="19">
        <f t="shared" ref="K146:K210" si="16">IF(I146=0,"",IF(J146/I146&gt;1.5, "зв.100",J146/I146*100))</f>
        <v>98.677529185679944</v>
      </c>
      <c r="L146" s="18">
        <f t="shared" si="9"/>
        <v>1452696.14</v>
      </c>
    </row>
    <row r="147" spans="1:12" ht="15.75" x14ac:dyDescent="0.2">
      <c r="A147" s="15" t="s">
        <v>54</v>
      </c>
      <c r="B147" s="78">
        <v>10116</v>
      </c>
      <c r="C147" s="99">
        <v>32474580.27</v>
      </c>
      <c r="D147" s="54">
        <v>60048450</v>
      </c>
      <c r="E147" s="54">
        <v>57205971.659999996</v>
      </c>
      <c r="F147" s="60">
        <f t="shared" si="12"/>
        <v>95.266358515498723</v>
      </c>
      <c r="G147" s="54">
        <f t="shared" si="13"/>
        <v>24731391.389999997</v>
      </c>
      <c r="H147" s="52">
        <v>1289315.57</v>
      </c>
      <c r="I147" s="54">
        <v>2778760</v>
      </c>
      <c r="J147" s="54">
        <v>2742011.71</v>
      </c>
      <c r="K147" s="98">
        <f t="shared" si="16"/>
        <v>98.677529185679944</v>
      </c>
      <c r="L147" s="54">
        <f t="shared" ref="L147:L211" si="17">J147-H147</f>
        <v>1452696.14</v>
      </c>
    </row>
    <row r="148" spans="1:12" s="11" customFormat="1" ht="15.75" x14ac:dyDescent="0.2">
      <c r="A148" s="14" t="s">
        <v>55</v>
      </c>
      <c r="B148" s="77">
        <v>70000</v>
      </c>
      <c r="C148" s="18">
        <f>SUM(C149:C160)</f>
        <v>350932206.38</v>
      </c>
      <c r="D148" s="18">
        <f>SUM(D149:D160)</f>
        <v>499178809</v>
      </c>
      <c r="E148" s="18">
        <f>SUM(E149:E160)</f>
        <v>479503575.60999995</v>
      </c>
      <c r="F148" s="51">
        <f t="shared" si="12"/>
        <v>96.058479840236956</v>
      </c>
      <c r="G148" s="18">
        <f t="shared" si="13"/>
        <v>128571369.22999996</v>
      </c>
      <c r="H148" s="18">
        <f>SUM(H149:H160)</f>
        <v>35107123.560000002</v>
      </c>
      <c r="I148" s="18">
        <f>SUM(I149:I160)</f>
        <v>56860897</v>
      </c>
      <c r="J148" s="18">
        <f>SUM(J149:J160)</f>
        <v>54368959.309999995</v>
      </c>
      <c r="K148" s="19">
        <f t="shared" si="16"/>
        <v>95.617484384743349</v>
      </c>
      <c r="L148" s="18">
        <f t="shared" si="17"/>
        <v>19261835.749999993</v>
      </c>
    </row>
    <row r="149" spans="1:12" ht="15.75" x14ac:dyDescent="0.2">
      <c r="A149" s="15" t="s">
        <v>56</v>
      </c>
      <c r="B149" s="78">
        <v>70101</v>
      </c>
      <c r="C149" s="59">
        <v>129722015.64</v>
      </c>
      <c r="D149" s="54">
        <v>151664100</v>
      </c>
      <c r="E149" s="54">
        <v>146709447.13999999</v>
      </c>
      <c r="F149" s="51">
        <f t="shared" si="12"/>
        <v>96.733140631171111</v>
      </c>
      <c r="G149" s="18">
        <f t="shared" si="13"/>
        <v>16987431.499999985</v>
      </c>
      <c r="H149" s="52">
        <v>23715419.780000001</v>
      </c>
      <c r="I149" s="54">
        <v>29550285</v>
      </c>
      <c r="J149" s="54">
        <v>27458662.120000001</v>
      </c>
      <c r="K149" s="19">
        <f t="shared" si="16"/>
        <v>92.92181824980706</v>
      </c>
      <c r="L149" s="18">
        <f t="shared" si="17"/>
        <v>3743242.34</v>
      </c>
    </row>
    <row r="150" spans="1:12" ht="47.25" x14ac:dyDescent="0.2">
      <c r="A150" s="15" t="s">
        <v>127</v>
      </c>
      <c r="B150" s="78">
        <v>70201</v>
      </c>
      <c r="C150" s="59">
        <v>196678581.43000001</v>
      </c>
      <c r="D150" s="54">
        <v>236235309</v>
      </c>
      <c r="E150" s="54">
        <v>224531793.02000001</v>
      </c>
      <c r="F150" s="60">
        <f t="shared" si="12"/>
        <v>95.045822730928009</v>
      </c>
      <c r="G150" s="54">
        <f t="shared" si="13"/>
        <v>27853211.590000004</v>
      </c>
      <c r="H150" s="52">
        <v>10563719.949999999</v>
      </c>
      <c r="I150" s="54">
        <v>20113012</v>
      </c>
      <c r="J150" s="54">
        <v>18024755.579999998</v>
      </c>
      <c r="K150" s="98">
        <f t="shared" si="16"/>
        <v>89.61738589923776</v>
      </c>
      <c r="L150" s="54">
        <f t="shared" si="17"/>
        <v>7461035.629999999</v>
      </c>
    </row>
    <row r="151" spans="1:12" s="31" customFormat="1" ht="31.5" x14ac:dyDescent="0.2">
      <c r="A151" s="15" t="s">
        <v>259</v>
      </c>
      <c r="B151" s="78">
        <v>70303</v>
      </c>
      <c r="C151" s="59">
        <v>144967.07</v>
      </c>
      <c r="D151" s="54">
        <v>651300</v>
      </c>
      <c r="E151" s="54">
        <v>603357.85</v>
      </c>
      <c r="F151" s="60">
        <f t="shared" si="12"/>
        <v>92.639006602180245</v>
      </c>
      <c r="G151" s="54">
        <f t="shared" si="13"/>
        <v>458390.77999999997</v>
      </c>
      <c r="H151" s="52"/>
      <c r="I151" s="54">
        <v>0</v>
      </c>
      <c r="J151" s="54">
        <v>0</v>
      </c>
      <c r="K151" s="98" t="str">
        <f t="shared" si="16"/>
        <v/>
      </c>
      <c r="L151" s="54">
        <f t="shared" si="17"/>
        <v>0</v>
      </c>
    </row>
    <row r="152" spans="1:12" ht="96" customHeight="1" x14ac:dyDescent="0.2">
      <c r="A152" s="15" t="s">
        <v>128</v>
      </c>
      <c r="B152" s="78">
        <v>70307</v>
      </c>
      <c r="C152" s="59">
        <v>6769375.3499999996</v>
      </c>
      <c r="D152" s="54">
        <v>7222900</v>
      </c>
      <c r="E152" s="54">
        <v>6781665.8399999999</v>
      </c>
      <c r="F152" s="60">
        <f t="shared" ref="F152:F171" si="18">IF(D152=0,"",IF(E152/D152&gt;1.5, "зв.100",E152/D152*100))</f>
        <v>93.891177227983206</v>
      </c>
      <c r="G152" s="54">
        <f t="shared" ref="G152:G171" si="19">E152-C152</f>
        <v>12290.490000000224</v>
      </c>
      <c r="H152" s="52">
        <v>149907.44</v>
      </c>
      <c r="I152" s="54">
        <v>72700</v>
      </c>
      <c r="J152" s="54">
        <v>104280.29</v>
      </c>
      <c r="K152" s="98">
        <f t="shared" si="16"/>
        <v>143.43918844566713</v>
      </c>
      <c r="L152" s="54">
        <f t="shared" si="17"/>
        <v>-45627.150000000009</v>
      </c>
    </row>
    <row r="153" spans="1:12" ht="31.5" x14ac:dyDescent="0.2">
      <c r="A153" s="15" t="s">
        <v>129</v>
      </c>
      <c r="B153" s="78">
        <v>70401</v>
      </c>
      <c r="C153" s="59">
        <v>10341857.449999999</v>
      </c>
      <c r="D153" s="54">
        <v>11313500</v>
      </c>
      <c r="E153" s="54">
        <v>10680491.199999999</v>
      </c>
      <c r="F153" s="60">
        <f t="shared" si="18"/>
        <v>94.40483669951827</v>
      </c>
      <c r="G153" s="54">
        <f t="shared" si="19"/>
        <v>338633.75</v>
      </c>
      <c r="H153" s="52">
        <v>638076.39</v>
      </c>
      <c r="I153" s="54">
        <v>284800</v>
      </c>
      <c r="J153" s="54">
        <v>284233.87</v>
      </c>
      <c r="K153" s="98">
        <f t="shared" si="16"/>
        <v>99.801218398876401</v>
      </c>
      <c r="L153" s="54">
        <f t="shared" si="17"/>
        <v>-353842.52</v>
      </c>
    </row>
    <row r="154" spans="1:12" s="31" customFormat="1" ht="15.75" x14ac:dyDescent="0.2">
      <c r="A154" s="15" t="s">
        <v>288</v>
      </c>
      <c r="B154" s="78">
        <v>70501</v>
      </c>
      <c r="C154" s="52"/>
      <c r="D154" s="54">
        <v>84030000</v>
      </c>
      <c r="E154" s="54">
        <v>82342818.5</v>
      </c>
      <c r="F154" s="60">
        <f t="shared" si="18"/>
        <v>97.992167678210166</v>
      </c>
      <c r="G154" s="54">
        <f t="shared" si="19"/>
        <v>82342818.5</v>
      </c>
      <c r="H154" s="52"/>
      <c r="I154" s="54">
        <v>5366300</v>
      </c>
      <c r="J154" s="54">
        <v>7024589.6200000001</v>
      </c>
      <c r="K154" s="98">
        <f t="shared" si="16"/>
        <v>130.90191789501148</v>
      </c>
      <c r="L154" s="54">
        <f t="shared" si="17"/>
        <v>7024589.6200000001</v>
      </c>
    </row>
    <row r="155" spans="1:12" s="31" customFormat="1" ht="15.75" x14ac:dyDescent="0.2">
      <c r="A155" s="15" t="s">
        <v>289</v>
      </c>
      <c r="B155" s="78">
        <v>70801</v>
      </c>
      <c r="C155" s="52"/>
      <c r="D155" s="54">
        <v>0</v>
      </c>
      <c r="E155" s="54">
        <v>0</v>
      </c>
      <c r="F155" s="60" t="str">
        <f t="shared" si="18"/>
        <v/>
      </c>
      <c r="G155" s="54">
        <f t="shared" si="19"/>
        <v>0</v>
      </c>
      <c r="H155" s="52"/>
      <c r="I155" s="54">
        <v>1414700</v>
      </c>
      <c r="J155" s="54">
        <v>1414577.89</v>
      </c>
      <c r="K155" s="98">
        <f t="shared" si="16"/>
        <v>99.991368488018651</v>
      </c>
      <c r="L155" s="54">
        <f t="shared" si="17"/>
        <v>1414577.89</v>
      </c>
    </row>
    <row r="156" spans="1:12" ht="31.5" x14ac:dyDescent="0.2">
      <c r="A156" s="15" t="s">
        <v>130</v>
      </c>
      <c r="B156" s="78">
        <v>70802</v>
      </c>
      <c r="C156" s="59">
        <v>1703340.73</v>
      </c>
      <c r="D156" s="54">
        <v>1942100</v>
      </c>
      <c r="E156" s="54">
        <v>1867878.83</v>
      </c>
      <c r="F156" s="60">
        <f t="shared" si="18"/>
        <v>96.178303382936008</v>
      </c>
      <c r="G156" s="54">
        <f t="shared" si="19"/>
        <v>164538.10000000009</v>
      </c>
      <c r="H156" s="54"/>
      <c r="I156" s="54">
        <v>31700</v>
      </c>
      <c r="J156" s="54">
        <v>30032</v>
      </c>
      <c r="K156" s="98">
        <f t="shared" si="16"/>
        <v>94.738170347003162</v>
      </c>
      <c r="L156" s="54">
        <f t="shared" si="17"/>
        <v>30032</v>
      </c>
    </row>
    <row r="157" spans="1:12" ht="31.5" x14ac:dyDescent="0.2">
      <c r="A157" s="15" t="s">
        <v>131</v>
      </c>
      <c r="B157" s="78">
        <v>70804</v>
      </c>
      <c r="C157" s="59">
        <v>3808014.52</v>
      </c>
      <c r="D157" s="54">
        <v>4302100</v>
      </c>
      <c r="E157" s="54">
        <v>4187387.3</v>
      </c>
      <c r="F157" s="60">
        <f t="shared" si="18"/>
        <v>97.333565003138006</v>
      </c>
      <c r="G157" s="54">
        <f t="shared" si="19"/>
        <v>379372.7799999998</v>
      </c>
      <c r="H157" s="52">
        <v>40000</v>
      </c>
      <c r="I157" s="54">
        <v>18000</v>
      </c>
      <c r="J157" s="54">
        <v>18000</v>
      </c>
      <c r="K157" s="98">
        <f t="shared" si="16"/>
        <v>100</v>
      </c>
      <c r="L157" s="54">
        <f t="shared" si="17"/>
        <v>-22000</v>
      </c>
    </row>
    <row r="158" spans="1:12" ht="31.5" x14ac:dyDescent="0.2">
      <c r="A158" s="15" t="s">
        <v>57</v>
      </c>
      <c r="B158" s="78">
        <v>70805</v>
      </c>
      <c r="C158" s="59">
        <v>524856.93999999994</v>
      </c>
      <c r="D158" s="54">
        <v>622100</v>
      </c>
      <c r="E158" s="54">
        <v>621807.23</v>
      </c>
      <c r="F158" s="60">
        <f t="shared" si="18"/>
        <v>99.952938434335309</v>
      </c>
      <c r="G158" s="54">
        <f t="shared" si="19"/>
        <v>96950.290000000037</v>
      </c>
      <c r="H158" s="54">
        <v>0</v>
      </c>
      <c r="I158" s="54">
        <v>9400</v>
      </c>
      <c r="J158" s="54">
        <v>9354</v>
      </c>
      <c r="K158" s="98">
        <f t="shared" si="16"/>
        <v>99.510638297872347</v>
      </c>
      <c r="L158" s="54">
        <f t="shared" si="17"/>
        <v>9354</v>
      </c>
    </row>
    <row r="159" spans="1:12" ht="15.75" x14ac:dyDescent="0.2">
      <c r="A159" s="15" t="s">
        <v>58</v>
      </c>
      <c r="B159" s="78">
        <v>70806</v>
      </c>
      <c r="C159" s="59">
        <v>1177657.25</v>
      </c>
      <c r="D159" s="54">
        <v>1132000</v>
      </c>
      <c r="E159" s="54">
        <v>1129868.7</v>
      </c>
      <c r="F159" s="60">
        <f t="shared" si="18"/>
        <v>99.811722614840974</v>
      </c>
      <c r="G159" s="54">
        <f t="shared" si="19"/>
        <v>-47788.550000000047</v>
      </c>
      <c r="H159" s="54">
        <v>0</v>
      </c>
      <c r="I159" s="54">
        <v>0</v>
      </c>
      <c r="J159" s="54">
        <v>473.94</v>
      </c>
      <c r="K159" s="98" t="str">
        <f t="shared" si="16"/>
        <v/>
      </c>
      <c r="L159" s="54">
        <f t="shared" si="17"/>
        <v>473.94</v>
      </c>
    </row>
    <row r="160" spans="1:12" ht="47.25" x14ac:dyDescent="0.2">
      <c r="A160" s="15" t="s">
        <v>153</v>
      </c>
      <c r="B160" s="78">
        <v>70808</v>
      </c>
      <c r="C160" s="59">
        <v>61540</v>
      </c>
      <c r="D160" s="54">
        <v>63400</v>
      </c>
      <c r="E160" s="54">
        <v>47060</v>
      </c>
      <c r="F160" s="60">
        <f t="shared" si="18"/>
        <v>74.227129337539438</v>
      </c>
      <c r="G160" s="54">
        <f t="shared" si="19"/>
        <v>-14480</v>
      </c>
      <c r="H160" s="54">
        <v>0</v>
      </c>
      <c r="I160" s="54">
        <v>0</v>
      </c>
      <c r="J160" s="54">
        <v>0</v>
      </c>
      <c r="K160" s="98" t="str">
        <f t="shared" si="16"/>
        <v/>
      </c>
      <c r="L160" s="54">
        <f t="shared" si="17"/>
        <v>0</v>
      </c>
    </row>
    <row r="161" spans="1:12" s="11" customFormat="1" ht="15.75" x14ac:dyDescent="0.2">
      <c r="A161" s="14" t="s">
        <v>59</v>
      </c>
      <c r="B161" s="77">
        <v>80000</v>
      </c>
      <c r="C161" s="18">
        <f>SUM(C162:C168)</f>
        <v>185935736.24000001</v>
      </c>
      <c r="D161" s="18">
        <f>SUM(D162:D168)</f>
        <v>198103466</v>
      </c>
      <c r="E161" s="18">
        <f>SUM(E162:E168)</f>
        <v>198016467.91</v>
      </c>
      <c r="F161" s="51">
        <f t="shared" si="18"/>
        <v>99.956084518985648</v>
      </c>
      <c r="G161" s="18">
        <f t="shared" si="19"/>
        <v>12080731.669999987</v>
      </c>
      <c r="H161" s="18">
        <f>SUM(H162:H168)</f>
        <v>24263541.580000002</v>
      </c>
      <c r="I161" s="18">
        <f>SUM(I162:I168)</f>
        <v>37380728</v>
      </c>
      <c r="J161" s="18">
        <f>SUM(J162:J168)</f>
        <v>42772067.279999994</v>
      </c>
      <c r="K161" s="19">
        <f t="shared" si="16"/>
        <v>114.42277764092768</v>
      </c>
      <c r="L161" s="18">
        <f t="shared" si="17"/>
        <v>18508525.699999992</v>
      </c>
    </row>
    <row r="162" spans="1:12" ht="15.75" x14ac:dyDescent="0.2">
      <c r="A162" s="15" t="s">
        <v>60</v>
      </c>
      <c r="B162" s="78">
        <v>80101</v>
      </c>
      <c r="C162" s="59">
        <v>55842827.859999999</v>
      </c>
      <c r="D162" s="54">
        <v>57750830</v>
      </c>
      <c r="E162" s="54">
        <v>57736968.640000001</v>
      </c>
      <c r="F162" s="60">
        <f t="shared" si="18"/>
        <v>99.975997989985601</v>
      </c>
      <c r="G162" s="54">
        <f t="shared" si="19"/>
        <v>1894140.7800000012</v>
      </c>
      <c r="H162" s="52">
        <v>10877330.210000001</v>
      </c>
      <c r="I162" s="54">
        <v>16702620</v>
      </c>
      <c r="J162" s="54">
        <v>16225615.5</v>
      </c>
      <c r="K162" s="98">
        <f t="shared" si="16"/>
        <v>97.144133674836638</v>
      </c>
      <c r="L162" s="54">
        <f t="shared" si="17"/>
        <v>5348285.2899999991</v>
      </c>
    </row>
    <row r="163" spans="1:12" ht="15.75" x14ac:dyDescent="0.2">
      <c r="A163" s="15" t="s">
        <v>61</v>
      </c>
      <c r="B163" s="78">
        <v>80203</v>
      </c>
      <c r="C163" s="59">
        <v>43595979.850000001</v>
      </c>
      <c r="D163" s="54">
        <v>44930820</v>
      </c>
      <c r="E163" s="54">
        <v>44899166.149999999</v>
      </c>
      <c r="F163" s="60">
        <f t="shared" si="18"/>
        <v>99.929549805679045</v>
      </c>
      <c r="G163" s="54">
        <f t="shared" si="19"/>
        <v>1303186.299999997</v>
      </c>
      <c r="H163" s="52">
        <v>6274779.96</v>
      </c>
      <c r="I163" s="54">
        <v>8775568</v>
      </c>
      <c r="J163" s="54">
        <v>13348695.060000001</v>
      </c>
      <c r="K163" s="98" t="str">
        <f t="shared" si="16"/>
        <v>зв.100</v>
      </c>
      <c r="L163" s="54">
        <f t="shared" si="17"/>
        <v>7073915.1000000006</v>
      </c>
    </row>
    <row r="164" spans="1:12" ht="47.25" x14ac:dyDescent="0.2">
      <c r="A164" s="15" t="s">
        <v>132</v>
      </c>
      <c r="B164" s="78">
        <v>80300</v>
      </c>
      <c r="C164" s="59">
        <v>66680520.93</v>
      </c>
      <c r="D164" s="54">
        <v>73693462</v>
      </c>
      <c r="E164" s="54">
        <v>73685852.099999994</v>
      </c>
      <c r="F164" s="60">
        <f t="shared" si="18"/>
        <v>99.989673575113073</v>
      </c>
      <c r="G164" s="54">
        <f t="shared" si="19"/>
        <v>7005331.1699999943</v>
      </c>
      <c r="H164" s="52">
        <v>1661620.58</v>
      </c>
      <c r="I164" s="54">
        <v>7183240</v>
      </c>
      <c r="J164" s="54">
        <v>8073511.4400000004</v>
      </c>
      <c r="K164" s="98">
        <f t="shared" si="16"/>
        <v>112.39373096262968</v>
      </c>
      <c r="L164" s="54">
        <f t="shared" si="17"/>
        <v>6411890.8600000003</v>
      </c>
    </row>
    <row r="165" spans="1:12" ht="31.5" x14ac:dyDescent="0.2">
      <c r="A165" s="15" t="s">
        <v>62</v>
      </c>
      <c r="B165" s="78">
        <v>80500</v>
      </c>
      <c r="C165" s="59">
        <v>8813149.4800000004</v>
      </c>
      <c r="D165" s="54">
        <v>8988770</v>
      </c>
      <c r="E165" s="54">
        <v>8984104.5199999996</v>
      </c>
      <c r="F165" s="60">
        <f t="shared" si="18"/>
        <v>99.94809656938601</v>
      </c>
      <c r="G165" s="54">
        <f t="shared" si="19"/>
        <v>170955.03999999911</v>
      </c>
      <c r="H165" s="52">
        <v>4993962.9400000004</v>
      </c>
      <c r="I165" s="54">
        <v>3921300</v>
      </c>
      <c r="J165" s="54">
        <v>4260790.93</v>
      </c>
      <c r="K165" s="98">
        <f t="shared" si="16"/>
        <v>108.65761176140565</v>
      </c>
      <c r="L165" s="54">
        <f t="shared" si="17"/>
        <v>-733172.01000000071</v>
      </c>
    </row>
    <row r="166" spans="1:12" ht="31.5" x14ac:dyDescent="0.2">
      <c r="A166" s="15" t="s">
        <v>133</v>
      </c>
      <c r="B166" s="78">
        <v>80800</v>
      </c>
      <c r="C166" s="59">
        <v>8888956.1199999992</v>
      </c>
      <c r="D166" s="54">
        <v>10097534</v>
      </c>
      <c r="E166" s="54">
        <v>10068865.630000001</v>
      </c>
      <c r="F166" s="60">
        <f t="shared" si="18"/>
        <v>99.716085432344187</v>
      </c>
      <c r="G166" s="54">
        <f t="shared" si="19"/>
        <v>1179909.5100000016</v>
      </c>
      <c r="H166" s="52">
        <v>427595.95</v>
      </c>
      <c r="I166" s="54">
        <v>772000</v>
      </c>
      <c r="J166" s="54">
        <v>826692.94</v>
      </c>
      <c r="K166" s="98">
        <f t="shared" si="16"/>
        <v>107.08457772020725</v>
      </c>
      <c r="L166" s="54">
        <f t="shared" si="17"/>
        <v>399096.98999999993</v>
      </c>
    </row>
    <row r="167" spans="1:12" ht="15.75" x14ac:dyDescent="0.2">
      <c r="A167" s="15" t="s">
        <v>63</v>
      </c>
      <c r="B167" s="78">
        <v>81002</v>
      </c>
      <c r="C167" s="59">
        <v>1774703.26</v>
      </c>
      <c r="D167" s="54">
        <v>2251850</v>
      </c>
      <c r="E167" s="54">
        <v>2251389.59</v>
      </c>
      <c r="F167" s="60">
        <f t="shared" si="18"/>
        <v>99.979554144370169</v>
      </c>
      <c r="G167" s="54">
        <f t="shared" si="19"/>
        <v>476686.32999999984</v>
      </c>
      <c r="H167" s="52">
        <v>28251.94</v>
      </c>
      <c r="I167" s="54">
        <v>26000</v>
      </c>
      <c r="J167" s="54">
        <v>36761.410000000003</v>
      </c>
      <c r="K167" s="98">
        <f t="shared" si="16"/>
        <v>141.3900384615385</v>
      </c>
      <c r="L167" s="54">
        <f t="shared" si="17"/>
        <v>8509.4700000000048</v>
      </c>
    </row>
    <row r="168" spans="1:12" ht="63" x14ac:dyDescent="0.2">
      <c r="A168" s="15" t="s">
        <v>134</v>
      </c>
      <c r="B168" s="78">
        <v>81003</v>
      </c>
      <c r="C168" s="59">
        <v>339598.74</v>
      </c>
      <c r="D168" s="54">
        <v>390200</v>
      </c>
      <c r="E168" s="54">
        <v>390121.28</v>
      </c>
      <c r="F168" s="60">
        <f t="shared" si="18"/>
        <v>99.97982573039468</v>
      </c>
      <c r="G168" s="54">
        <f t="shared" si="19"/>
        <v>50522.540000000037</v>
      </c>
      <c r="H168" s="52">
        <v>0</v>
      </c>
      <c r="I168" s="54">
        <v>0</v>
      </c>
      <c r="J168" s="54">
        <v>0</v>
      </c>
      <c r="K168" s="98" t="str">
        <f t="shared" si="16"/>
        <v/>
      </c>
      <c r="L168" s="54">
        <f t="shared" si="17"/>
        <v>0</v>
      </c>
    </row>
    <row r="169" spans="1:12" s="11" customFormat="1" ht="31.5" x14ac:dyDescent="0.2">
      <c r="A169" s="14" t="s">
        <v>270</v>
      </c>
      <c r="B169" s="77">
        <v>90000</v>
      </c>
      <c r="C169" s="18">
        <f>SUM(C170:C203)</f>
        <v>119833298.21999998</v>
      </c>
      <c r="D169" s="18">
        <f>SUM(D170:D203)</f>
        <v>518414785.77999997</v>
      </c>
      <c r="E169" s="18">
        <f>SUM(E170:E203)</f>
        <v>496771482.40999997</v>
      </c>
      <c r="F169" s="51">
        <f t="shared" si="18"/>
        <v>95.825099136122091</v>
      </c>
      <c r="G169" s="18">
        <f t="shared" si="19"/>
        <v>376938184.19</v>
      </c>
      <c r="H169" s="18">
        <f>SUM(H170:H203)</f>
        <v>219883.28</v>
      </c>
      <c r="I169" s="18">
        <f>SUM(I170:I203)</f>
        <v>320000</v>
      </c>
      <c r="J169" s="18">
        <f>SUM(J170:J203)</f>
        <v>524795.38</v>
      </c>
      <c r="K169" s="19" t="str">
        <f t="shared" si="16"/>
        <v>зв.100</v>
      </c>
      <c r="L169" s="18">
        <f t="shared" si="17"/>
        <v>304912.09999999998</v>
      </c>
    </row>
    <row r="170" spans="1:12" s="32" customFormat="1" ht="31.5" x14ac:dyDescent="0.2">
      <c r="A170" s="38" t="s">
        <v>268</v>
      </c>
      <c r="B170" s="79" t="s">
        <v>232</v>
      </c>
      <c r="C170" s="59">
        <v>6542353.9699999997</v>
      </c>
      <c r="D170" s="54">
        <v>28707597.300000001</v>
      </c>
      <c r="E170" s="54">
        <v>28707597.300000001</v>
      </c>
      <c r="F170" s="60">
        <f t="shared" si="18"/>
        <v>100</v>
      </c>
      <c r="G170" s="54">
        <f t="shared" si="19"/>
        <v>22165243.330000002</v>
      </c>
      <c r="H170" s="57"/>
      <c r="I170" s="18"/>
      <c r="J170" s="18"/>
      <c r="K170" s="98" t="str">
        <f t="shared" si="16"/>
        <v/>
      </c>
      <c r="L170" s="54">
        <f t="shared" si="17"/>
        <v>0</v>
      </c>
    </row>
    <row r="171" spans="1:12" s="32" customFormat="1" ht="33" customHeight="1" x14ac:dyDescent="0.2">
      <c r="A171" s="38" t="s">
        <v>269</v>
      </c>
      <c r="B171" s="79" t="s">
        <v>233</v>
      </c>
      <c r="C171" s="59">
        <v>8867.19</v>
      </c>
      <c r="D171" s="54">
        <v>22355.54</v>
      </c>
      <c r="E171" s="54">
        <v>22355.54</v>
      </c>
      <c r="F171" s="60">
        <f t="shared" si="18"/>
        <v>100</v>
      </c>
      <c r="G171" s="54">
        <f t="shared" si="19"/>
        <v>13488.35</v>
      </c>
      <c r="H171" s="57"/>
      <c r="I171" s="18"/>
      <c r="J171" s="18"/>
      <c r="K171" s="98" t="str">
        <f t="shared" si="16"/>
        <v/>
      </c>
      <c r="L171" s="54">
        <f t="shared" si="17"/>
        <v>0</v>
      </c>
    </row>
    <row r="172" spans="1:12" s="32" customFormat="1" ht="15.75" x14ac:dyDescent="0.2">
      <c r="A172" s="38" t="s">
        <v>319</v>
      </c>
      <c r="B172" s="79" t="s">
        <v>320</v>
      </c>
      <c r="C172" s="59"/>
      <c r="D172" s="54"/>
      <c r="E172" s="54"/>
      <c r="F172" s="60" t="str">
        <f>IF(D172=0,"",IF(E172/D172&gt;1.5, "зв.100",E172/D172*100))</f>
        <v/>
      </c>
      <c r="G172" s="54">
        <f>E172-C172</f>
        <v>0</v>
      </c>
      <c r="H172" s="52">
        <v>15277</v>
      </c>
      <c r="I172" s="18"/>
      <c r="J172" s="18"/>
      <c r="K172" s="98" t="str">
        <f>IF(I172=0,"",IF(J172/I172&gt;1.5, "зв.100",J172/I172*100))</f>
        <v/>
      </c>
      <c r="L172" s="54">
        <f>J172-H172</f>
        <v>-15277</v>
      </c>
    </row>
    <row r="173" spans="1:12" s="32" customFormat="1" ht="31.5" x14ac:dyDescent="0.2">
      <c r="A173" s="38" t="s">
        <v>271</v>
      </c>
      <c r="B173" s="79" t="s">
        <v>234</v>
      </c>
      <c r="C173" s="59">
        <v>1539218.2</v>
      </c>
      <c r="D173" s="54">
        <v>5941621.1900000004</v>
      </c>
      <c r="E173" s="54">
        <v>5941621.1900000004</v>
      </c>
      <c r="F173" s="60">
        <f>IF(D173=0,"",IF(E173/D173&gt;1.5, "зв.100",E173/D173*100))</f>
        <v>100</v>
      </c>
      <c r="G173" s="54">
        <f>E173-C173</f>
        <v>4402402.99</v>
      </c>
      <c r="H173" s="57"/>
      <c r="I173" s="18"/>
      <c r="J173" s="18"/>
      <c r="K173" s="98" t="str">
        <f t="shared" si="16"/>
        <v/>
      </c>
      <c r="L173" s="54">
        <f t="shared" si="17"/>
        <v>0</v>
      </c>
    </row>
    <row r="174" spans="1:12" s="32" customFormat="1" ht="31.5" x14ac:dyDescent="0.2">
      <c r="A174" s="38" t="s">
        <v>293</v>
      </c>
      <c r="B174" s="79" t="s">
        <v>282</v>
      </c>
      <c r="C174" s="100"/>
      <c r="D174" s="54">
        <v>1250</v>
      </c>
      <c r="E174" s="54">
        <v>1250</v>
      </c>
      <c r="F174" s="60">
        <f t="shared" ref="F174:F203" si="20">IF(D174=0,"",IF(E174/D174&gt;1.5, "зв.100",E174/D174*100))</f>
        <v>100</v>
      </c>
      <c r="G174" s="54">
        <f t="shared" ref="G174:G203" si="21">E174-C174</f>
        <v>1250</v>
      </c>
      <c r="H174" s="57"/>
      <c r="I174" s="18"/>
      <c r="J174" s="18"/>
      <c r="K174" s="98" t="str">
        <f t="shared" si="16"/>
        <v/>
      </c>
      <c r="L174" s="54">
        <f t="shared" si="17"/>
        <v>0</v>
      </c>
    </row>
    <row r="175" spans="1:12" s="32" customFormat="1" ht="47.25" x14ac:dyDescent="0.2">
      <c r="A175" s="38" t="s">
        <v>267</v>
      </c>
      <c r="B175" s="79" t="s">
        <v>235</v>
      </c>
      <c r="C175" s="58">
        <v>447273.93</v>
      </c>
      <c r="D175" s="54">
        <v>2053180.45</v>
      </c>
      <c r="E175" s="54">
        <v>2053180.45</v>
      </c>
      <c r="F175" s="60">
        <f t="shared" si="20"/>
        <v>100</v>
      </c>
      <c r="G175" s="54">
        <f t="shared" si="21"/>
        <v>1605906.52</v>
      </c>
      <c r="H175" s="57"/>
      <c r="I175" s="18"/>
      <c r="J175" s="18"/>
      <c r="K175" s="98" t="str">
        <f t="shared" si="16"/>
        <v/>
      </c>
      <c r="L175" s="54">
        <f t="shared" si="17"/>
        <v>0</v>
      </c>
    </row>
    <row r="176" spans="1:12" s="32" customFormat="1" ht="47.25" x14ac:dyDescent="0.2">
      <c r="A176" s="38" t="s">
        <v>240</v>
      </c>
      <c r="B176" s="79" t="s">
        <v>236</v>
      </c>
      <c r="C176" s="59">
        <v>1368.65</v>
      </c>
      <c r="D176" s="54">
        <v>2000</v>
      </c>
      <c r="E176" s="54">
        <v>2000</v>
      </c>
      <c r="F176" s="60">
        <f t="shared" si="20"/>
        <v>100</v>
      </c>
      <c r="G176" s="54">
        <f t="shared" si="21"/>
        <v>631.34999999999991</v>
      </c>
      <c r="H176" s="57"/>
      <c r="I176" s="18"/>
      <c r="J176" s="18"/>
      <c r="K176" s="98" t="str">
        <f t="shared" si="16"/>
        <v/>
      </c>
      <c r="L176" s="54">
        <f t="shared" si="17"/>
        <v>0</v>
      </c>
    </row>
    <row r="177" spans="1:12" s="32" customFormat="1" ht="31.5" x14ac:dyDescent="0.2">
      <c r="A177" s="38" t="s">
        <v>241</v>
      </c>
      <c r="B177" s="79" t="s">
        <v>237</v>
      </c>
      <c r="C177" s="59">
        <v>42472.5</v>
      </c>
      <c r="D177" s="58"/>
      <c r="E177" s="58"/>
      <c r="F177" s="60" t="str">
        <f t="shared" si="20"/>
        <v/>
      </c>
      <c r="G177" s="54">
        <f t="shared" si="21"/>
        <v>-42472.5</v>
      </c>
      <c r="H177" s="57"/>
      <c r="I177" s="18"/>
      <c r="J177" s="18"/>
      <c r="K177" s="98" t="str">
        <f t="shared" si="16"/>
        <v/>
      </c>
      <c r="L177" s="54">
        <f t="shared" si="17"/>
        <v>0</v>
      </c>
    </row>
    <row r="178" spans="1:12" s="32" customFormat="1" ht="31.5" x14ac:dyDescent="0.2">
      <c r="A178" s="38" t="s">
        <v>242</v>
      </c>
      <c r="B178" s="79" t="s">
        <v>238</v>
      </c>
      <c r="C178" s="59">
        <v>539828.19999999995</v>
      </c>
      <c r="D178" s="58"/>
      <c r="E178" s="58"/>
      <c r="F178" s="60" t="str">
        <f t="shared" si="20"/>
        <v/>
      </c>
      <c r="G178" s="54">
        <f t="shared" si="21"/>
        <v>-539828.19999999995</v>
      </c>
      <c r="H178" s="57"/>
      <c r="I178" s="18"/>
      <c r="J178" s="18"/>
      <c r="K178" s="98" t="str">
        <f t="shared" si="16"/>
        <v/>
      </c>
      <c r="L178" s="54">
        <f t="shared" si="17"/>
        <v>0</v>
      </c>
    </row>
    <row r="179" spans="1:12" s="32" customFormat="1" ht="47.25" x14ac:dyDescent="0.2">
      <c r="A179" s="38" t="s">
        <v>265</v>
      </c>
      <c r="B179" s="79" t="s">
        <v>239</v>
      </c>
      <c r="C179" s="59">
        <v>976295.4</v>
      </c>
      <c r="D179" s="54">
        <v>3668878.76</v>
      </c>
      <c r="E179" s="54">
        <v>3668878.76</v>
      </c>
      <c r="F179" s="60">
        <f t="shared" si="20"/>
        <v>100</v>
      </c>
      <c r="G179" s="54">
        <f t="shared" si="21"/>
        <v>2692583.36</v>
      </c>
      <c r="H179" s="57"/>
      <c r="I179" s="18"/>
      <c r="J179" s="18"/>
      <c r="K179" s="98" t="str">
        <f t="shared" si="16"/>
        <v/>
      </c>
      <c r="L179" s="54">
        <f t="shared" si="17"/>
        <v>0</v>
      </c>
    </row>
    <row r="180" spans="1:12" s="32" customFormat="1" ht="50.25" customHeight="1" x14ac:dyDescent="0.2">
      <c r="A180" s="38" t="s">
        <v>266</v>
      </c>
      <c r="B180" s="80">
        <v>90216</v>
      </c>
      <c r="C180" s="59">
        <v>2912.92</v>
      </c>
      <c r="D180" s="54">
        <v>9850.02</v>
      </c>
      <c r="E180" s="54">
        <v>9850.02</v>
      </c>
      <c r="F180" s="60">
        <f t="shared" si="20"/>
        <v>100</v>
      </c>
      <c r="G180" s="54">
        <f t="shared" si="21"/>
        <v>6937.1</v>
      </c>
      <c r="H180" s="57"/>
      <c r="I180" s="18"/>
      <c r="J180" s="18"/>
      <c r="K180" s="98" t="str">
        <f t="shared" si="16"/>
        <v/>
      </c>
      <c r="L180" s="54">
        <f t="shared" si="17"/>
        <v>0</v>
      </c>
    </row>
    <row r="181" spans="1:12" s="32" customFormat="1" ht="19.5" customHeight="1" x14ac:dyDescent="0.2">
      <c r="A181" s="38" t="s">
        <v>243</v>
      </c>
      <c r="B181" s="80">
        <v>90302</v>
      </c>
      <c r="C181" s="59">
        <v>560580.15</v>
      </c>
      <c r="D181" s="54">
        <v>2032218.9</v>
      </c>
      <c r="E181" s="54">
        <v>2032218.9</v>
      </c>
      <c r="F181" s="60">
        <f t="shared" si="20"/>
        <v>100</v>
      </c>
      <c r="G181" s="54">
        <f t="shared" si="21"/>
        <v>1471638.75</v>
      </c>
      <c r="H181" s="57"/>
      <c r="I181" s="18"/>
      <c r="J181" s="18"/>
      <c r="K181" s="98" t="str">
        <f t="shared" si="16"/>
        <v/>
      </c>
      <c r="L181" s="54">
        <f t="shared" si="17"/>
        <v>0</v>
      </c>
    </row>
    <row r="182" spans="1:12" s="32" customFormat="1" ht="31.5" x14ac:dyDescent="0.2">
      <c r="A182" s="38" t="s">
        <v>244</v>
      </c>
      <c r="B182" s="80">
        <v>90303</v>
      </c>
      <c r="C182" s="59">
        <v>538652.94999999995</v>
      </c>
      <c r="D182" s="54">
        <v>1742889.07</v>
      </c>
      <c r="E182" s="54">
        <v>1742889.07</v>
      </c>
      <c r="F182" s="60">
        <f t="shared" si="20"/>
        <v>100</v>
      </c>
      <c r="G182" s="54">
        <f t="shared" si="21"/>
        <v>1204236.1200000001</v>
      </c>
      <c r="H182" s="57"/>
      <c r="I182" s="18"/>
      <c r="J182" s="18"/>
      <c r="K182" s="98" t="str">
        <f t="shared" si="16"/>
        <v/>
      </c>
      <c r="L182" s="54">
        <f t="shared" si="17"/>
        <v>0</v>
      </c>
    </row>
    <row r="183" spans="1:12" s="32" customFormat="1" ht="18.75" customHeight="1" x14ac:dyDescent="0.2">
      <c r="A183" s="38" t="s">
        <v>245</v>
      </c>
      <c r="B183" s="80">
        <v>90304</v>
      </c>
      <c r="C183" s="59">
        <v>33761492.109999999</v>
      </c>
      <c r="D183" s="54">
        <v>131072455.08</v>
      </c>
      <c r="E183" s="54">
        <v>131072455.08</v>
      </c>
      <c r="F183" s="60">
        <f t="shared" si="20"/>
        <v>100</v>
      </c>
      <c r="G183" s="54">
        <f t="shared" si="21"/>
        <v>97310962.969999999</v>
      </c>
      <c r="H183" s="57"/>
      <c r="I183" s="18"/>
      <c r="J183" s="18"/>
      <c r="K183" s="98" t="str">
        <f t="shared" si="16"/>
        <v/>
      </c>
      <c r="L183" s="54">
        <f t="shared" si="17"/>
        <v>0</v>
      </c>
    </row>
    <row r="184" spans="1:12" s="32" customFormat="1" ht="32.25" customHeight="1" x14ac:dyDescent="0.2">
      <c r="A184" s="38" t="s">
        <v>246</v>
      </c>
      <c r="B184" s="80">
        <v>90305</v>
      </c>
      <c r="C184" s="59">
        <v>1074385.3899999999</v>
      </c>
      <c r="D184" s="54">
        <v>4225783.8499999996</v>
      </c>
      <c r="E184" s="54">
        <v>4225783.8499999996</v>
      </c>
      <c r="F184" s="60">
        <f t="shared" si="20"/>
        <v>100</v>
      </c>
      <c r="G184" s="54">
        <f t="shared" si="21"/>
        <v>3151398.46</v>
      </c>
      <c r="H184" s="57"/>
      <c r="I184" s="18"/>
      <c r="J184" s="18"/>
      <c r="K184" s="98" t="str">
        <f t="shared" si="16"/>
        <v/>
      </c>
      <c r="L184" s="54">
        <f t="shared" si="17"/>
        <v>0</v>
      </c>
    </row>
    <row r="185" spans="1:12" s="32" customFormat="1" ht="18" customHeight="1" x14ac:dyDescent="0.2">
      <c r="A185" s="38" t="s">
        <v>247</v>
      </c>
      <c r="B185" s="80">
        <v>90306</v>
      </c>
      <c r="C185" s="59">
        <v>3402097.53</v>
      </c>
      <c r="D185" s="54">
        <v>15683191.619999999</v>
      </c>
      <c r="E185" s="54">
        <v>15683191.619999999</v>
      </c>
      <c r="F185" s="60">
        <f t="shared" si="20"/>
        <v>100</v>
      </c>
      <c r="G185" s="54">
        <f t="shared" si="21"/>
        <v>12281094.09</v>
      </c>
      <c r="H185" s="57"/>
      <c r="I185" s="18"/>
      <c r="J185" s="18"/>
      <c r="K185" s="98" t="str">
        <f t="shared" si="16"/>
        <v/>
      </c>
      <c r="L185" s="54">
        <f t="shared" si="17"/>
        <v>0</v>
      </c>
    </row>
    <row r="186" spans="1:12" s="32" customFormat="1" ht="18.75" customHeight="1" x14ac:dyDescent="0.2">
      <c r="A186" s="38" t="s">
        <v>248</v>
      </c>
      <c r="B186" s="80">
        <v>90307</v>
      </c>
      <c r="C186" s="59">
        <v>288772.78999999998</v>
      </c>
      <c r="D186" s="54">
        <v>634910.17000000004</v>
      </c>
      <c r="E186" s="54">
        <v>634910.17000000004</v>
      </c>
      <c r="F186" s="60">
        <f t="shared" si="20"/>
        <v>100</v>
      </c>
      <c r="G186" s="54">
        <f t="shared" si="21"/>
        <v>346137.38000000006</v>
      </c>
      <c r="H186" s="57"/>
      <c r="I186" s="18"/>
      <c r="J186" s="18"/>
      <c r="K186" s="98" t="str">
        <f t="shared" si="16"/>
        <v/>
      </c>
      <c r="L186" s="54">
        <f t="shared" si="17"/>
        <v>0</v>
      </c>
    </row>
    <row r="187" spans="1:12" s="32" customFormat="1" ht="18" customHeight="1" x14ac:dyDescent="0.2">
      <c r="A187" s="38" t="s">
        <v>249</v>
      </c>
      <c r="B187" s="80">
        <v>90308</v>
      </c>
      <c r="C187" s="59">
        <v>42900</v>
      </c>
      <c r="D187" s="54">
        <v>251120</v>
      </c>
      <c r="E187" s="54">
        <v>251120</v>
      </c>
      <c r="F187" s="60">
        <f t="shared" si="20"/>
        <v>100</v>
      </c>
      <c r="G187" s="54">
        <f t="shared" si="21"/>
        <v>208220</v>
      </c>
      <c r="H187" s="57"/>
      <c r="I187" s="18"/>
      <c r="J187" s="18"/>
      <c r="K187" s="98" t="str">
        <f t="shared" si="16"/>
        <v/>
      </c>
      <c r="L187" s="54">
        <f t="shared" si="17"/>
        <v>0</v>
      </c>
    </row>
    <row r="188" spans="1:12" s="32" customFormat="1" ht="31.5" x14ac:dyDescent="0.2">
      <c r="A188" s="39" t="s">
        <v>250</v>
      </c>
      <c r="B188" s="81">
        <v>90401</v>
      </c>
      <c r="C188" s="59">
        <v>7433920.29</v>
      </c>
      <c r="D188" s="54">
        <v>29417374</v>
      </c>
      <c r="E188" s="54">
        <v>29417373.219999999</v>
      </c>
      <c r="F188" s="60">
        <f t="shared" si="20"/>
        <v>99.999997348505673</v>
      </c>
      <c r="G188" s="54">
        <f t="shared" si="21"/>
        <v>21983452.93</v>
      </c>
      <c r="H188" s="57"/>
      <c r="I188" s="18"/>
      <c r="J188" s="18"/>
      <c r="K188" s="98" t="str">
        <f t="shared" si="16"/>
        <v/>
      </c>
      <c r="L188" s="54">
        <f t="shared" si="17"/>
        <v>0</v>
      </c>
    </row>
    <row r="189" spans="1:12" s="32" customFormat="1" ht="30" customHeight="1" x14ac:dyDescent="0.2">
      <c r="A189" s="39" t="s">
        <v>251</v>
      </c>
      <c r="B189" s="81">
        <v>90405</v>
      </c>
      <c r="C189" s="59">
        <v>38488848.479999997</v>
      </c>
      <c r="D189" s="54">
        <v>202875558.08000001</v>
      </c>
      <c r="E189" s="54">
        <v>202647283.19</v>
      </c>
      <c r="F189" s="60">
        <f t="shared" si="20"/>
        <v>99.887480339100293</v>
      </c>
      <c r="G189" s="54">
        <f t="shared" si="21"/>
        <v>164158434.71000001</v>
      </c>
      <c r="H189" s="57"/>
      <c r="I189" s="18"/>
      <c r="J189" s="18"/>
      <c r="K189" s="98" t="str">
        <f t="shared" si="16"/>
        <v/>
      </c>
      <c r="L189" s="54">
        <f t="shared" si="17"/>
        <v>0</v>
      </c>
    </row>
    <row r="190" spans="1:12" s="32" customFormat="1" ht="47.25" x14ac:dyDescent="0.2">
      <c r="A190" s="39" t="s">
        <v>252</v>
      </c>
      <c r="B190" s="81">
        <v>90406</v>
      </c>
      <c r="C190" s="59">
        <v>43451.24</v>
      </c>
      <c r="D190" s="54">
        <v>415844.44</v>
      </c>
      <c r="E190" s="54">
        <v>407645.52</v>
      </c>
      <c r="F190" s="60">
        <f t="shared" si="20"/>
        <v>98.028368492795053</v>
      </c>
      <c r="G190" s="54">
        <f t="shared" si="21"/>
        <v>364194.28</v>
      </c>
      <c r="H190" s="57"/>
      <c r="I190" s="18"/>
      <c r="J190" s="18"/>
      <c r="K190" s="98" t="str">
        <f t="shared" si="16"/>
        <v/>
      </c>
      <c r="L190" s="54">
        <f t="shared" si="17"/>
        <v>0</v>
      </c>
    </row>
    <row r="191" spans="1:12" s="32" customFormat="1" ht="63" x14ac:dyDescent="0.2">
      <c r="A191" s="39" t="s">
        <v>253</v>
      </c>
      <c r="B191" s="81">
        <v>90407</v>
      </c>
      <c r="C191" s="59">
        <v>2881.58</v>
      </c>
      <c r="D191" s="58"/>
      <c r="E191" s="58"/>
      <c r="F191" s="60" t="str">
        <f t="shared" si="20"/>
        <v/>
      </c>
      <c r="G191" s="54">
        <f t="shared" si="21"/>
        <v>-2881.58</v>
      </c>
      <c r="H191" s="57"/>
      <c r="I191" s="18"/>
      <c r="J191" s="18"/>
      <c r="K191" s="98" t="str">
        <f t="shared" si="16"/>
        <v/>
      </c>
      <c r="L191" s="54">
        <f t="shared" si="17"/>
        <v>0</v>
      </c>
    </row>
    <row r="192" spans="1:12" ht="18.75" customHeight="1" x14ac:dyDescent="0.2">
      <c r="A192" s="15" t="s">
        <v>64</v>
      </c>
      <c r="B192" s="78">
        <v>90412</v>
      </c>
      <c r="C192" s="59">
        <v>2078811.19</v>
      </c>
      <c r="D192" s="54">
        <v>24551800</v>
      </c>
      <c r="E192" s="54">
        <v>4925984.63</v>
      </c>
      <c r="F192" s="60">
        <f t="shared" si="20"/>
        <v>20.063639448024176</v>
      </c>
      <c r="G192" s="54">
        <f t="shared" si="21"/>
        <v>2847173.44</v>
      </c>
      <c r="H192" s="52">
        <v>0</v>
      </c>
      <c r="I192" s="54">
        <v>0</v>
      </c>
      <c r="J192" s="54">
        <v>0</v>
      </c>
      <c r="K192" s="98" t="str">
        <f t="shared" si="16"/>
        <v/>
      </c>
      <c r="L192" s="54">
        <f t="shared" si="17"/>
        <v>0</v>
      </c>
    </row>
    <row r="193" spans="1:12" s="31" customFormat="1" ht="31.5" x14ac:dyDescent="0.2">
      <c r="A193" s="39" t="s">
        <v>254</v>
      </c>
      <c r="B193" s="81">
        <v>90413</v>
      </c>
      <c r="C193" s="59">
        <v>1116561.02</v>
      </c>
      <c r="D193" s="54">
        <v>4407415.9000000004</v>
      </c>
      <c r="E193" s="54">
        <v>4407415.9000000004</v>
      </c>
      <c r="F193" s="60">
        <f t="shared" si="20"/>
        <v>100</v>
      </c>
      <c r="G193" s="54">
        <f t="shared" si="21"/>
        <v>3290854.8800000004</v>
      </c>
      <c r="H193" s="52"/>
      <c r="I193" s="54"/>
      <c r="J193" s="54"/>
      <c r="K193" s="98" t="str">
        <f t="shared" si="16"/>
        <v/>
      </c>
      <c r="L193" s="54">
        <f t="shared" si="17"/>
        <v>0</v>
      </c>
    </row>
    <row r="194" spans="1:12" s="31" customFormat="1" ht="15.75" x14ac:dyDescent="0.2">
      <c r="A194" s="39" t="s">
        <v>295</v>
      </c>
      <c r="B194" s="81">
        <v>90501</v>
      </c>
      <c r="C194" s="52"/>
      <c r="D194" s="54">
        <v>45400</v>
      </c>
      <c r="E194" s="54">
        <v>38761.99</v>
      </c>
      <c r="F194" s="60">
        <f t="shared" si="20"/>
        <v>85.378832599118937</v>
      </c>
      <c r="G194" s="54">
        <f t="shared" si="21"/>
        <v>38761.99</v>
      </c>
      <c r="H194" s="52"/>
      <c r="I194" s="54">
        <v>0</v>
      </c>
      <c r="J194" s="54">
        <v>21134.16</v>
      </c>
      <c r="K194" s="98" t="str">
        <f t="shared" si="16"/>
        <v/>
      </c>
      <c r="L194" s="54">
        <f t="shared" si="17"/>
        <v>21134.16</v>
      </c>
    </row>
    <row r="195" spans="1:12" ht="31.5" x14ac:dyDescent="0.2">
      <c r="A195" s="15" t="s">
        <v>135</v>
      </c>
      <c r="B195" s="78">
        <v>91101</v>
      </c>
      <c r="C195" s="59">
        <v>1296355.9099999999</v>
      </c>
      <c r="D195" s="54">
        <v>1641000</v>
      </c>
      <c r="E195" s="54">
        <v>1609474.74</v>
      </c>
      <c r="F195" s="60">
        <f t="shared" si="20"/>
        <v>98.078899451553923</v>
      </c>
      <c r="G195" s="54">
        <f t="shared" si="21"/>
        <v>313118.83000000007</v>
      </c>
      <c r="H195" s="52">
        <v>0</v>
      </c>
      <c r="I195" s="54">
        <v>15000</v>
      </c>
      <c r="J195" s="54">
        <v>14890</v>
      </c>
      <c r="K195" s="98">
        <f t="shared" si="16"/>
        <v>99.266666666666666</v>
      </c>
      <c r="L195" s="54">
        <f t="shared" si="17"/>
        <v>14890</v>
      </c>
    </row>
    <row r="196" spans="1:12" ht="31.5" x14ac:dyDescent="0.2">
      <c r="A196" s="15" t="s">
        <v>136</v>
      </c>
      <c r="B196" s="78">
        <v>91102</v>
      </c>
      <c r="C196" s="59">
        <v>411591.04</v>
      </c>
      <c r="D196" s="54">
        <v>712300</v>
      </c>
      <c r="E196" s="54">
        <v>705691.44</v>
      </c>
      <c r="F196" s="60">
        <f t="shared" si="20"/>
        <v>99.072222378211421</v>
      </c>
      <c r="G196" s="54">
        <f t="shared" si="21"/>
        <v>294100.39999999997</v>
      </c>
      <c r="H196" s="54">
        <v>13200</v>
      </c>
      <c r="I196" s="54">
        <v>13000</v>
      </c>
      <c r="J196" s="54">
        <v>13000</v>
      </c>
      <c r="K196" s="98">
        <f t="shared" si="16"/>
        <v>100</v>
      </c>
      <c r="L196" s="54">
        <f t="shared" si="17"/>
        <v>-200</v>
      </c>
    </row>
    <row r="197" spans="1:12" ht="31.5" x14ac:dyDescent="0.2">
      <c r="A197" s="15" t="s">
        <v>65</v>
      </c>
      <c r="B197" s="78">
        <v>91103</v>
      </c>
      <c r="C197" s="59">
        <v>121488.64</v>
      </c>
      <c r="D197" s="54">
        <v>426200</v>
      </c>
      <c r="E197" s="54">
        <v>421542.81</v>
      </c>
      <c r="F197" s="60">
        <f t="shared" si="20"/>
        <v>98.907275926794938</v>
      </c>
      <c r="G197" s="54">
        <f t="shared" si="21"/>
        <v>300054.17</v>
      </c>
      <c r="H197" s="52">
        <v>0</v>
      </c>
      <c r="I197" s="54">
        <v>0</v>
      </c>
      <c r="J197" s="54">
        <v>82517.84</v>
      </c>
      <c r="K197" s="98" t="str">
        <f t="shared" si="16"/>
        <v/>
      </c>
      <c r="L197" s="54">
        <f t="shared" si="17"/>
        <v>82517.84</v>
      </c>
    </row>
    <row r="198" spans="1:12" ht="78.75" x14ac:dyDescent="0.2">
      <c r="A198" s="30" t="s">
        <v>204</v>
      </c>
      <c r="B198" s="78">
        <v>91108</v>
      </c>
      <c r="C198" s="59">
        <v>1402979</v>
      </c>
      <c r="D198" s="54">
        <v>1653600</v>
      </c>
      <c r="E198" s="54">
        <v>1652640</v>
      </c>
      <c r="F198" s="60">
        <f t="shared" si="20"/>
        <v>99.941944847605228</v>
      </c>
      <c r="G198" s="54">
        <f t="shared" si="21"/>
        <v>249661</v>
      </c>
      <c r="H198" s="52">
        <v>0</v>
      </c>
      <c r="I198" s="54">
        <v>0</v>
      </c>
      <c r="J198" s="54">
        <v>0</v>
      </c>
      <c r="K198" s="98" t="str">
        <f t="shared" si="16"/>
        <v/>
      </c>
      <c r="L198" s="54">
        <f t="shared" si="17"/>
        <v>0</v>
      </c>
    </row>
    <row r="199" spans="1:12" ht="34.5" customHeight="1" x14ac:dyDescent="0.2">
      <c r="A199" s="15" t="s">
        <v>66</v>
      </c>
      <c r="B199" s="78">
        <v>91204</v>
      </c>
      <c r="C199" s="59">
        <v>7525994.75</v>
      </c>
      <c r="D199" s="54">
        <v>8380300</v>
      </c>
      <c r="E199" s="54">
        <v>8265402.5</v>
      </c>
      <c r="F199" s="60">
        <f t="shared" si="20"/>
        <v>98.628957197236375</v>
      </c>
      <c r="G199" s="54">
        <f t="shared" si="21"/>
        <v>739407.75</v>
      </c>
      <c r="H199" s="52">
        <v>191406.28</v>
      </c>
      <c r="I199" s="54">
        <v>292000</v>
      </c>
      <c r="J199" s="54">
        <v>393253.38</v>
      </c>
      <c r="K199" s="98">
        <f t="shared" si="16"/>
        <v>134.67581506849316</v>
      </c>
      <c r="L199" s="54">
        <f t="shared" si="17"/>
        <v>201847.1</v>
      </c>
    </row>
    <row r="200" spans="1:12" s="31" customFormat="1" ht="31.5" x14ac:dyDescent="0.2">
      <c r="A200" s="39" t="s">
        <v>255</v>
      </c>
      <c r="B200" s="78">
        <v>91205</v>
      </c>
      <c r="C200" s="59">
        <v>188708.99</v>
      </c>
      <c r="D200" s="54">
        <v>788400</v>
      </c>
      <c r="E200" s="54">
        <v>678258.68</v>
      </c>
      <c r="F200" s="60">
        <f t="shared" si="20"/>
        <v>86.02976661593101</v>
      </c>
      <c r="G200" s="54">
        <f t="shared" si="21"/>
        <v>489549.69000000006</v>
      </c>
      <c r="H200" s="52"/>
      <c r="I200" s="55"/>
      <c r="J200" s="54"/>
      <c r="K200" s="98" t="str">
        <f t="shared" si="16"/>
        <v/>
      </c>
      <c r="L200" s="54">
        <f t="shared" si="17"/>
        <v>0</v>
      </c>
    </row>
    <row r="201" spans="1:12" s="31" customFormat="1" ht="47.25" x14ac:dyDescent="0.2">
      <c r="A201" s="39" t="s">
        <v>256</v>
      </c>
      <c r="B201" s="78">
        <v>91207</v>
      </c>
      <c r="C201" s="59">
        <v>115582.58</v>
      </c>
      <c r="D201" s="54">
        <v>4471200</v>
      </c>
      <c r="E201" s="54">
        <v>2965615.93</v>
      </c>
      <c r="F201" s="60">
        <f t="shared" si="20"/>
        <v>66.327069466809803</v>
      </c>
      <c r="G201" s="54">
        <f t="shared" si="21"/>
        <v>2850033.35</v>
      </c>
      <c r="H201" s="52"/>
      <c r="I201" s="55"/>
      <c r="J201" s="54"/>
      <c r="K201" s="98" t="str">
        <f t="shared" si="16"/>
        <v/>
      </c>
      <c r="L201" s="54">
        <f t="shared" si="17"/>
        <v>0</v>
      </c>
    </row>
    <row r="202" spans="1:12" ht="31.5" x14ac:dyDescent="0.2">
      <c r="A202" s="15" t="s">
        <v>67</v>
      </c>
      <c r="B202" s="78">
        <v>91209</v>
      </c>
      <c r="C202" s="59">
        <v>259996.86</v>
      </c>
      <c r="D202" s="54">
        <v>243400</v>
      </c>
      <c r="E202" s="54">
        <v>243398.5</v>
      </c>
      <c r="F202" s="60">
        <f t="shared" si="20"/>
        <v>99.999383730484809</v>
      </c>
      <c r="G202" s="54">
        <f t="shared" si="21"/>
        <v>-16598.359999999986</v>
      </c>
      <c r="H202" s="52">
        <v>0</v>
      </c>
      <c r="I202" s="54">
        <v>0</v>
      </c>
      <c r="J202" s="54">
        <v>0</v>
      </c>
      <c r="K202" s="98" t="str">
        <f t="shared" si="16"/>
        <v/>
      </c>
      <c r="L202" s="54">
        <f t="shared" si="17"/>
        <v>0</v>
      </c>
    </row>
    <row r="203" spans="1:12" s="31" customFormat="1" ht="31.5" x14ac:dyDescent="0.2">
      <c r="A203" s="40" t="s">
        <v>257</v>
      </c>
      <c r="B203" s="78">
        <v>91300</v>
      </c>
      <c r="C203" s="59">
        <v>9576654.7699999996</v>
      </c>
      <c r="D203" s="54">
        <v>42335691.409999996</v>
      </c>
      <c r="E203" s="54">
        <v>42335691.409999996</v>
      </c>
      <c r="F203" s="60">
        <f t="shared" si="20"/>
        <v>100</v>
      </c>
      <c r="G203" s="54">
        <f t="shared" si="21"/>
        <v>32759036.639999997</v>
      </c>
      <c r="H203" s="52"/>
      <c r="I203" s="54"/>
      <c r="J203" s="54"/>
      <c r="K203" s="98" t="str">
        <f t="shared" si="16"/>
        <v/>
      </c>
      <c r="L203" s="54">
        <f t="shared" si="17"/>
        <v>0</v>
      </c>
    </row>
    <row r="204" spans="1:12" s="11" customFormat="1" ht="15.75" x14ac:dyDescent="0.2">
      <c r="A204" s="14" t="s">
        <v>68</v>
      </c>
      <c r="B204" s="77">
        <v>100000</v>
      </c>
      <c r="C204" s="18">
        <f>SUM(C205:C218)</f>
        <v>59436426.909999996</v>
      </c>
      <c r="D204" s="18">
        <f>SUM(D205:D218)</f>
        <v>89031926</v>
      </c>
      <c r="E204" s="18">
        <f>SUM(E205:E218)</f>
        <v>84719170.879999995</v>
      </c>
      <c r="F204" s="51">
        <f>IF(D204=0,"",IF(E204/D204&gt;1.5, "зв.100",E204/D204*100))</f>
        <v>95.15594538525427</v>
      </c>
      <c r="G204" s="18">
        <f t="shared" ref="G204:G211" si="22">E204-C204</f>
        <v>25282743.969999999</v>
      </c>
      <c r="H204" s="18">
        <f>SUM(H205:H218)</f>
        <v>34465765.469999999</v>
      </c>
      <c r="I204" s="18">
        <f>SUM(I205:I218)</f>
        <v>73573359.400000006</v>
      </c>
      <c r="J204" s="18">
        <f>SUM(J205:J218)</f>
        <v>64247801.089999996</v>
      </c>
      <c r="K204" s="19">
        <f t="shared" si="16"/>
        <v>87.324816501446847</v>
      </c>
      <c r="L204" s="18">
        <f t="shared" si="17"/>
        <v>29782035.619999997</v>
      </c>
    </row>
    <row r="205" spans="1:12" ht="15.75" x14ac:dyDescent="0.2">
      <c r="A205" s="15" t="s">
        <v>217</v>
      </c>
      <c r="B205" s="78">
        <v>100101</v>
      </c>
      <c r="C205" s="59">
        <v>775671.1</v>
      </c>
      <c r="D205" s="54">
        <v>2423036</v>
      </c>
      <c r="E205" s="54">
        <v>2243531.85</v>
      </c>
      <c r="F205" s="60">
        <f t="shared" ref="F205:F236" si="23">IF(D205=0,"",IF(E205/D205&gt;1.5, "зв.100",E205/D205*100))</f>
        <v>92.59176710540001</v>
      </c>
      <c r="G205" s="54">
        <f t="shared" si="22"/>
        <v>1467860.75</v>
      </c>
      <c r="H205" s="52">
        <v>15434</v>
      </c>
      <c r="I205" s="54">
        <v>0</v>
      </c>
      <c r="J205" s="54">
        <v>61347.96</v>
      </c>
      <c r="K205" s="98" t="str">
        <f t="shared" si="16"/>
        <v/>
      </c>
      <c r="L205" s="54">
        <f t="shared" si="17"/>
        <v>45913.96</v>
      </c>
    </row>
    <row r="206" spans="1:12" ht="31.5" x14ac:dyDescent="0.2">
      <c r="A206" s="15" t="s">
        <v>212</v>
      </c>
      <c r="B206" s="78">
        <v>100102</v>
      </c>
      <c r="C206" s="59">
        <v>39677.4</v>
      </c>
      <c r="D206" s="54">
        <v>60000</v>
      </c>
      <c r="E206" s="54">
        <v>57472.14</v>
      </c>
      <c r="F206" s="60">
        <f t="shared" si="23"/>
        <v>95.786900000000003</v>
      </c>
      <c r="G206" s="54">
        <f t="shared" si="22"/>
        <v>17794.739999999998</v>
      </c>
      <c r="H206" s="52">
        <v>2451682.4</v>
      </c>
      <c r="I206" s="54">
        <v>18560495.16</v>
      </c>
      <c r="J206" s="54">
        <v>16833338.52</v>
      </c>
      <c r="K206" s="98">
        <f t="shared" si="16"/>
        <v>90.694447399645767</v>
      </c>
      <c r="L206" s="54">
        <f t="shared" si="17"/>
        <v>14381656.119999999</v>
      </c>
    </row>
    <row r="207" spans="1:12" ht="18" customHeight="1" x14ac:dyDescent="0.2">
      <c r="A207" s="15" t="s">
        <v>69</v>
      </c>
      <c r="B207" s="78">
        <v>100103</v>
      </c>
      <c r="C207" s="59">
        <v>218301.46</v>
      </c>
      <c r="D207" s="54">
        <v>290163</v>
      </c>
      <c r="E207" s="54">
        <v>235710.69</v>
      </c>
      <c r="F207" s="60">
        <f t="shared" si="23"/>
        <v>81.23388922777886</v>
      </c>
      <c r="G207" s="54">
        <f t="shared" si="22"/>
        <v>17409.23000000001</v>
      </c>
      <c r="H207" s="52">
        <v>0</v>
      </c>
      <c r="I207" s="54">
        <v>0</v>
      </c>
      <c r="J207" s="54">
        <v>0</v>
      </c>
      <c r="K207" s="98" t="str">
        <f t="shared" si="16"/>
        <v/>
      </c>
      <c r="L207" s="54">
        <f t="shared" si="17"/>
        <v>0</v>
      </c>
    </row>
    <row r="208" spans="1:12" s="31" customFormat="1" ht="47.25" x14ac:dyDescent="0.2">
      <c r="A208" s="15" t="s">
        <v>260</v>
      </c>
      <c r="B208" s="78">
        <v>100106</v>
      </c>
      <c r="C208" s="59"/>
      <c r="D208" s="54">
        <v>0</v>
      </c>
      <c r="E208" s="54">
        <v>0</v>
      </c>
      <c r="F208" s="60" t="str">
        <f t="shared" si="23"/>
        <v/>
      </c>
      <c r="G208" s="54">
        <f t="shared" si="22"/>
        <v>0</v>
      </c>
      <c r="H208" s="52">
        <v>115115.73</v>
      </c>
      <c r="I208" s="54">
        <v>3477381.24</v>
      </c>
      <c r="J208" s="54">
        <v>2863752.08</v>
      </c>
      <c r="K208" s="98">
        <f t="shared" si="16"/>
        <v>82.353699015181888</v>
      </c>
      <c r="L208" s="54">
        <f t="shared" si="17"/>
        <v>2748636.35</v>
      </c>
    </row>
    <row r="209" spans="1:12" ht="15.75" x14ac:dyDescent="0.2">
      <c r="A209" s="15" t="s">
        <v>70</v>
      </c>
      <c r="B209" s="78">
        <v>100201</v>
      </c>
      <c r="C209" s="59">
        <v>1376200</v>
      </c>
      <c r="D209" s="54">
        <v>7465000</v>
      </c>
      <c r="E209" s="54">
        <v>7440302.2300000004</v>
      </c>
      <c r="F209" s="60">
        <f t="shared" si="23"/>
        <v>99.669152444742139</v>
      </c>
      <c r="G209" s="54">
        <f t="shared" si="22"/>
        <v>6064102.2300000004</v>
      </c>
      <c r="H209" s="52">
        <v>2057320.12</v>
      </c>
      <c r="I209" s="54">
        <v>5627684</v>
      </c>
      <c r="J209" s="54">
        <v>5146537.68</v>
      </c>
      <c r="K209" s="98">
        <f t="shared" si="16"/>
        <v>91.450367149257133</v>
      </c>
      <c r="L209" s="54">
        <f t="shared" si="17"/>
        <v>3089217.5599999996</v>
      </c>
    </row>
    <row r="210" spans="1:12" ht="15.75" x14ac:dyDescent="0.2">
      <c r="A210" s="15" t="s">
        <v>71</v>
      </c>
      <c r="B210" s="78">
        <v>100202</v>
      </c>
      <c r="C210" s="59">
        <v>14500000</v>
      </c>
      <c r="D210" s="54">
        <v>16719254</v>
      </c>
      <c r="E210" s="54">
        <v>16708798.16</v>
      </c>
      <c r="F210" s="60">
        <f t="shared" si="23"/>
        <v>99.937462281510889</v>
      </c>
      <c r="G210" s="54">
        <f t="shared" si="22"/>
        <v>2208798.16</v>
      </c>
      <c r="H210" s="52">
        <v>1159275.83</v>
      </c>
      <c r="I210" s="54">
        <v>4502322</v>
      </c>
      <c r="J210" s="54">
        <v>3485681.23</v>
      </c>
      <c r="K210" s="98">
        <f t="shared" si="16"/>
        <v>77.419634357560383</v>
      </c>
      <c r="L210" s="54">
        <f t="shared" si="17"/>
        <v>2326405.4</v>
      </c>
    </row>
    <row r="211" spans="1:12" ht="15.75" x14ac:dyDescent="0.2">
      <c r="A211" s="15" t="s">
        <v>72</v>
      </c>
      <c r="B211" s="78">
        <v>100203</v>
      </c>
      <c r="C211" s="59">
        <v>21272069.48</v>
      </c>
      <c r="D211" s="54">
        <v>39425813</v>
      </c>
      <c r="E211" s="54">
        <v>35673635.079999998</v>
      </c>
      <c r="F211" s="60">
        <f t="shared" si="23"/>
        <v>90.482940909804441</v>
      </c>
      <c r="G211" s="54">
        <f t="shared" si="22"/>
        <v>14401565.599999998</v>
      </c>
      <c r="H211" s="52">
        <v>20951709.41</v>
      </c>
      <c r="I211" s="54">
        <v>34256579</v>
      </c>
      <c r="J211" s="54">
        <v>32416950.420000002</v>
      </c>
      <c r="K211" s="98">
        <f t="shared" ref="K211:K275" si="24">IF(I211=0,"",IF(J211/I211&gt;1.5, "зв.100",J211/I211*100))</f>
        <v>94.629853202796468</v>
      </c>
      <c r="L211" s="54">
        <f t="shared" si="17"/>
        <v>11465241.010000002</v>
      </c>
    </row>
    <row r="212" spans="1:12" ht="15.75" x14ac:dyDescent="0.2">
      <c r="A212" s="15" t="s">
        <v>73</v>
      </c>
      <c r="B212" s="78">
        <v>100207</v>
      </c>
      <c r="C212" s="59">
        <v>860549</v>
      </c>
      <c r="D212" s="54">
        <v>954300</v>
      </c>
      <c r="E212" s="54">
        <v>954300</v>
      </c>
      <c r="F212" s="60">
        <f t="shared" si="23"/>
        <v>100</v>
      </c>
      <c r="G212" s="54">
        <f t="shared" ref="G212:G243" si="25">E212-C212</f>
        <v>93751</v>
      </c>
      <c r="H212" s="52">
        <v>0</v>
      </c>
      <c r="I212" s="54">
        <v>0</v>
      </c>
      <c r="J212" s="54">
        <v>0</v>
      </c>
      <c r="K212" s="98" t="str">
        <f t="shared" si="24"/>
        <v/>
      </c>
      <c r="L212" s="54">
        <f t="shared" ref="L212:L276" si="26">J212-H212</f>
        <v>0</v>
      </c>
    </row>
    <row r="213" spans="1:12" s="31" customFormat="1" ht="15.75" x14ac:dyDescent="0.2">
      <c r="A213" s="15" t="s">
        <v>261</v>
      </c>
      <c r="B213" s="78">
        <v>100209</v>
      </c>
      <c r="C213" s="59">
        <v>2015</v>
      </c>
      <c r="D213" s="54">
        <v>59485</v>
      </c>
      <c r="E213" s="54">
        <v>40634.06</v>
      </c>
      <c r="F213" s="60">
        <f t="shared" si="23"/>
        <v>68.309758762713273</v>
      </c>
      <c r="G213" s="54">
        <f t="shared" si="25"/>
        <v>38619.06</v>
      </c>
      <c r="H213" s="52"/>
      <c r="I213" s="54">
        <v>0</v>
      </c>
      <c r="J213" s="54">
        <v>0</v>
      </c>
      <c r="K213" s="98" t="str">
        <f t="shared" si="24"/>
        <v/>
      </c>
      <c r="L213" s="54">
        <f t="shared" si="26"/>
        <v>0</v>
      </c>
    </row>
    <row r="214" spans="1:12" s="31" customFormat="1" ht="31.5" x14ac:dyDescent="0.2">
      <c r="A214" s="15" t="s">
        <v>262</v>
      </c>
      <c r="B214" s="78">
        <v>100301</v>
      </c>
      <c r="C214" s="59">
        <v>319865.90999999997</v>
      </c>
      <c r="D214" s="54">
        <v>1489000</v>
      </c>
      <c r="E214" s="54">
        <v>1419856.12</v>
      </c>
      <c r="F214" s="60">
        <f t="shared" si="23"/>
        <v>95.356354600402966</v>
      </c>
      <c r="G214" s="54">
        <f t="shared" si="25"/>
        <v>1099990.2100000002</v>
      </c>
      <c r="H214" s="52"/>
      <c r="I214" s="54">
        <v>190000</v>
      </c>
      <c r="J214" s="54">
        <v>189604.8</v>
      </c>
      <c r="K214" s="98">
        <f t="shared" si="24"/>
        <v>99.791999999999987</v>
      </c>
      <c r="L214" s="54">
        <f t="shared" si="26"/>
        <v>189604.8</v>
      </c>
    </row>
    <row r="215" spans="1:12" ht="63" x14ac:dyDescent="0.2">
      <c r="A215" s="15" t="s">
        <v>155</v>
      </c>
      <c r="B215" s="78">
        <v>100302</v>
      </c>
      <c r="C215" s="59">
        <v>10427766.619999999</v>
      </c>
      <c r="D215" s="54">
        <v>16129175</v>
      </c>
      <c r="E215" s="54">
        <v>15928230.67</v>
      </c>
      <c r="F215" s="60">
        <f t="shared" si="23"/>
        <v>98.75415617971781</v>
      </c>
      <c r="G215" s="54">
        <f t="shared" si="25"/>
        <v>5500464.0500000007</v>
      </c>
      <c r="H215" s="52">
        <v>2236577.64</v>
      </c>
      <c r="I215" s="54">
        <v>6958898</v>
      </c>
      <c r="J215" s="54">
        <v>3250588.4</v>
      </c>
      <c r="K215" s="98">
        <f t="shared" si="24"/>
        <v>46.711252270115182</v>
      </c>
      <c r="L215" s="54">
        <f t="shared" si="26"/>
        <v>1014010.7599999998</v>
      </c>
    </row>
    <row r="216" spans="1:12" ht="31.5" x14ac:dyDescent="0.2">
      <c r="A216" s="15" t="s">
        <v>137</v>
      </c>
      <c r="B216" s="78">
        <v>100303</v>
      </c>
      <c r="C216" s="59">
        <v>3692686.1</v>
      </c>
      <c r="D216" s="54">
        <v>4016700</v>
      </c>
      <c r="E216" s="54">
        <v>4016699.88</v>
      </c>
      <c r="F216" s="60">
        <f t="shared" si="23"/>
        <v>99.999997012472917</v>
      </c>
      <c r="G216" s="54">
        <f t="shared" si="25"/>
        <v>324013.7799999998</v>
      </c>
      <c r="H216" s="52">
        <v>0</v>
      </c>
      <c r="I216" s="54">
        <v>0</v>
      </c>
      <c r="J216" s="54">
        <v>0</v>
      </c>
      <c r="K216" s="98" t="str">
        <f t="shared" si="24"/>
        <v/>
      </c>
      <c r="L216" s="54">
        <f t="shared" si="26"/>
        <v>0</v>
      </c>
    </row>
    <row r="217" spans="1:12" ht="47.25" hidden="1" x14ac:dyDescent="0.2">
      <c r="A217" s="15" t="s">
        <v>154</v>
      </c>
      <c r="B217" s="78">
        <v>100400</v>
      </c>
      <c r="C217" s="52">
        <v>0</v>
      </c>
      <c r="D217" s="54">
        <v>0</v>
      </c>
      <c r="E217" s="54">
        <v>0</v>
      </c>
      <c r="F217" s="60" t="str">
        <f t="shared" si="23"/>
        <v/>
      </c>
      <c r="G217" s="54">
        <f t="shared" si="25"/>
        <v>0</v>
      </c>
      <c r="H217" s="54"/>
      <c r="I217" s="54"/>
      <c r="J217" s="54"/>
      <c r="K217" s="98" t="str">
        <f t="shared" si="24"/>
        <v/>
      </c>
      <c r="L217" s="54">
        <f t="shared" si="26"/>
        <v>0</v>
      </c>
    </row>
    <row r="218" spans="1:12" ht="127.5" customHeight="1" x14ac:dyDescent="0.2">
      <c r="A218" s="15" t="s">
        <v>168</v>
      </c>
      <c r="B218" s="78">
        <v>100602</v>
      </c>
      <c r="C218" s="59">
        <v>5951624.8399999999</v>
      </c>
      <c r="D218" s="54">
        <v>0</v>
      </c>
      <c r="E218" s="54">
        <v>0</v>
      </c>
      <c r="F218" s="60" t="str">
        <f t="shared" si="23"/>
        <v/>
      </c>
      <c r="G218" s="54">
        <f t="shared" si="25"/>
        <v>-5951624.8399999999</v>
      </c>
      <c r="H218" s="54">
        <v>5478650.3399999999</v>
      </c>
      <c r="I218" s="52"/>
      <c r="J218" s="52"/>
      <c r="K218" s="98" t="str">
        <f t="shared" si="24"/>
        <v/>
      </c>
      <c r="L218" s="54">
        <f t="shared" si="26"/>
        <v>-5478650.3399999999</v>
      </c>
    </row>
    <row r="219" spans="1:12" s="11" customFormat="1" ht="15.75" x14ac:dyDescent="0.2">
      <c r="A219" s="14" t="s">
        <v>74</v>
      </c>
      <c r="B219" s="77">
        <v>110000</v>
      </c>
      <c r="C219" s="18">
        <f>SUM(C220:C223)</f>
        <v>27899545.239999998</v>
      </c>
      <c r="D219" s="18">
        <f>SUM(D220:D223)</f>
        <v>32916874</v>
      </c>
      <c r="E219" s="18">
        <f>SUM(E220:E223)</f>
        <v>32546639.120000001</v>
      </c>
      <c r="F219" s="51">
        <f t="shared" si="23"/>
        <v>98.875242892140975</v>
      </c>
      <c r="G219" s="18">
        <f t="shared" si="25"/>
        <v>4647093.8800000027</v>
      </c>
      <c r="H219" s="18">
        <f>SUM(H220:H223)</f>
        <v>4267672.5</v>
      </c>
      <c r="I219" s="18">
        <f>SUM(I220:I223)</f>
        <v>4092590</v>
      </c>
      <c r="J219" s="18">
        <f>SUM(J220:J223)</f>
        <v>4246728.96</v>
      </c>
      <c r="K219" s="19">
        <f t="shared" si="24"/>
        <v>103.76629371620416</v>
      </c>
      <c r="L219" s="18">
        <f t="shared" si="26"/>
        <v>-20943.540000000037</v>
      </c>
    </row>
    <row r="220" spans="1:12" ht="15.75" x14ac:dyDescent="0.2">
      <c r="A220" s="15" t="s">
        <v>75</v>
      </c>
      <c r="B220" s="78">
        <v>110201</v>
      </c>
      <c r="C220" s="59">
        <v>4374155.3099999996</v>
      </c>
      <c r="D220" s="54">
        <v>5116200</v>
      </c>
      <c r="E220" s="54">
        <v>5022913.4400000004</v>
      </c>
      <c r="F220" s="60">
        <f t="shared" si="23"/>
        <v>98.176643602673863</v>
      </c>
      <c r="G220" s="54">
        <f t="shared" si="25"/>
        <v>648758.13000000082</v>
      </c>
      <c r="H220" s="52">
        <v>580167.28</v>
      </c>
      <c r="I220" s="54">
        <v>354900</v>
      </c>
      <c r="J220" s="54">
        <v>455422.2</v>
      </c>
      <c r="K220" s="98">
        <f t="shared" si="24"/>
        <v>128.32409129332208</v>
      </c>
      <c r="L220" s="54">
        <f t="shared" si="26"/>
        <v>-124745.08000000002</v>
      </c>
    </row>
    <row r="221" spans="1:12" ht="31.5" x14ac:dyDescent="0.2">
      <c r="A221" s="15" t="s">
        <v>76</v>
      </c>
      <c r="B221" s="78">
        <v>110204</v>
      </c>
      <c r="C221" s="59">
        <v>5639831.04</v>
      </c>
      <c r="D221" s="54">
        <v>6616704</v>
      </c>
      <c r="E221" s="54">
        <v>6430279.5599999996</v>
      </c>
      <c r="F221" s="60">
        <f t="shared" si="23"/>
        <v>97.182518063374147</v>
      </c>
      <c r="G221" s="54">
        <f t="shared" si="25"/>
        <v>790448.51999999955</v>
      </c>
      <c r="H221" s="52">
        <v>1977777.38</v>
      </c>
      <c r="I221" s="54">
        <v>2381200</v>
      </c>
      <c r="J221" s="54">
        <v>2452751.7200000002</v>
      </c>
      <c r="K221" s="98">
        <f t="shared" si="24"/>
        <v>103.00485973458761</v>
      </c>
      <c r="L221" s="54">
        <f t="shared" si="26"/>
        <v>474974.34000000032</v>
      </c>
    </row>
    <row r="222" spans="1:12" ht="15.75" x14ac:dyDescent="0.2">
      <c r="A222" s="15" t="s">
        <v>77</v>
      </c>
      <c r="B222" s="78">
        <v>110205</v>
      </c>
      <c r="C222" s="59">
        <v>15216627.119999999</v>
      </c>
      <c r="D222" s="54">
        <v>17760770</v>
      </c>
      <c r="E222" s="54">
        <v>17684478.370000001</v>
      </c>
      <c r="F222" s="60">
        <f t="shared" si="23"/>
        <v>99.570448634828338</v>
      </c>
      <c r="G222" s="54">
        <f t="shared" si="25"/>
        <v>2467851.2500000019</v>
      </c>
      <c r="H222" s="52">
        <v>1611308.69</v>
      </c>
      <c r="I222" s="54">
        <v>1156690</v>
      </c>
      <c r="J222" s="54">
        <v>1138497.02</v>
      </c>
      <c r="K222" s="98">
        <f t="shared" si="24"/>
        <v>98.427151613656207</v>
      </c>
      <c r="L222" s="54">
        <f t="shared" si="26"/>
        <v>-472811.66999999993</v>
      </c>
    </row>
    <row r="223" spans="1:12" ht="15.75" x14ac:dyDescent="0.2">
      <c r="A223" s="15" t="s">
        <v>78</v>
      </c>
      <c r="B223" s="78">
        <v>110502</v>
      </c>
      <c r="C223" s="59">
        <v>2668931.77</v>
      </c>
      <c r="D223" s="54">
        <v>3423200</v>
      </c>
      <c r="E223" s="54">
        <v>3408967.75</v>
      </c>
      <c r="F223" s="60">
        <f t="shared" si="23"/>
        <v>99.584241353119879</v>
      </c>
      <c r="G223" s="54">
        <f t="shared" si="25"/>
        <v>740035.98</v>
      </c>
      <c r="H223" s="52">
        <v>98419.15</v>
      </c>
      <c r="I223" s="54">
        <v>199800</v>
      </c>
      <c r="J223" s="54">
        <v>200058.02</v>
      </c>
      <c r="K223" s="19">
        <f t="shared" si="24"/>
        <v>100.12913913913914</v>
      </c>
      <c r="L223" s="18">
        <f t="shared" si="26"/>
        <v>101638.87</v>
      </c>
    </row>
    <row r="224" spans="1:12" s="11" customFormat="1" ht="15.75" x14ac:dyDescent="0.2">
      <c r="A224" s="14" t="s">
        <v>138</v>
      </c>
      <c r="B224" s="77">
        <v>120000</v>
      </c>
      <c r="C224" s="18">
        <f>SUM(C225:C226)</f>
        <v>643914.62</v>
      </c>
      <c r="D224" s="18">
        <f>SUM(D225:D226)</f>
        <v>924500</v>
      </c>
      <c r="E224" s="18">
        <f>SUM(E225:E226)</f>
        <v>877612.07</v>
      </c>
      <c r="F224" s="51">
        <f t="shared" si="23"/>
        <v>94.928293131422379</v>
      </c>
      <c r="G224" s="18">
        <f t="shared" si="25"/>
        <v>233697.44999999995</v>
      </c>
      <c r="H224" s="18">
        <f>SUM(H225:H226)</f>
        <v>0</v>
      </c>
      <c r="I224" s="18">
        <f>SUM(I225:I226)</f>
        <v>0</v>
      </c>
      <c r="J224" s="18">
        <f>SUM(J225:J226)</f>
        <v>0</v>
      </c>
      <c r="K224" s="19" t="str">
        <f t="shared" si="24"/>
        <v/>
      </c>
      <c r="L224" s="18">
        <f t="shared" si="26"/>
        <v>0</v>
      </c>
    </row>
    <row r="225" spans="1:12" ht="15.75" x14ac:dyDescent="0.2">
      <c r="A225" s="15" t="s">
        <v>79</v>
      </c>
      <c r="B225" s="78">
        <v>120201</v>
      </c>
      <c r="C225" s="59">
        <v>643914.62</v>
      </c>
      <c r="D225" s="54">
        <v>674500</v>
      </c>
      <c r="E225" s="54">
        <v>627612.06999999995</v>
      </c>
      <c r="F225" s="60">
        <f t="shared" si="23"/>
        <v>93.048490733876946</v>
      </c>
      <c r="G225" s="54">
        <f t="shared" si="25"/>
        <v>-16302.550000000047</v>
      </c>
      <c r="H225" s="54">
        <v>0</v>
      </c>
      <c r="I225" s="54">
        <v>0</v>
      </c>
      <c r="J225" s="54">
        <v>0</v>
      </c>
      <c r="K225" s="19" t="str">
        <f t="shared" si="24"/>
        <v/>
      </c>
      <c r="L225" s="18">
        <f t="shared" si="26"/>
        <v>0</v>
      </c>
    </row>
    <row r="226" spans="1:12" s="31" customFormat="1" ht="15.75" x14ac:dyDescent="0.2">
      <c r="A226" s="15" t="s">
        <v>290</v>
      </c>
      <c r="B226" s="78">
        <v>120300</v>
      </c>
      <c r="C226" s="54"/>
      <c r="D226" s="54">
        <v>250000</v>
      </c>
      <c r="E226" s="54">
        <v>250000</v>
      </c>
      <c r="F226" s="60">
        <f t="shared" si="23"/>
        <v>100</v>
      </c>
      <c r="G226" s="54">
        <f t="shared" si="25"/>
        <v>250000</v>
      </c>
      <c r="H226" s="54"/>
      <c r="I226" s="54"/>
      <c r="J226" s="54"/>
      <c r="K226" s="19" t="str">
        <f t="shared" si="24"/>
        <v/>
      </c>
      <c r="L226" s="18">
        <f t="shared" si="26"/>
        <v>0</v>
      </c>
    </row>
    <row r="227" spans="1:12" s="11" customFormat="1" ht="15.75" x14ac:dyDescent="0.2">
      <c r="A227" s="14" t="s">
        <v>80</v>
      </c>
      <c r="B227" s="77">
        <v>130000</v>
      </c>
      <c r="C227" s="18">
        <f>SUM(C228:C232)</f>
        <v>7217863.0899999999</v>
      </c>
      <c r="D227" s="18">
        <f>SUM(D228:D232)</f>
        <v>9089000</v>
      </c>
      <c r="E227" s="18">
        <f>SUM(E228:E232)</f>
        <v>8926831.6400000006</v>
      </c>
      <c r="F227" s="51">
        <f t="shared" si="23"/>
        <v>98.215773352404014</v>
      </c>
      <c r="G227" s="18">
        <f t="shared" si="25"/>
        <v>1708968.5500000007</v>
      </c>
      <c r="H227" s="18">
        <f>SUM(H228:H232)</f>
        <v>1159154.24</v>
      </c>
      <c r="I227" s="18">
        <f>SUM(I228:I232)</f>
        <v>1935197</v>
      </c>
      <c r="J227" s="18">
        <f>SUM(J228:J232)</f>
        <v>1660765.88</v>
      </c>
      <c r="K227" s="19">
        <f t="shared" si="24"/>
        <v>85.818956933066758</v>
      </c>
      <c r="L227" s="18">
        <f t="shared" si="26"/>
        <v>501611.6399999999</v>
      </c>
    </row>
    <row r="228" spans="1:12" ht="31.5" x14ac:dyDescent="0.2">
      <c r="A228" s="15" t="s">
        <v>81</v>
      </c>
      <c r="B228" s="78">
        <v>130102</v>
      </c>
      <c r="C228" s="59">
        <v>379178.5</v>
      </c>
      <c r="D228" s="54">
        <v>619000</v>
      </c>
      <c r="E228" s="54">
        <v>587033.36</v>
      </c>
      <c r="F228" s="60">
        <f t="shared" si="23"/>
        <v>94.835760904684975</v>
      </c>
      <c r="G228" s="54">
        <f t="shared" si="25"/>
        <v>207854.86</v>
      </c>
      <c r="H228" s="52">
        <v>0</v>
      </c>
      <c r="I228" s="54">
        <v>0</v>
      </c>
      <c r="J228" s="54">
        <v>0</v>
      </c>
      <c r="K228" s="98" t="str">
        <f t="shared" si="24"/>
        <v/>
      </c>
      <c r="L228" s="54">
        <f t="shared" si="26"/>
        <v>0</v>
      </c>
    </row>
    <row r="229" spans="1:12" ht="31.5" x14ac:dyDescent="0.2">
      <c r="A229" s="15" t="s">
        <v>82</v>
      </c>
      <c r="B229" s="78">
        <v>130106</v>
      </c>
      <c r="C229" s="59">
        <v>31213.66</v>
      </c>
      <c r="D229" s="54">
        <v>50000</v>
      </c>
      <c r="E229" s="54">
        <v>45186.43</v>
      </c>
      <c r="F229" s="60">
        <f t="shared" si="23"/>
        <v>90.372860000000003</v>
      </c>
      <c r="G229" s="54">
        <f t="shared" si="25"/>
        <v>13972.77</v>
      </c>
      <c r="H229" s="52">
        <v>0</v>
      </c>
      <c r="I229" s="54">
        <v>0</v>
      </c>
      <c r="J229" s="54">
        <v>0</v>
      </c>
      <c r="K229" s="98" t="str">
        <f t="shared" si="24"/>
        <v/>
      </c>
      <c r="L229" s="54">
        <f t="shared" si="26"/>
        <v>0</v>
      </c>
    </row>
    <row r="230" spans="1:12" ht="31.5" x14ac:dyDescent="0.2">
      <c r="A230" s="15" t="s">
        <v>83</v>
      </c>
      <c r="B230" s="78">
        <v>130107</v>
      </c>
      <c r="C230" s="59">
        <v>6265727.79</v>
      </c>
      <c r="D230" s="54">
        <v>7320800</v>
      </c>
      <c r="E230" s="54">
        <v>7204092.9199999999</v>
      </c>
      <c r="F230" s="60">
        <f t="shared" si="23"/>
        <v>98.405815211452293</v>
      </c>
      <c r="G230" s="54">
        <f t="shared" si="25"/>
        <v>938365.12999999989</v>
      </c>
      <c r="H230" s="52">
        <v>791553.24</v>
      </c>
      <c r="I230" s="54">
        <v>1441600</v>
      </c>
      <c r="J230" s="54">
        <v>1184825.68</v>
      </c>
      <c r="K230" s="98">
        <f t="shared" si="24"/>
        <v>82.188240843507216</v>
      </c>
      <c r="L230" s="54">
        <f t="shared" si="26"/>
        <v>393272.43999999994</v>
      </c>
    </row>
    <row r="231" spans="1:12" ht="15.75" x14ac:dyDescent="0.2">
      <c r="A231" s="15" t="s">
        <v>84</v>
      </c>
      <c r="B231" s="78">
        <v>130110</v>
      </c>
      <c r="C231" s="59">
        <v>531800</v>
      </c>
      <c r="D231" s="54">
        <v>801500</v>
      </c>
      <c r="E231" s="54">
        <v>797723.71</v>
      </c>
      <c r="F231" s="60">
        <f t="shared" si="23"/>
        <v>99.528847161572045</v>
      </c>
      <c r="G231" s="54">
        <f t="shared" si="25"/>
        <v>265923.70999999996</v>
      </c>
      <c r="H231" s="52">
        <v>367601</v>
      </c>
      <c r="I231" s="54">
        <v>299977</v>
      </c>
      <c r="J231" s="54">
        <v>282320.2</v>
      </c>
      <c r="K231" s="98">
        <f t="shared" si="24"/>
        <v>94.113948736069773</v>
      </c>
      <c r="L231" s="54">
        <f t="shared" si="26"/>
        <v>-85280.799999999988</v>
      </c>
    </row>
    <row r="232" spans="1:12" ht="15.75" x14ac:dyDescent="0.2">
      <c r="A232" s="15" t="s">
        <v>218</v>
      </c>
      <c r="B232" s="78">
        <v>130112</v>
      </c>
      <c r="C232" s="59">
        <v>9943.14</v>
      </c>
      <c r="D232" s="54">
        <v>297700</v>
      </c>
      <c r="E232" s="54">
        <v>292795.21999999997</v>
      </c>
      <c r="F232" s="60">
        <f t="shared" si="23"/>
        <v>98.352442055760818</v>
      </c>
      <c r="G232" s="54">
        <f t="shared" si="25"/>
        <v>282852.07999999996</v>
      </c>
      <c r="H232" s="52"/>
      <c r="I232" s="54">
        <v>193620</v>
      </c>
      <c r="J232" s="54">
        <v>193620</v>
      </c>
      <c r="K232" s="98">
        <f t="shared" si="24"/>
        <v>100</v>
      </c>
      <c r="L232" s="54">
        <f t="shared" si="26"/>
        <v>193620</v>
      </c>
    </row>
    <row r="233" spans="1:12" s="11" customFormat="1" ht="15.75" x14ac:dyDescent="0.2">
      <c r="A233" s="14" t="s">
        <v>85</v>
      </c>
      <c r="B233" s="77">
        <v>150000</v>
      </c>
      <c r="C233" s="18">
        <f>SUM(C234:C241)</f>
        <v>0</v>
      </c>
      <c r="D233" s="18">
        <f>SUM(D234:D241)</f>
        <v>0</v>
      </c>
      <c r="E233" s="18">
        <f>SUM(E234:E241)</f>
        <v>0</v>
      </c>
      <c r="F233" s="51" t="str">
        <f t="shared" si="23"/>
        <v/>
      </c>
      <c r="G233" s="18">
        <f t="shared" si="25"/>
        <v>0</v>
      </c>
      <c r="H233" s="18">
        <f>SUM(H234:H241)</f>
        <v>72544353.949999988</v>
      </c>
      <c r="I233" s="18">
        <f>SUM(I234:I241)</f>
        <v>239445836.59999999</v>
      </c>
      <c r="J233" s="18">
        <f>SUM(J234:J241)</f>
        <v>178160408.91999996</v>
      </c>
      <c r="K233" s="19">
        <f t="shared" si="24"/>
        <v>74.405306623736038</v>
      </c>
      <c r="L233" s="18">
        <f t="shared" si="26"/>
        <v>105616054.96999997</v>
      </c>
    </row>
    <row r="234" spans="1:12" ht="15.75" x14ac:dyDescent="0.2">
      <c r="A234" s="15" t="s">
        <v>86</v>
      </c>
      <c r="B234" s="78">
        <v>150101</v>
      </c>
      <c r="C234" s="54">
        <v>0</v>
      </c>
      <c r="D234" s="54">
        <v>0</v>
      </c>
      <c r="E234" s="54">
        <v>0</v>
      </c>
      <c r="F234" s="60" t="str">
        <f t="shared" si="23"/>
        <v/>
      </c>
      <c r="G234" s="54">
        <f t="shared" si="25"/>
        <v>0</v>
      </c>
      <c r="H234" s="52">
        <v>70083607.920000002</v>
      </c>
      <c r="I234" s="54">
        <v>199969334.59999999</v>
      </c>
      <c r="J234" s="54">
        <v>141142151.13999999</v>
      </c>
      <c r="K234" s="98">
        <f t="shared" si="24"/>
        <v>70.581897680625673</v>
      </c>
      <c r="L234" s="54">
        <f t="shared" si="26"/>
        <v>71058543.219999984</v>
      </c>
    </row>
    <row r="235" spans="1:12" ht="47.25" x14ac:dyDescent="0.2">
      <c r="A235" s="15" t="s">
        <v>87</v>
      </c>
      <c r="B235" s="78">
        <v>150110</v>
      </c>
      <c r="C235" s="54">
        <v>0</v>
      </c>
      <c r="D235" s="54">
        <v>0</v>
      </c>
      <c r="E235" s="54">
        <v>0</v>
      </c>
      <c r="F235" s="60" t="str">
        <f t="shared" si="23"/>
        <v/>
      </c>
      <c r="G235" s="54">
        <f t="shared" si="25"/>
        <v>0</v>
      </c>
      <c r="H235" s="52">
        <v>2271720.02</v>
      </c>
      <c r="I235" s="54">
        <v>2200000</v>
      </c>
      <c r="J235" s="54">
        <v>2183868.2599999998</v>
      </c>
      <c r="K235" s="98">
        <f t="shared" si="24"/>
        <v>99.266739090909084</v>
      </c>
      <c r="L235" s="54">
        <f t="shared" si="26"/>
        <v>-87851.760000000242</v>
      </c>
    </row>
    <row r="236" spans="1:12" ht="47.25" x14ac:dyDescent="0.2">
      <c r="A236" s="15" t="s">
        <v>88</v>
      </c>
      <c r="B236" s="78">
        <v>150112</v>
      </c>
      <c r="C236" s="54">
        <v>0</v>
      </c>
      <c r="D236" s="54">
        <v>0</v>
      </c>
      <c r="E236" s="54">
        <v>0</v>
      </c>
      <c r="F236" s="60" t="str">
        <f t="shared" si="23"/>
        <v/>
      </c>
      <c r="G236" s="54">
        <f t="shared" si="25"/>
        <v>0</v>
      </c>
      <c r="H236" s="52">
        <v>99041.71</v>
      </c>
      <c r="I236" s="55"/>
      <c r="J236" s="52"/>
      <c r="K236" s="98" t="str">
        <f t="shared" si="24"/>
        <v/>
      </c>
      <c r="L236" s="54">
        <f t="shared" si="26"/>
        <v>-99041.71</v>
      </c>
    </row>
    <row r="237" spans="1:12" ht="31.5" x14ac:dyDescent="0.2">
      <c r="A237" s="15" t="s">
        <v>323</v>
      </c>
      <c r="B237" s="78">
        <v>150118</v>
      </c>
      <c r="C237" s="54"/>
      <c r="D237" s="54"/>
      <c r="E237" s="54"/>
      <c r="F237" s="60" t="str">
        <f t="shared" ref="F237:F268" si="27">IF(D237=0,"",IF(E237/D237&gt;1.5, "зв.100",E237/D237*100))</f>
        <v/>
      </c>
      <c r="G237" s="54">
        <f t="shared" si="25"/>
        <v>0</v>
      </c>
      <c r="H237" s="52"/>
      <c r="I237" s="54">
        <v>4347102</v>
      </c>
      <c r="J237" s="54">
        <v>2958482.67</v>
      </c>
      <c r="K237" s="98">
        <f>IF(I237=0,"",IF(J237/I237&gt;1.5, "зв.100",J237/I237*100))</f>
        <v>68.056435528772965</v>
      </c>
      <c r="L237" s="54">
        <f>J237-H237</f>
        <v>2958482.67</v>
      </c>
    </row>
    <row r="238" spans="1:12" ht="15.75" x14ac:dyDescent="0.2">
      <c r="A238" s="15" t="s">
        <v>220</v>
      </c>
      <c r="B238" s="78">
        <v>150122</v>
      </c>
      <c r="C238" s="54"/>
      <c r="D238" s="54"/>
      <c r="E238" s="54"/>
      <c r="F238" s="60" t="str">
        <f t="shared" si="27"/>
        <v/>
      </c>
      <c r="G238" s="54">
        <f t="shared" si="25"/>
        <v>0</v>
      </c>
      <c r="H238" s="52"/>
      <c r="I238" s="54">
        <v>32779400</v>
      </c>
      <c r="J238" s="54">
        <v>31730838.98</v>
      </c>
      <c r="K238" s="98">
        <f t="shared" si="24"/>
        <v>96.801158593506898</v>
      </c>
      <c r="L238" s="54">
        <f t="shared" si="26"/>
        <v>31730838.98</v>
      </c>
    </row>
    <row r="239" spans="1:12" ht="31.5" hidden="1" x14ac:dyDescent="0.2">
      <c r="A239" s="15" t="s">
        <v>221</v>
      </c>
      <c r="B239" s="78">
        <v>150201</v>
      </c>
      <c r="C239" s="54"/>
      <c r="D239" s="54"/>
      <c r="E239" s="54"/>
      <c r="F239" s="60" t="str">
        <f t="shared" si="27"/>
        <v/>
      </c>
      <c r="G239" s="54">
        <f t="shared" si="25"/>
        <v>0</v>
      </c>
      <c r="H239" s="52"/>
      <c r="I239" s="55"/>
      <c r="J239" s="52">
        <v>0</v>
      </c>
      <c r="K239" s="98" t="str">
        <f t="shared" si="24"/>
        <v/>
      </c>
      <c r="L239" s="54">
        <f t="shared" si="26"/>
        <v>0</v>
      </c>
    </row>
    <row r="240" spans="1:12" ht="31.5" hidden="1" x14ac:dyDescent="0.2">
      <c r="A240" s="15" t="s">
        <v>89</v>
      </c>
      <c r="B240" s="78">
        <v>150202</v>
      </c>
      <c r="C240" s="54">
        <v>0</v>
      </c>
      <c r="D240" s="54">
        <v>0</v>
      </c>
      <c r="E240" s="54">
        <v>0</v>
      </c>
      <c r="F240" s="60" t="str">
        <f t="shared" si="27"/>
        <v/>
      </c>
      <c r="G240" s="54">
        <f t="shared" si="25"/>
        <v>0</v>
      </c>
      <c r="H240" s="54"/>
      <c r="I240" s="54"/>
      <c r="J240" s="54"/>
      <c r="K240" s="98" t="str">
        <f t="shared" si="24"/>
        <v/>
      </c>
      <c r="L240" s="54">
        <f t="shared" si="26"/>
        <v>0</v>
      </c>
    </row>
    <row r="241" spans="1:12" ht="47.25" x14ac:dyDescent="0.2">
      <c r="A241" s="15" t="s">
        <v>139</v>
      </c>
      <c r="B241" s="78">
        <v>150203</v>
      </c>
      <c r="C241" s="54">
        <v>0</v>
      </c>
      <c r="D241" s="54">
        <v>0</v>
      </c>
      <c r="E241" s="54">
        <v>0</v>
      </c>
      <c r="F241" s="60" t="str">
        <f t="shared" si="27"/>
        <v/>
      </c>
      <c r="G241" s="54">
        <f t="shared" si="25"/>
        <v>0</v>
      </c>
      <c r="H241" s="52">
        <v>89984.3</v>
      </c>
      <c r="I241" s="54">
        <v>150000</v>
      </c>
      <c r="J241" s="54">
        <v>145067.87</v>
      </c>
      <c r="K241" s="98">
        <f t="shared" si="24"/>
        <v>96.711913333333328</v>
      </c>
      <c r="L241" s="54">
        <f t="shared" si="26"/>
        <v>55083.569999999992</v>
      </c>
    </row>
    <row r="242" spans="1:12" s="11" customFormat="1" ht="31.5" x14ac:dyDescent="0.2">
      <c r="A242" s="14" t="s">
        <v>90</v>
      </c>
      <c r="B242" s="77">
        <v>160000</v>
      </c>
      <c r="C242" s="18">
        <f>C243</f>
        <v>297906.24</v>
      </c>
      <c r="D242" s="18">
        <f>D243</f>
        <v>765900</v>
      </c>
      <c r="E242" s="18">
        <f>E243</f>
        <v>160355</v>
      </c>
      <c r="F242" s="51">
        <f t="shared" si="27"/>
        <v>20.936806371588983</v>
      </c>
      <c r="G242" s="18">
        <f t="shared" si="25"/>
        <v>-137551.24</v>
      </c>
      <c r="H242" s="18">
        <f>H243</f>
        <v>19668.5</v>
      </c>
      <c r="I242" s="18">
        <f>I243</f>
        <v>63000</v>
      </c>
      <c r="J242" s="18">
        <f>J243</f>
        <v>18700</v>
      </c>
      <c r="K242" s="19">
        <f t="shared" si="24"/>
        <v>29.682539682539684</v>
      </c>
      <c r="L242" s="18">
        <f t="shared" si="26"/>
        <v>-968.5</v>
      </c>
    </row>
    <row r="243" spans="1:12" ht="15.75" x14ac:dyDescent="0.2">
      <c r="A243" s="15" t="s">
        <v>91</v>
      </c>
      <c r="B243" s="78">
        <v>160101</v>
      </c>
      <c r="C243" s="59">
        <v>297906.24</v>
      </c>
      <c r="D243" s="54">
        <v>765900</v>
      </c>
      <c r="E243" s="54">
        <v>160355</v>
      </c>
      <c r="F243" s="60">
        <f t="shared" si="27"/>
        <v>20.936806371588983</v>
      </c>
      <c r="G243" s="54">
        <f t="shared" si="25"/>
        <v>-137551.24</v>
      </c>
      <c r="H243" s="52">
        <v>19668.5</v>
      </c>
      <c r="I243" s="54">
        <v>63000</v>
      </c>
      <c r="J243" s="54">
        <v>18700</v>
      </c>
      <c r="K243" s="98">
        <f t="shared" si="24"/>
        <v>29.682539682539684</v>
      </c>
      <c r="L243" s="54">
        <f t="shared" si="26"/>
        <v>-968.5</v>
      </c>
    </row>
    <row r="244" spans="1:12" s="11" customFormat="1" ht="31.5" x14ac:dyDescent="0.2">
      <c r="A244" s="14" t="s">
        <v>156</v>
      </c>
      <c r="B244" s="77">
        <v>170000</v>
      </c>
      <c r="C244" s="18">
        <f>SUM(C245:C252)</f>
        <v>51273465.57</v>
      </c>
      <c r="D244" s="18">
        <f>SUM(D245:D252)</f>
        <v>54726322</v>
      </c>
      <c r="E244" s="18">
        <f>SUM(E245:E252)</f>
        <v>50701426.539999999</v>
      </c>
      <c r="F244" s="51">
        <f t="shared" si="27"/>
        <v>92.645412092557578</v>
      </c>
      <c r="G244" s="18">
        <f t="shared" ref="G244:G275" si="28">E244-C244</f>
        <v>-572039.03000000119</v>
      </c>
      <c r="H244" s="18">
        <f>SUM(H245:H252)</f>
        <v>43023654.950000003</v>
      </c>
      <c r="I244" s="18">
        <f>SUM(I245:I252)</f>
        <v>44571298</v>
      </c>
      <c r="J244" s="18">
        <f>SUM(J245:J252)</f>
        <v>33753615.890000001</v>
      </c>
      <c r="K244" s="19">
        <f t="shared" si="24"/>
        <v>75.729488268436782</v>
      </c>
      <c r="L244" s="18">
        <f t="shared" si="26"/>
        <v>-9270039.0600000024</v>
      </c>
    </row>
    <row r="245" spans="1:12" ht="47.25" x14ac:dyDescent="0.2">
      <c r="A245" s="15" t="s">
        <v>140</v>
      </c>
      <c r="B245" s="78">
        <v>170102</v>
      </c>
      <c r="C245" s="59">
        <v>1908000</v>
      </c>
      <c r="D245" s="54">
        <v>4600000</v>
      </c>
      <c r="E245" s="54">
        <v>4600000</v>
      </c>
      <c r="F245" s="60">
        <f t="shared" si="27"/>
        <v>100</v>
      </c>
      <c r="G245" s="54">
        <f t="shared" si="28"/>
        <v>2692000</v>
      </c>
      <c r="H245" s="54">
        <v>0</v>
      </c>
      <c r="I245" s="54">
        <v>0</v>
      </c>
      <c r="J245" s="54">
        <v>0</v>
      </c>
      <c r="K245" s="98" t="str">
        <f t="shared" si="24"/>
        <v/>
      </c>
      <c r="L245" s="54">
        <f t="shared" si="26"/>
        <v>0</v>
      </c>
    </row>
    <row r="246" spans="1:12" ht="18.75" customHeight="1" x14ac:dyDescent="0.2">
      <c r="A246" s="15" t="s">
        <v>205</v>
      </c>
      <c r="B246" s="78">
        <v>170103</v>
      </c>
      <c r="C246" s="59">
        <v>28738.799999999999</v>
      </c>
      <c r="D246" s="54">
        <v>69500</v>
      </c>
      <c r="E246" s="54">
        <v>48541.7</v>
      </c>
      <c r="F246" s="60">
        <f t="shared" si="27"/>
        <v>69.844172661870502</v>
      </c>
      <c r="G246" s="54">
        <f t="shared" si="28"/>
        <v>19802.899999999998</v>
      </c>
      <c r="H246" s="54"/>
      <c r="I246" s="54"/>
      <c r="J246" s="54"/>
      <c r="K246" s="98" t="str">
        <f t="shared" si="24"/>
        <v/>
      </c>
      <c r="L246" s="54">
        <f t="shared" si="26"/>
        <v>0</v>
      </c>
    </row>
    <row r="247" spans="1:12" ht="47.25" x14ac:dyDescent="0.2">
      <c r="A247" s="15" t="s">
        <v>141</v>
      </c>
      <c r="B247" s="78">
        <v>170302</v>
      </c>
      <c r="C247" s="59">
        <v>683257</v>
      </c>
      <c r="D247" s="55"/>
      <c r="E247" s="58"/>
      <c r="F247" s="60" t="str">
        <f t="shared" si="27"/>
        <v/>
      </c>
      <c r="G247" s="54">
        <f t="shared" si="28"/>
        <v>-683257</v>
      </c>
      <c r="H247" s="54">
        <v>0</v>
      </c>
      <c r="I247" s="54">
        <v>0</v>
      </c>
      <c r="J247" s="54">
        <v>0</v>
      </c>
      <c r="K247" s="98" t="str">
        <f t="shared" si="24"/>
        <v/>
      </c>
      <c r="L247" s="54">
        <f t="shared" si="26"/>
        <v>0</v>
      </c>
    </row>
    <row r="248" spans="1:12" ht="47.25" x14ac:dyDescent="0.2">
      <c r="A248" s="15" t="s">
        <v>142</v>
      </c>
      <c r="B248" s="78">
        <v>170602</v>
      </c>
      <c r="C248" s="59">
        <v>15889800.5</v>
      </c>
      <c r="D248" s="54">
        <v>1955000</v>
      </c>
      <c r="E248" s="54">
        <v>1905551.25</v>
      </c>
      <c r="F248" s="60">
        <f t="shared" si="27"/>
        <v>97.470652173913038</v>
      </c>
      <c r="G248" s="54">
        <f t="shared" si="28"/>
        <v>-13984249.25</v>
      </c>
      <c r="H248" s="54">
        <v>0</v>
      </c>
      <c r="I248" s="54">
        <v>0</v>
      </c>
      <c r="J248" s="54">
        <v>0</v>
      </c>
      <c r="K248" s="98" t="str">
        <f t="shared" si="24"/>
        <v/>
      </c>
      <c r="L248" s="54">
        <f t="shared" si="26"/>
        <v>0</v>
      </c>
    </row>
    <row r="249" spans="1:12" ht="15.75" x14ac:dyDescent="0.2">
      <c r="A249" s="15" t="s">
        <v>92</v>
      </c>
      <c r="B249" s="78">
        <v>170603</v>
      </c>
      <c r="C249" s="59">
        <v>6075233.4800000004</v>
      </c>
      <c r="D249" s="54">
        <v>12798385</v>
      </c>
      <c r="E249" s="54">
        <v>12798385</v>
      </c>
      <c r="F249" s="60">
        <f t="shared" si="27"/>
        <v>100</v>
      </c>
      <c r="G249" s="54">
        <f t="shared" si="28"/>
        <v>6723151.5199999996</v>
      </c>
      <c r="H249" s="54">
        <v>0</v>
      </c>
      <c r="I249" s="54">
        <v>0</v>
      </c>
      <c r="J249" s="54">
        <v>0</v>
      </c>
      <c r="K249" s="98" t="str">
        <f t="shared" si="24"/>
        <v/>
      </c>
      <c r="L249" s="54">
        <f t="shared" si="26"/>
        <v>0</v>
      </c>
    </row>
    <row r="250" spans="1:12" ht="47.25" x14ac:dyDescent="0.2">
      <c r="A250" s="15" t="s">
        <v>157</v>
      </c>
      <c r="B250" s="78">
        <v>170703</v>
      </c>
      <c r="C250" s="59">
        <v>22514260.559999999</v>
      </c>
      <c r="D250" s="54">
        <v>29023937</v>
      </c>
      <c r="E250" s="54">
        <v>25069492.66</v>
      </c>
      <c r="F250" s="60">
        <f t="shared" si="27"/>
        <v>86.375231106655164</v>
      </c>
      <c r="G250" s="54">
        <f t="shared" si="28"/>
        <v>2555232.1000000015</v>
      </c>
      <c r="H250" s="52">
        <v>42025878.350000001</v>
      </c>
      <c r="I250" s="54">
        <v>42447298</v>
      </c>
      <c r="J250" s="54">
        <v>32282074.289999999</v>
      </c>
      <c r="K250" s="98">
        <f t="shared" si="24"/>
        <v>76.052130079045313</v>
      </c>
      <c r="L250" s="54">
        <f>J250-H250</f>
        <v>-9743804.0600000024</v>
      </c>
    </row>
    <row r="251" spans="1:12" ht="15.75" x14ac:dyDescent="0.2">
      <c r="A251" s="15" t="s">
        <v>93</v>
      </c>
      <c r="B251" s="78">
        <v>170800</v>
      </c>
      <c r="C251" s="59">
        <v>0</v>
      </c>
      <c r="D251" s="54"/>
      <c r="E251" s="54"/>
      <c r="F251" s="60" t="str">
        <f t="shared" si="27"/>
        <v/>
      </c>
      <c r="G251" s="54">
        <f t="shared" si="28"/>
        <v>0</v>
      </c>
      <c r="H251" s="52">
        <v>90807.6</v>
      </c>
      <c r="I251" s="54"/>
      <c r="J251" s="54"/>
      <c r="K251" s="98" t="str">
        <f t="shared" si="24"/>
        <v/>
      </c>
      <c r="L251" s="54">
        <f t="shared" si="26"/>
        <v>-90807.6</v>
      </c>
    </row>
    <row r="252" spans="1:12" ht="31.5" x14ac:dyDescent="0.2">
      <c r="A252" s="15" t="s">
        <v>94</v>
      </c>
      <c r="B252" s="78">
        <v>171000</v>
      </c>
      <c r="C252" s="59">
        <v>4174175.23</v>
      </c>
      <c r="D252" s="54">
        <v>6279500</v>
      </c>
      <c r="E252" s="54">
        <v>6279455.9299999997</v>
      </c>
      <c r="F252" s="60">
        <f t="shared" si="27"/>
        <v>99.999298192531256</v>
      </c>
      <c r="G252" s="54">
        <f t="shared" si="28"/>
        <v>2105280.6999999997</v>
      </c>
      <c r="H252" s="52">
        <v>906969</v>
      </c>
      <c r="I252" s="54">
        <v>2124000</v>
      </c>
      <c r="J252" s="54">
        <v>1471541.6</v>
      </c>
      <c r="K252" s="98">
        <f t="shared" si="24"/>
        <v>69.28161958568738</v>
      </c>
      <c r="L252" s="54">
        <f t="shared" si="26"/>
        <v>564572.60000000009</v>
      </c>
    </row>
    <row r="253" spans="1:12" s="11" customFormat="1" ht="31.5" x14ac:dyDescent="0.2">
      <c r="A253" s="14" t="s">
        <v>95</v>
      </c>
      <c r="B253" s="77">
        <v>180000</v>
      </c>
      <c r="C253" s="18">
        <f>C255+C256+C254</f>
        <v>233893.5</v>
      </c>
      <c r="D253" s="18">
        <f>D255+D256+D254</f>
        <v>1790000</v>
      </c>
      <c r="E253" s="18">
        <f>E255+E256+E254</f>
        <v>1234130.58</v>
      </c>
      <c r="F253" s="51">
        <f t="shared" si="27"/>
        <v>68.945842458100557</v>
      </c>
      <c r="G253" s="18">
        <f t="shared" si="28"/>
        <v>1000237.0800000001</v>
      </c>
      <c r="H253" s="18">
        <f>H255+H256</f>
        <v>457200</v>
      </c>
      <c r="I253" s="18">
        <f>I255+I256</f>
        <v>63611000</v>
      </c>
      <c r="J253" s="18">
        <f>J255+J256</f>
        <v>63606500</v>
      </c>
      <c r="K253" s="19">
        <f t="shared" si="24"/>
        <v>99.992925751835372</v>
      </c>
      <c r="L253" s="18">
        <f t="shared" si="26"/>
        <v>63149300</v>
      </c>
    </row>
    <row r="254" spans="1:12" s="32" customFormat="1" ht="18.75" customHeight="1" x14ac:dyDescent="0.2">
      <c r="A254" s="15" t="s">
        <v>263</v>
      </c>
      <c r="B254" s="78">
        <v>180107</v>
      </c>
      <c r="C254" s="59">
        <v>31234.92</v>
      </c>
      <c r="D254" s="54">
        <v>700000</v>
      </c>
      <c r="E254" s="54">
        <v>484709.67</v>
      </c>
      <c r="F254" s="60">
        <f t="shared" si="27"/>
        <v>69.244238571428568</v>
      </c>
      <c r="G254" s="54">
        <f t="shared" si="28"/>
        <v>453474.75</v>
      </c>
      <c r="H254" s="18"/>
      <c r="I254" s="54">
        <v>0</v>
      </c>
      <c r="J254" s="54">
        <v>0</v>
      </c>
      <c r="K254" s="19" t="str">
        <f t="shared" si="24"/>
        <v/>
      </c>
      <c r="L254" s="18">
        <f t="shared" si="26"/>
        <v>0</v>
      </c>
    </row>
    <row r="255" spans="1:12" ht="21" customHeight="1" x14ac:dyDescent="0.2">
      <c r="A255" s="15" t="s">
        <v>158</v>
      </c>
      <c r="B255" s="78">
        <v>180404</v>
      </c>
      <c r="C255" s="59">
        <v>202658.58</v>
      </c>
      <c r="D255" s="54">
        <v>1090000</v>
      </c>
      <c r="E255" s="54">
        <v>749420.91</v>
      </c>
      <c r="F255" s="60">
        <f t="shared" si="27"/>
        <v>68.754211926605507</v>
      </c>
      <c r="G255" s="54">
        <f t="shared" si="28"/>
        <v>546762.33000000007</v>
      </c>
      <c r="H255" s="54">
        <v>0</v>
      </c>
      <c r="I255" s="54">
        <v>45000</v>
      </c>
      <c r="J255" s="54">
        <v>40500</v>
      </c>
      <c r="K255" s="98">
        <f t="shared" si="24"/>
        <v>90</v>
      </c>
      <c r="L255" s="54">
        <f t="shared" si="26"/>
        <v>40500</v>
      </c>
    </row>
    <row r="256" spans="1:12" ht="63" x14ac:dyDescent="0.2">
      <c r="A256" s="15" t="s">
        <v>219</v>
      </c>
      <c r="B256" s="78">
        <v>180409</v>
      </c>
      <c r="C256" s="59">
        <v>0</v>
      </c>
      <c r="D256" s="54">
        <v>0</v>
      </c>
      <c r="E256" s="54">
        <v>0</v>
      </c>
      <c r="F256" s="60" t="str">
        <f t="shared" si="27"/>
        <v/>
      </c>
      <c r="G256" s="54">
        <f t="shared" si="28"/>
        <v>0</v>
      </c>
      <c r="H256" s="52">
        <v>457200</v>
      </c>
      <c r="I256" s="54">
        <v>63566000</v>
      </c>
      <c r="J256" s="54">
        <v>63566000</v>
      </c>
      <c r="K256" s="98">
        <f t="shared" si="24"/>
        <v>100</v>
      </c>
      <c r="L256" s="54">
        <f t="shared" si="26"/>
        <v>63108800</v>
      </c>
    </row>
    <row r="257" spans="1:12" s="11" customFormat="1" ht="31.5" x14ac:dyDescent="0.2">
      <c r="A257" s="14" t="s">
        <v>96</v>
      </c>
      <c r="B257" s="77">
        <v>210000</v>
      </c>
      <c r="C257" s="18">
        <f>C258</f>
        <v>1276381.0900000001</v>
      </c>
      <c r="D257" s="18">
        <f>D258</f>
        <v>1498700</v>
      </c>
      <c r="E257" s="18">
        <f>E258</f>
        <v>1469892.37</v>
      </c>
      <c r="F257" s="51">
        <f t="shared" si="27"/>
        <v>98.077825448722237</v>
      </c>
      <c r="G257" s="18">
        <f t="shared" si="28"/>
        <v>193511.28000000003</v>
      </c>
      <c r="H257" s="18">
        <f>H258</f>
        <v>0</v>
      </c>
      <c r="I257" s="18">
        <f>I258</f>
        <v>75000</v>
      </c>
      <c r="J257" s="18">
        <f>J258</f>
        <v>74600</v>
      </c>
      <c r="K257" s="19">
        <f t="shared" si="24"/>
        <v>99.466666666666669</v>
      </c>
      <c r="L257" s="18">
        <f t="shared" si="26"/>
        <v>74600</v>
      </c>
    </row>
    <row r="258" spans="1:12" ht="15.75" x14ac:dyDescent="0.2">
      <c r="A258" s="15" t="s">
        <v>143</v>
      </c>
      <c r="B258" s="78">
        <v>210110</v>
      </c>
      <c r="C258" s="59">
        <v>1276381.0900000001</v>
      </c>
      <c r="D258" s="54">
        <v>1498700</v>
      </c>
      <c r="E258" s="54">
        <v>1469892.37</v>
      </c>
      <c r="F258" s="60">
        <f t="shared" si="27"/>
        <v>98.077825448722237</v>
      </c>
      <c r="G258" s="54">
        <f t="shared" si="28"/>
        <v>193511.28000000003</v>
      </c>
      <c r="H258" s="52"/>
      <c r="I258" s="54">
        <v>75000</v>
      </c>
      <c r="J258" s="54">
        <v>74600</v>
      </c>
      <c r="K258" s="98">
        <f t="shared" si="24"/>
        <v>99.466666666666669</v>
      </c>
      <c r="L258" s="54">
        <f t="shared" si="26"/>
        <v>74600</v>
      </c>
    </row>
    <row r="259" spans="1:12" s="32" customFormat="1" ht="15.75" x14ac:dyDescent="0.2">
      <c r="A259" s="14" t="s">
        <v>291</v>
      </c>
      <c r="B259" s="77">
        <v>230000</v>
      </c>
      <c r="C259" s="57"/>
      <c r="D259" s="18">
        <v>460600</v>
      </c>
      <c r="E259" s="68"/>
      <c r="F259" s="51">
        <f t="shared" si="27"/>
        <v>0</v>
      </c>
      <c r="G259" s="18">
        <f t="shared" si="28"/>
        <v>0</v>
      </c>
      <c r="H259" s="57"/>
      <c r="I259" s="18"/>
      <c r="J259" s="18"/>
      <c r="K259" s="19" t="str">
        <f t="shared" si="24"/>
        <v/>
      </c>
      <c r="L259" s="18">
        <f t="shared" si="26"/>
        <v>0</v>
      </c>
    </row>
    <row r="260" spans="1:12" s="11" customFormat="1" ht="15.75" x14ac:dyDescent="0.2">
      <c r="A260" s="14" t="s">
        <v>97</v>
      </c>
      <c r="B260" s="77">
        <v>240000</v>
      </c>
      <c r="C260" s="18">
        <f>SUM(C261:C265)</f>
        <v>0</v>
      </c>
      <c r="D260" s="18">
        <f>SUM(D261:D265)</f>
        <v>0</v>
      </c>
      <c r="E260" s="18">
        <f>SUM(E261:E265)</f>
        <v>0</v>
      </c>
      <c r="F260" s="51" t="str">
        <f t="shared" si="27"/>
        <v/>
      </c>
      <c r="G260" s="18">
        <f t="shared" si="28"/>
        <v>0</v>
      </c>
      <c r="H260" s="18">
        <f>SUM(H261:H265)</f>
        <v>7778041.1100000003</v>
      </c>
      <c r="I260" s="18">
        <f>SUM(I261:I265)</f>
        <v>13597012</v>
      </c>
      <c r="J260" s="18">
        <f>SUM(J261:J265)</f>
        <v>11595474.99</v>
      </c>
      <c r="K260" s="19">
        <f t="shared" si="24"/>
        <v>85.279581940502808</v>
      </c>
      <c r="L260" s="18">
        <f t="shared" si="26"/>
        <v>3817433.88</v>
      </c>
    </row>
    <row r="261" spans="1:12" ht="31.5" x14ac:dyDescent="0.2">
      <c r="A261" s="15" t="s">
        <v>98</v>
      </c>
      <c r="B261" s="78">
        <v>240601</v>
      </c>
      <c r="C261" s="54">
        <v>0</v>
      </c>
      <c r="D261" s="54">
        <v>0</v>
      </c>
      <c r="E261" s="54">
        <v>0</v>
      </c>
      <c r="F261" s="51" t="str">
        <f t="shared" si="27"/>
        <v/>
      </c>
      <c r="G261" s="18">
        <f t="shared" si="28"/>
        <v>0</v>
      </c>
      <c r="H261" s="52">
        <v>1876442.09</v>
      </c>
      <c r="I261" s="54">
        <v>1969900</v>
      </c>
      <c r="J261" s="54">
        <v>1180558</v>
      </c>
      <c r="K261" s="98">
        <f t="shared" si="24"/>
        <v>59.929844154525611</v>
      </c>
      <c r="L261" s="54">
        <f t="shared" si="26"/>
        <v>-695884.09000000008</v>
      </c>
    </row>
    <row r="262" spans="1:12" ht="15.75" x14ac:dyDescent="0.2">
      <c r="A262" s="15" t="s">
        <v>211</v>
      </c>
      <c r="B262" s="78">
        <v>240602</v>
      </c>
      <c r="C262" s="54">
        <v>0</v>
      </c>
      <c r="D262" s="54">
        <v>0</v>
      </c>
      <c r="E262" s="54">
        <v>0</v>
      </c>
      <c r="F262" s="51" t="str">
        <f t="shared" si="27"/>
        <v/>
      </c>
      <c r="G262" s="18">
        <f t="shared" si="28"/>
        <v>0</v>
      </c>
      <c r="H262" s="52">
        <v>73878.02</v>
      </c>
      <c r="I262" s="54">
        <v>60000</v>
      </c>
      <c r="J262" s="54">
        <v>33360</v>
      </c>
      <c r="K262" s="98">
        <f t="shared" si="24"/>
        <v>55.600000000000009</v>
      </c>
      <c r="L262" s="54">
        <f t="shared" si="26"/>
        <v>-40518.020000000004</v>
      </c>
    </row>
    <row r="263" spans="1:12" ht="31.5" x14ac:dyDescent="0.2">
      <c r="A263" s="15" t="s">
        <v>99</v>
      </c>
      <c r="B263" s="78">
        <v>240604</v>
      </c>
      <c r="C263" s="54">
        <v>0</v>
      </c>
      <c r="D263" s="54">
        <v>0</v>
      </c>
      <c r="E263" s="54">
        <v>0</v>
      </c>
      <c r="F263" s="51" t="str">
        <f t="shared" si="27"/>
        <v/>
      </c>
      <c r="G263" s="18">
        <f t="shared" si="28"/>
        <v>0</v>
      </c>
      <c r="H263" s="52">
        <v>35000</v>
      </c>
      <c r="I263" s="54">
        <v>15000</v>
      </c>
      <c r="J263" s="54">
        <v>15000</v>
      </c>
      <c r="K263" s="98">
        <f t="shared" si="24"/>
        <v>100</v>
      </c>
      <c r="L263" s="54">
        <f t="shared" si="26"/>
        <v>-20000</v>
      </c>
    </row>
    <row r="264" spans="1:12" ht="15.75" x14ac:dyDescent="0.2">
      <c r="A264" s="15" t="s">
        <v>300</v>
      </c>
      <c r="B264" s="78">
        <v>240605</v>
      </c>
      <c r="C264" s="54"/>
      <c r="D264" s="54"/>
      <c r="E264" s="54"/>
      <c r="F264" s="51" t="str">
        <f t="shared" si="27"/>
        <v/>
      </c>
      <c r="G264" s="18">
        <f t="shared" si="28"/>
        <v>0</v>
      </c>
      <c r="H264" s="52"/>
      <c r="I264" s="54">
        <v>80000</v>
      </c>
      <c r="J264" s="54">
        <v>80000</v>
      </c>
      <c r="K264" s="98">
        <f t="shared" si="24"/>
        <v>100</v>
      </c>
      <c r="L264" s="54">
        <f t="shared" si="26"/>
        <v>80000</v>
      </c>
    </row>
    <row r="265" spans="1:12" ht="63" x14ac:dyDescent="0.2">
      <c r="A265" s="15" t="s">
        <v>144</v>
      </c>
      <c r="B265" s="78">
        <v>240900</v>
      </c>
      <c r="C265" s="54">
        <v>0</v>
      </c>
      <c r="D265" s="54">
        <v>0</v>
      </c>
      <c r="E265" s="54">
        <v>0</v>
      </c>
      <c r="F265" s="51" t="str">
        <f t="shared" si="27"/>
        <v/>
      </c>
      <c r="G265" s="18">
        <f t="shared" si="28"/>
        <v>0</v>
      </c>
      <c r="H265" s="52">
        <v>5792721</v>
      </c>
      <c r="I265" s="54">
        <v>11472112</v>
      </c>
      <c r="J265" s="54">
        <v>10286556.99</v>
      </c>
      <c r="K265" s="98">
        <f t="shared" si="24"/>
        <v>89.665765030885339</v>
      </c>
      <c r="L265" s="54">
        <f t="shared" si="26"/>
        <v>4493835.99</v>
      </c>
    </row>
    <row r="266" spans="1:12" s="11" customFormat="1" ht="15.75" x14ac:dyDescent="0.2">
      <c r="A266" s="14" t="s">
        <v>100</v>
      </c>
      <c r="B266" s="77">
        <v>250000</v>
      </c>
      <c r="C266" s="18">
        <f>SUM(C267:C271)</f>
        <v>13361369.030000001</v>
      </c>
      <c r="D266" s="18">
        <f>SUM(D267:D271)</f>
        <v>21391504</v>
      </c>
      <c r="E266" s="18">
        <f>SUM(E267:E271)</f>
        <v>11629117.4</v>
      </c>
      <c r="F266" s="51">
        <f t="shared" si="27"/>
        <v>54.363252812892448</v>
      </c>
      <c r="G266" s="18">
        <f t="shared" si="28"/>
        <v>-1732251.6300000008</v>
      </c>
      <c r="H266" s="18">
        <f>SUM(H267:H271)</f>
        <v>2676008.66</v>
      </c>
      <c r="I266" s="18">
        <f>SUM(I267:I271)</f>
        <v>1418090</v>
      </c>
      <c r="J266" s="18">
        <f>SUM(J267:J271)</f>
        <v>2714375.04</v>
      </c>
      <c r="K266" s="19" t="str">
        <f t="shared" si="24"/>
        <v>зв.100</v>
      </c>
      <c r="L266" s="18">
        <f t="shared" si="26"/>
        <v>38366.379999999888</v>
      </c>
    </row>
    <row r="267" spans="1:12" ht="15.75" x14ac:dyDescent="0.2">
      <c r="A267" s="15" t="s">
        <v>101</v>
      </c>
      <c r="B267" s="78">
        <v>250102</v>
      </c>
      <c r="C267" s="54">
        <v>0</v>
      </c>
      <c r="D267" s="54">
        <v>9015100</v>
      </c>
      <c r="E267" s="54">
        <v>0</v>
      </c>
      <c r="F267" s="60">
        <f t="shared" si="27"/>
        <v>0</v>
      </c>
      <c r="G267" s="54">
        <f t="shared" si="28"/>
        <v>0</v>
      </c>
      <c r="H267" s="54">
        <v>0</v>
      </c>
      <c r="I267" s="54">
        <v>0</v>
      </c>
      <c r="J267" s="54">
        <v>0</v>
      </c>
      <c r="K267" s="98" t="str">
        <f t="shared" si="24"/>
        <v/>
      </c>
      <c r="L267" s="54">
        <f t="shared" si="26"/>
        <v>0</v>
      </c>
    </row>
    <row r="268" spans="1:12" ht="31.5" x14ac:dyDescent="0.2">
      <c r="A268" s="15" t="s">
        <v>215</v>
      </c>
      <c r="B268" s="78">
        <v>250203</v>
      </c>
      <c r="C268" s="59">
        <v>3996524.63</v>
      </c>
      <c r="D268" s="59"/>
      <c r="E268" s="59"/>
      <c r="F268" s="60" t="str">
        <f t="shared" si="27"/>
        <v/>
      </c>
      <c r="G268" s="54">
        <f t="shared" si="28"/>
        <v>-3996524.63</v>
      </c>
      <c r="H268" s="52"/>
      <c r="I268" s="52"/>
      <c r="J268" s="52"/>
      <c r="K268" s="98" t="str">
        <f t="shared" si="24"/>
        <v/>
      </c>
      <c r="L268" s="54">
        <f t="shared" si="26"/>
        <v>0</v>
      </c>
    </row>
    <row r="269" spans="1:12" ht="15.75" x14ac:dyDescent="0.2">
      <c r="A269" s="15" t="s">
        <v>102</v>
      </c>
      <c r="B269" s="78">
        <v>250404</v>
      </c>
      <c r="C269" s="59">
        <v>9334844.4000000004</v>
      </c>
      <c r="D269" s="54">
        <v>12246404</v>
      </c>
      <c r="E269" s="54">
        <v>11499117.4</v>
      </c>
      <c r="F269" s="60">
        <f t="shared" ref="F269:F286" si="29">IF(D269=0,"",IF(E269/D269&gt;1.5, "зв.100",E269/D269*100))</f>
        <v>93.897909949728913</v>
      </c>
      <c r="G269" s="54">
        <f t="shared" si="28"/>
        <v>2164273</v>
      </c>
      <c r="H269" s="52">
        <v>2655508.66</v>
      </c>
      <c r="I269" s="54">
        <v>1136090</v>
      </c>
      <c r="J269" s="54">
        <v>2660156.04</v>
      </c>
      <c r="K269" s="98" t="str">
        <f t="shared" si="24"/>
        <v>зв.100</v>
      </c>
      <c r="L269" s="54">
        <f t="shared" si="26"/>
        <v>4647.3799999998882</v>
      </c>
    </row>
    <row r="270" spans="1:12" s="31" customFormat="1" ht="78.75" x14ac:dyDescent="0.2">
      <c r="A270" s="15" t="s">
        <v>292</v>
      </c>
      <c r="B270" s="78">
        <v>250500</v>
      </c>
      <c r="C270" s="52"/>
      <c r="D270" s="56"/>
      <c r="E270" s="59"/>
      <c r="F270" s="60" t="str">
        <f t="shared" si="29"/>
        <v/>
      </c>
      <c r="G270" s="54">
        <f t="shared" si="28"/>
        <v>0</v>
      </c>
      <c r="H270" s="52"/>
      <c r="I270" s="54">
        <v>250000</v>
      </c>
      <c r="J270" s="54">
        <v>22250</v>
      </c>
      <c r="K270" s="98">
        <f t="shared" si="24"/>
        <v>8.9</v>
      </c>
      <c r="L270" s="54">
        <f t="shared" si="26"/>
        <v>22250</v>
      </c>
    </row>
    <row r="271" spans="1:12" ht="65.25" customHeight="1" x14ac:dyDescent="0.2">
      <c r="A271" s="15" t="s">
        <v>103</v>
      </c>
      <c r="B271" s="78">
        <v>250913</v>
      </c>
      <c r="C271" s="59">
        <v>30000</v>
      </c>
      <c r="D271" s="54">
        <v>130000</v>
      </c>
      <c r="E271" s="54">
        <v>130000</v>
      </c>
      <c r="F271" s="60">
        <f t="shared" si="29"/>
        <v>100</v>
      </c>
      <c r="G271" s="54">
        <f t="shared" si="28"/>
        <v>100000</v>
      </c>
      <c r="H271" s="52">
        <v>20500</v>
      </c>
      <c r="I271" s="54">
        <v>32000</v>
      </c>
      <c r="J271" s="54">
        <v>31969</v>
      </c>
      <c r="K271" s="98">
        <f t="shared" si="24"/>
        <v>99.903125000000003</v>
      </c>
      <c r="L271" s="54">
        <f t="shared" si="26"/>
        <v>11469</v>
      </c>
    </row>
    <row r="272" spans="1:12" s="11" customFormat="1" ht="15.75" x14ac:dyDescent="0.2">
      <c r="A272" s="14" t="s">
        <v>104</v>
      </c>
      <c r="B272" s="77">
        <v>900201</v>
      </c>
      <c r="C272" s="18">
        <f>C266+C260+C257+C253+C244+C242+C233+C227+C224+C219+C204+C169+C148+C161+C146+C259</f>
        <v>850816586.39999998</v>
      </c>
      <c r="D272" s="18">
        <f>D266+D260+D257+D253+D244+D242+D233+D227+D224+D219+D204+D169+D148+D161+D146+D259</f>
        <v>1488340836.78</v>
      </c>
      <c r="E272" s="18">
        <f>E266+E260+E257+E253+E244+E242+E233+E227+E224+E219+E204+E169+E148+E161+E146</f>
        <v>1423762673.1900001</v>
      </c>
      <c r="F272" s="51">
        <f t="shared" si="29"/>
        <v>95.661063514879189</v>
      </c>
      <c r="G272" s="18">
        <f t="shared" si="28"/>
        <v>572946086.79000008</v>
      </c>
      <c r="H272" s="18">
        <f>H266+H260+H257+H253+H244+H242+H233+H227+H224+H219+H204+H169+H148+H161+H146</f>
        <v>227271383.37</v>
      </c>
      <c r="I272" s="18">
        <f>I266+I260+I257+I253+I244+I242+I233+I227+I224+I219+I204+I169+I148+I161+I146</f>
        <v>539722768</v>
      </c>
      <c r="J272" s="18">
        <f>J266+J260+J257+J253+J244+J242+J233+J227+J224+J219+J204+J169+J148+J161+J146</f>
        <v>460486804.44999987</v>
      </c>
      <c r="K272" s="19">
        <f t="shared" si="24"/>
        <v>85.319136370026143</v>
      </c>
      <c r="L272" s="18">
        <f t="shared" si="26"/>
        <v>233215421.07999986</v>
      </c>
    </row>
    <row r="273" spans="1:12" ht="50.25" customHeight="1" x14ac:dyDescent="0.2">
      <c r="A273" s="15" t="s">
        <v>105</v>
      </c>
      <c r="B273" s="78">
        <v>250344</v>
      </c>
      <c r="C273" s="58">
        <v>3600</v>
      </c>
      <c r="D273" s="54">
        <v>76248</v>
      </c>
      <c r="E273" s="54">
        <v>76248</v>
      </c>
      <c r="F273" s="51">
        <f t="shared" si="29"/>
        <v>100</v>
      </c>
      <c r="G273" s="54">
        <f t="shared" si="28"/>
        <v>72648</v>
      </c>
      <c r="H273" s="52">
        <v>345400</v>
      </c>
      <c r="I273" s="54">
        <v>331742</v>
      </c>
      <c r="J273" s="54">
        <v>331742</v>
      </c>
      <c r="K273" s="19">
        <f t="shared" si="24"/>
        <v>100</v>
      </c>
      <c r="L273" s="54">
        <f t="shared" si="26"/>
        <v>-13658</v>
      </c>
    </row>
    <row r="274" spans="1:12" s="11" customFormat="1" ht="31.5" x14ac:dyDescent="0.2">
      <c r="A274" s="14" t="s">
        <v>106</v>
      </c>
      <c r="B274" s="77">
        <v>900202</v>
      </c>
      <c r="C274" s="18">
        <f>C272+C273</f>
        <v>850820186.39999998</v>
      </c>
      <c r="D274" s="18">
        <f>D272+D273</f>
        <v>1488417084.78</v>
      </c>
      <c r="E274" s="18">
        <f>E272+E273</f>
        <v>1423838921.1900001</v>
      </c>
      <c r="F274" s="51">
        <f t="shared" si="29"/>
        <v>95.661285788079681</v>
      </c>
      <c r="G274" s="18">
        <f t="shared" si="28"/>
        <v>573018734.79000008</v>
      </c>
      <c r="H274" s="18">
        <f>H272+H273</f>
        <v>227616783.37</v>
      </c>
      <c r="I274" s="18">
        <f>I272+I273</f>
        <v>540054510</v>
      </c>
      <c r="J274" s="18">
        <f>J272+J273</f>
        <v>460818546.44999987</v>
      </c>
      <c r="K274" s="19">
        <f t="shared" si="24"/>
        <v>85.328154457963862</v>
      </c>
      <c r="L274" s="18">
        <f t="shared" si="26"/>
        <v>233201763.07999986</v>
      </c>
    </row>
    <row r="275" spans="1:12" ht="65.25" customHeight="1" x14ac:dyDescent="0.2">
      <c r="A275" s="15" t="s">
        <v>159</v>
      </c>
      <c r="B275" s="78">
        <v>250323</v>
      </c>
      <c r="C275" s="58">
        <v>105000</v>
      </c>
      <c r="D275" s="55"/>
      <c r="E275" s="58"/>
      <c r="F275" s="51" t="str">
        <f t="shared" si="29"/>
        <v/>
      </c>
      <c r="G275" s="54">
        <f t="shared" si="28"/>
        <v>-105000</v>
      </c>
      <c r="H275" s="52">
        <v>119000</v>
      </c>
      <c r="I275" s="53">
        <v>119000</v>
      </c>
      <c r="J275" s="54">
        <v>119000</v>
      </c>
      <c r="K275" s="98">
        <f t="shared" si="24"/>
        <v>100</v>
      </c>
      <c r="L275" s="54">
        <f t="shared" si="26"/>
        <v>0</v>
      </c>
    </row>
    <row r="276" spans="1:12" ht="110.25" x14ac:dyDescent="0.2">
      <c r="A276" s="15" t="s">
        <v>206</v>
      </c>
      <c r="B276" s="78">
        <v>250326</v>
      </c>
      <c r="C276" s="58">
        <v>152686420</v>
      </c>
      <c r="D276" s="59"/>
      <c r="E276" s="59"/>
      <c r="F276" s="51" t="str">
        <f t="shared" si="29"/>
        <v/>
      </c>
      <c r="G276" s="54">
        <f t="shared" ref="G276:G307" si="30">E276-C276</f>
        <v>-152686420</v>
      </c>
      <c r="H276" s="54">
        <v>0</v>
      </c>
      <c r="I276" s="54">
        <v>0</v>
      </c>
      <c r="J276" s="54">
        <v>0</v>
      </c>
      <c r="K276" s="98" t="str">
        <f t="shared" ref="K276:K298" si="31">IF(I276=0,"",IF(J276/I276&gt;1.5, "зв.100",J276/I276*100))</f>
        <v/>
      </c>
      <c r="L276" s="54">
        <f t="shared" si="26"/>
        <v>0</v>
      </c>
    </row>
    <row r="277" spans="1:12" ht="96" customHeight="1" x14ac:dyDescent="0.2">
      <c r="A277" s="15" t="s">
        <v>163</v>
      </c>
      <c r="B277" s="78">
        <v>250328</v>
      </c>
      <c r="C277" s="58">
        <v>33324812.289999999</v>
      </c>
      <c r="D277" s="59"/>
      <c r="E277" s="59"/>
      <c r="F277" s="51" t="str">
        <f t="shared" si="29"/>
        <v/>
      </c>
      <c r="G277" s="54">
        <f t="shared" si="30"/>
        <v>-33324812.289999999</v>
      </c>
      <c r="H277" s="54">
        <v>0</v>
      </c>
      <c r="I277" s="54">
        <v>0</v>
      </c>
      <c r="J277" s="54">
        <v>0</v>
      </c>
      <c r="K277" s="98" t="str">
        <f t="shared" si="31"/>
        <v/>
      </c>
      <c r="L277" s="54">
        <f t="shared" ref="L277:L322" si="32">J277-H277</f>
        <v>0</v>
      </c>
    </row>
    <row r="278" spans="1:12" ht="95.25" customHeight="1" x14ac:dyDescent="0.2">
      <c r="A278" s="15" t="s">
        <v>164</v>
      </c>
      <c r="B278" s="78">
        <v>250329</v>
      </c>
      <c r="C278" s="58">
        <v>1013053.72</v>
      </c>
      <c r="D278" s="59"/>
      <c r="E278" s="59"/>
      <c r="F278" s="51" t="str">
        <f t="shared" si="29"/>
        <v/>
      </c>
      <c r="G278" s="54">
        <f t="shared" si="30"/>
        <v>-1013053.72</v>
      </c>
      <c r="H278" s="54">
        <v>0</v>
      </c>
      <c r="I278" s="54">
        <v>0</v>
      </c>
      <c r="J278" s="54">
        <v>0</v>
      </c>
      <c r="K278" s="98" t="str">
        <f t="shared" si="31"/>
        <v/>
      </c>
      <c r="L278" s="54">
        <f t="shared" si="32"/>
        <v>0</v>
      </c>
    </row>
    <row r="279" spans="1:12" ht="78.75" x14ac:dyDescent="0.2">
      <c r="A279" s="15" t="s">
        <v>107</v>
      </c>
      <c r="B279" s="78">
        <v>250330</v>
      </c>
      <c r="C279" s="58">
        <v>90500</v>
      </c>
      <c r="D279" s="59"/>
      <c r="E279" s="59"/>
      <c r="F279" s="51" t="str">
        <f t="shared" si="29"/>
        <v/>
      </c>
      <c r="G279" s="54">
        <f t="shared" si="30"/>
        <v>-90500</v>
      </c>
      <c r="H279" s="54">
        <v>0</v>
      </c>
      <c r="I279" s="54">
        <v>0</v>
      </c>
      <c r="J279" s="54">
        <v>0</v>
      </c>
      <c r="K279" s="98" t="str">
        <f t="shared" si="31"/>
        <v/>
      </c>
      <c r="L279" s="54">
        <f t="shared" si="32"/>
        <v>0</v>
      </c>
    </row>
    <row r="280" spans="1:12" ht="113.25" customHeight="1" x14ac:dyDescent="0.2">
      <c r="A280" s="15" t="s">
        <v>165</v>
      </c>
      <c r="B280" s="78">
        <v>250376</v>
      </c>
      <c r="C280" s="58">
        <v>394257.51</v>
      </c>
      <c r="D280" s="59"/>
      <c r="E280" s="59"/>
      <c r="F280" s="51" t="str">
        <f t="shared" si="29"/>
        <v/>
      </c>
      <c r="G280" s="54">
        <f t="shared" si="30"/>
        <v>-394257.51</v>
      </c>
      <c r="H280" s="54">
        <v>0</v>
      </c>
      <c r="I280" s="54">
        <v>0</v>
      </c>
      <c r="J280" s="54">
        <v>0</v>
      </c>
      <c r="K280" s="98" t="str">
        <f t="shared" si="31"/>
        <v/>
      </c>
      <c r="L280" s="54">
        <f t="shared" si="32"/>
        <v>0</v>
      </c>
    </row>
    <row r="281" spans="1:12" ht="15.75" x14ac:dyDescent="0.2">
      <c r="A281" s="15" t="s">
        <v>160</v>
      </c>
      <c r="B281" s="78">
        <v>250380</v>
      </c>
      <c r="C281" s="59">
        <v>35194729.310000002</v>
      </c>
      <c r="D281" s="59"/>
      <c r="E281" s="59"/>
      <c r="F281" s="51" t="str">
        <f t="shared" si="29"/>
        <v/>
      </c>
      <c r="G281" s="54">
        <f t="shared" si="30"/>
        <v>-35194729.310000002</v>
      </c>
      <c r="H281" s="52">
        <v>24063212.739999998</v>
      </c>
      <c r="I281" s="52">
        <v>1900000</v>
      </c>
      <c r="J281" s="52"/>
      <c r="K281" s="98">
        <f t="shared" si="31"/>
        <v>0</v>
      </c>
      <c r="L281" s="54">
        <f t="shared" si="32"/>
        <v>-24063212.739999998</v>
      </c>
    </row>
    <row r="282" spans="1:12" s="21" customFormat="1" ht="16.5" x14ac:dyDescent="0.2">
      <c r="A282" s="37" t="s">
        <v>7</v>
      </c>
      <c r="B282" s="82">
        <v>900203</v>
      </c>
      <c r="C282" s="20">
        <f>SUM(C275:C281)+C274</f>
        <v>1073628959.23</v>
      </c>
      <c r="D282" s="20">
        <f>SUM(D275:D281)+D274</f>
        <v>1488417084.78</v>
      </c>
      <c r="E282" s="20">
        <f>SUM(E275:E281)+E274</f>
        <v>1423838921.1900001</v>
      </c>
      <c r="F282" s="51">
        <f t="shared" si="29"/>
        <v>95.661285788079681</v>
      </c>
      <c r="G282" s="18">
        <f t="shared" si="30"/>
        <v>350209961.96000004</v>
      </c>
      <c r="H282" s="20">
        <f>SUM(H275:H281)+H274</f>
        <v>251798996.11000001</v>
      </c>
      <c r="I282" s="20">
        <f>SUM(I275:I281)+I274</f>
        <v>542073510</v>
      </c>
      <c r="J282" s="20">
        <f>SUM(J275:J281)+J274</f>
        <v>460937546.44999987</v>
      </c>
      <c r="K282" s="19">
        <f t="shared" si="31"/>
        <v>85.032295057177748</v>
      </c>
      <c r="L282" s="18">
        <f t="shared" si="32"/>
        <v>209138550.33999985</v>
      </c>
    </row>
    <row r="283" spans="1:12" s="11" customFormat="1" ht="15.75" x14ac:dyDescent="0.2">
      <c r="A283" s="14" t="s">
        <v>100</v>
      </c>
      <c r="B283" s="13">
        <v>250000</v>
      </c>
      <c r="C283" s="18">
        <f>C284+C285</f>
        <v>500000</v>
      </c>
      <c r="D283" s="18">
        <f>D284+D285</f>
        <v>2600000</v>
      </c>
      <c r="E283" s="18">
        <f>E284+E285</f>
        <v>2600000</v>
      </c>
      <c r="F283" s="51">
        <f t="shared" si="29"/>
        <v>100</v>
      </c>
      <c r="G283" s="18">
        <f t="shared" si="30"/>
        <v>2100000</v>
      </c>
      <c r="H283" s="18">
        <f>H284+H285</f>
        <v>68140.900000000023</v>
      </c>
      <c r="I283" s="18">
        <f>I284+I285</f>
        <v>286800</v>
      </c>
      <c r="J283" s="18">
        <f>J284+J285</f>
        <v>88144.450000000012</v>
      </c>
      <c r="K283" s="19">
        <f t="shared" si="31"/>
        <v>30.733769177126923</v>
      </c>
      <c r="L283" s="18">
        <f t="shared" si="32"/>
        <v>20003.549999999988</v>
      </c>
    </row>
    <row r="284" spans="1:12" ht="47.25" x14ac:dyDescent="0.2">
      <c r="A284" s="15" t="s">
        <v>108</v>
      </c>
      <c r="B284" s="73">
        <v>250908</v>
      </c>
      <c r="C284" s="54">
        <v>500000</v>
      </c>
      <c r="D284" s="54">
        <v>2600000</v>
      </c>
      <c r="E284" s="54">
        <v>2600000</v>
      </c>
      <c r="F284" s="60">
        <f t="shared" si="29"/>
        <v>100</v>
      </c>
      <c r="G284" s="54">
        <f t="shared" si="30"/>
        <v>2100000</v>
      </c>
      <c r="H284" s="54">
        <v>391900</v>
      </c>
      <c r="I284" s="54">
        <v>536800</v>
      </c>
      <c r="J284" s="54">
        <v>532813</v>
      </c>
      <c r="K284" s="98">
        <f t="shared" si="31"/>
        <v>99.257265275707894</v>
      </c>
      <c r="L284" s="54">
        <f t="shared" si="32"/>
        <v>140913</v>
      </c>
    </row>
    <row r="285" spans="1:12" ht="47.25" x14ac:dyDescent="0.2">
      <c r="A285" s="15" t="s">
        <v>109</v>
      </c>
      <c r="B285" s="73">
        <v>250909</v>
      </c>
      <c r="C285" s="54">
        <v>0</v>
      </c>
      <c r="D285" s="54">
        <v>0</v>
      </c>
      <c r="E285" s="54">
        <v>0</v>
      </c>
      <c r="F285" s="51" t="str">
        <f t="shared" si="29"/>
        <v/>
      </c>
      <c r="G285" s="18">
        <f t="shared" si="30"/>
        <v>0</v>
      </c>
      <c r="H285" s="54">
        <v>-323759.09999999998</v>
      </c>
      <c r="I285" s="54">
        <v>-250000</v>
      </c>
      <c r="J285" s="54">
        <v>-444668.55</v>
      </c>
      <c r="K285" s="98" t="str">
        <f t="shared" si="31"/>
        <v>зв.100</v>
      </c>
      <c r="L285" s="54">
        <f t="shared" si="32"/>
        <v>-120909.45000000001</v>
      </c>
    </row>
    <row r="286" spans="1:12" s="17" customFormat="1" ht="15.75" x14ac:dyDescent="0.2">
      <c r="A286" s="14" t="s">
        <v>8</v>
      </c>
      <c r="B286" s="13">
        <v>900201</v>
      </c>
      <c r="C286" s="18">
        <f>C283</f>
        <v>500000</v>
      </c>
      <c r="D286" s="18">
        <f>D283</f>
        <v>2600000</v>
      </c>
      <c r="E286" s="18">
        <f>E283</f>
        <v>2600000</v>
      </c>
      <c r="F286" s="51">
        <f t="shared" si="29"/>
        <v>100</v>
      </c>
      <c r="G286" s="18">
        <f t="shared" si="30"/>
        <v>2100000</v>
      </c>
      <c r="H286" s="18">
        <f>H283</f>
        <v>68140.900000000023</v>
      </c>
      <c r="I286" s="18">
        <f>I283</f>
        <v>286800</v>
      </c>
      <c r="J286" s="18">
        <f>J283</f>
        <v>88144.450000000012</v>
      </c>
      <c r="K286" s="19">
        <f t="shared" si="31"/>
        <v>30.733769177126923</v>
      </c>
      <c r="L286" s="18">
        <f t="shared" si="32"/>
        <v>20003.549999999988</v>
      </c>
    </row>
    <row r="287" spans="1:12" s="21" customFormat="1" ht="16.5" x14ac:dyDescent="0.2">
      <c r="A287" s="37" t="s">
        <v>264</v>
      </c>
      <c r="B287" s="83"/>
      <c r="C287" s="20">
        <f>C145-C282-C286</f>
        <v>226671203.98000002</v>
      </c>
      <c r="D287" s="20">
        <f>D145-D282-D286</f>
        <v>247362156</v>
      </c>
      <c r="E287" s="20">
        <f>E145-E282-E286</f>
        <v>365834994.28999996</v>
      </c>
      <c r="F287" s="51"/>
      <c r="G287" s="18">
        <f t="shared" si="30"/>
        <v>139163790.30999994</v>
      </c>
      <c r="H287" s="20">
        <f>H145-H282-H286</f>
        <v>-165142352.44000003</v>
      </c>
      <c r="I287" s="20">
        <f>I145-I282-I286</f>
        <v>-471916290</v>
      </c>
      <c r="J287" s="20">
        <f>J145-J282-J286</f>
        <v>-345722165.68999988</v>
      </c>
      <c r="K287" s="19"/>
      <c r="L287" s="18">
        <f t="shared" si="32"/>
        <v>-180579813.24999985</v>
      </c>
    </row>
    <row r="288" spans="1:12" s="11" customFormat="1" ht="15.75" x14ac:dyDescent="0.2">
      <c r="A288" s="14" t="s">
        <v>146</v>
      </c>
      <c r="B288" s="13">
        <v>200000</v>
      </c>
      <c r="C288" s="18">
        <f>C299+C292+C296+C289</f>
        <v>-226671203.98000002</v>
      </c>
      <c r="D288" s="18">
        <f>D299+D292+D296</f>
        <v>-247362156</v>
      </c>
      <c r="E288" s="18">
        <f>E299+E292+E296</f>
        <v>-365834994.28999996</v>
      </c>
      <c r="F288" s="51"/>
      <c r="G288" s="18">
        <f t="shared" si="30"/>
        <v>-139163790.30999994</v>
      </c>
      <c r="H288" s="18">
        <f>H299+H292+H296+H304</f>
        <v>165142352.44</v>
      </c>
      <c r="I288" s="18">
        <f>I299+I292+I296+I304</f>
        <v>471916290</v>
      </c>
      <c r="J288" s="18">
        <f>J299+J292+J296</f>
        <v>345722165.68999994</v>
      </c>
      <c r="K288" s="19"/>
      <c r="L288" s="18">
        <f t="shared" si="32"/>
        <v>180579813.24999994</v>
      </c>
    </row>
    <row r="289" spans="1:12" s="11" customFormat="1" ht="31.5" hidden="1" x14ac:dyDescent="0.2">
      <c r="A289" s="14" t="s">
        <v>228</v>
      </c>
      <c r="B289" s="13">
        <v>203400</v>
      </c>
      <c r="C289" s="18">
        <f>C290+C291</f>
        <v>0</v>
      </c>
      <c r="D289" s="18"/>
      <c r="E289" s="18"/>
      <c r="F289" s="51" t="str">
        <f t="shared" ref="F289:F298" si="33">IF(D289=0,"",IF(E289/D289&gt;1.5, "зв.100",E289/D289*100))</f>
        <v/>
      </c>
      <c r="G289" s="18">
        <f t="shared" si="30"/>
        <v>0</v>
      </c>
      <c r="H289" s="18">
        <f>H290+H291</f>
        <v>0</v>
      </c>
      <c r="I289" s="18">
        <f>I290+I291</f>
        <v>0</v>
      </c>
      <c r="J289" s="18">
        <f>J290+J291</f>
        <v>0</v>
      </c>
      <c r="K289" s="19" t="str">
        <f t="shared" si="31"/>
        <v/>
      </c>
      <c r="L289" s="18">
        <f t="shared" si="32"/>
        <v>0</v>
      </c>
    </row>
    <row r="290" spans="1:12" s="11" customFormat="1" ht="15.75" hidden="1" x14ac:dyDescent="0.2">
      <c r="A290" s="15" t="s">
        <v>229</v>
      </c>
      <c r="B290" s="75">
        <v>203410</v>
      </c>
      <c r="C290" s="54"/>
      <c r="D290" s="18"/>
      <c r="E290" s="18"/>
      <c r="F290" s="51" t="str">
        <f t="shared" si="33"/>
        <v/>
      </c>
      <c r="G290" s="18">
        <f t="shared" si="30"/>
        <v>0</v>
      </c>
      <c r="H290" s="18"/>
      <c r="I290" s="18"/>
      <c r="J290" s="18"/>
      <c r="K290" s="19" t="str">
        <f t="shared" si="31"/>
        <v/>
      </c>
      <c r="L290" s="18">
        <f t="shared" si="32"/>
        <v>0</v>
      </c>
    </row>
    <row r="291" spans="1:12" s="11" customFormat="1" ht="15.75" hidden="1" x14ac:dyDescent="0.2">
      <c r="A291" s="15" t="s">
        <v>230</v>
      </c>
      <c r="B291" s="75">
        <v>203420</v>
      </c>
      <c r="C291" s="54"/>
      <c r="D291" s="18"/>
      <c r="E291" s="18"/>
      <c r="F291" s="51" t="str">
        <f t="shared" si="33"/>
        <v/>
      </c>
      <c r="G291" s="18">
        <f t="shared" si="30"/>
        <v>0</v>
      </c>
      <c r="H291" s="18"/>
      <c r="I291" s="18"/>
      <c r="J291" s="18"/>
      <c r="K291" s="19" t="str">
        <f t="shared" si="31"/>
        <v/>
      </c>
      <c r="L291" s="18">
        <f t="shared" si="32"/>
        <v>0</v>
      </c>
    </row>
    <row r="292" spans="1:12" s="11" customFormat="1" ht="31.5" x14ac:dyDescent="0.2">
      <c r="A292" s="14" t="s">
        <v>10</v>
      </c>
      <c r="B292" s="13">
        <v>205000</v>
      </c>
      <c r="C292" s="18">
        <f>C293-C294+C295</f>
        <v>0</v>
      </c>
      <c r="D292" s="18">
        <f>D293-D294+D295</f>
        <v>0</v>
      </c>
      <c r="E292" s="18">
        <f>E293-E294+E295</f>
        <v>0</v>
      </c>
      <c r="F292" s="51" t="str">
        <f t="shared" si="33"/>
        <v/>
      </c>
      <c r="G292" s="18">
        <f t="shared" si="30"/>
        <v>0</v>
      </c>
      <c r="H292" s="18">
        <f>H293-H294+H295</f>
        <v>-2203287.7100000009</v>
      </c>
      <c r="I292" s="18">
        <f>I293-I294+I295</f>
        <v>0</v>
      </c>
      <c r="J292" s="18">
        <f>J293-J294+J295</f>
        <v>989969.40000000095</v>
      </c>
      <c r="K292" s="19" t="str">
        <f t="shared" si="31"/>
        <v/>
      </c>
      <c r="L292" s="18">
        <f t="shared" si="32"/>
        <v>3193257.1100000017</v>
      </c>
    </row>
    <row r="293" spans="1:12" ht="15.75" x14ac:dyDescent="0.2">
      <c r="A293" s="15" t="s">
        <v>110</v>
      </c>
      <c r="B293" s="73">
        <v>205100</v>
      </c>
      <c r="C293" s="63"/>
      <c r="D293" s="54">
        <v>0</v>
      </c>
      <c r="E293" s="54">
        <v>0</v>
      </c>
      <c r="F293" s="51" t="str">
        <f t="shared" si="33"/>
        <v/>
      </c>
      <c r="G293" s="18">
        <f t="shared" si="30"/>
        <v>0</v>
      </c>
      <c r="H293" s="54">
        <v>9182466.5099999998</v>
      </c>
      <c r="I293" s="54"/>
      <c r="J293" s="54">
        <v>12628299.470000001</v>
      </c>
      <c r="K293" s="19" t="str">
        <f t="shared" si="31"/>
        <v/>
      </c>
      <c r="L293" s="54">
        <f t="shared" si="32"/>
        <v>3445832.9600000009</v>
      </c>
    </row>
    <row r="294" spans="1:12" ht="15.75" x14ac:dyDescent="0.2">
      <c r="A294" s="15" t="s">
        <v>111</v>
      </c>
      <c r="B294" s="73">
        <v>205200</v>
      </c>
      <c r="C294" s="54"/>
      <c r="D294" s="54">
        <v>0</v>
      </c>
      <c r="E294" s="54"/>
      <c r="F294" s="51" t="str">
        <f t="shared" si="33"/>
        <v/>
      </c>
      <c r="G294" s="54">
        <f t="shared" si="30"/>
        <v>0</v>
      </c>
      <c r="H294" s="54">
        <v>12628299.470000001</v>
      </c>
      <c r="I294" s="54">
        <v>0</v>
      </c>
      <c r="J294" s="54">
        <v>11593047.18</v>
      </c>
      <c r="K294" s="19" t="str">
        <f t="shared" si="31"/>
        <v/>
      </c>
      <c r="L294" s="54">
        <f t="shared" si="32"/>
        <v>-1035252.290000001</v>
      </c>
    </row>
    <row r="295" spans="1:12" ht="15.75" x14ac:dyDescent="0.2">
      <c r="A295" s="15" t="s">
        <v>222</v>
      </c>
      <c r="B295" s="73">
        <v>205300</v>
      </c>
      <c r="C295" s="63"/>
      <c r="D295" s="54">
        <v>0</v>
      </c>
      <c r="E295" s="54">
        <v>0</v>
      </c>
      <c r="F295" s="51" t="str">
        <f t="shared" si="33"/>
        <v/>
      </c>
      <c r="G295" s="18">
        <f t="shared" si="30"/>
        <v>0</v>
      </c>
      <c r="H295" s="54">
        <v>1242545.25</v>
      </c>
      <c r="I295" s="54">
        <v>0</v>
      </c>
      <c r="J295" s="54">
        <v>-45282.89</v>
      </c>
      <c r="K295" s="19" t="str">
        <f t="shared" si="31"/>
        <v/>
      </c>
      <c r="L295" s="54">
        <f t="shared" si="32"/>
        <v>-1287828.1399999999</v>
      </c>
    </row>
    <row r="296" spans="1:12" s="11" customFormat="1" ht="47.25" x14ac:dyDescent="0.2">
      <c r="A296" s="14" t="s">
        <v>223</v>
      </c>
      <c r="B296" s="84">
        <v>206000</v>
      </c>
      <c r="C296" s="18">
        <f>C297+C298</f>
        <v>0</v>
      </c>
      <c r="D296" s="18">
        <f>D298</f>
        <v>0</v>
      </c>
      <c r="E296" s="18">
        <f>E298+E297</f>
        <v>0</v>
      </c>
      <c r="F296" s="51" t="str">
        <f t="shared" si="33"/>
        <v/>
      </c>
      <c r="G296" s="18">
        <f t="shared" si="30"/>
        <v>0</v>
      </c>
      <c r="H296" s="18">
        <f>H298+H297</f>
        <v>0</v>
      </c>
      <c r="I296" s="18">
        <f>I298</f>
        <v>0</v>
      </c>
      <c r="J296" s="18">
        <f>J298+J297</f>
        <v>0</v>
      </c>
      <c r="K296" s="19" t="str">
        <f t="shared" si="31"/>
        <v/>
      </c>
      <c r="L296" s="18">
        <f t="shared" si="32"/>
        <v>0</v>
      </c>
    </row>
    <row r="297" spans="1:12" s="31" customFormat="1" ht="18.75" customHeight="1" x14ac:dyDescent="0.2">
      <c r="A297" s="15" t="s">
        <v>258</v>
      </c>
      <c r="B297" s="85">
        <v>206110</v>
      </c>
      <c r="C297" s="54">
        <v>65000000</v>
      </c>
      <c r="D297" s="54"/>
      <c r="E297" s="54">
        <v>254000000</v>
      </c>
      <c r="F297" s="51" t="str">
        <f t="shared" si="33"/>
        <v/>
      </c>
      <c r="G297" s="54">
        <f t="shared" si="30"/>
        <v>189000000</v>
      </c>
      <c r="H297" s="54">
        <v>100000000</v>
      </c>
      <c r="I297" s="54"/>
      <c r="J297" s="54">
        <v>25500000</v>
      </c>
      <c r="K297" s="19" t="str">
        <f t="shared" si="31"/>
        <v/>
      </c>
      <c r="L297" s="54">
        <f t="shared" si="32"/>
        <v>-74500000</v>
      </c>
    </row>
    <row r="298" spans="1:12" ht="15.75" x14ac:dyDescent="0.2">
      <c r="A298" s="15" t="s">
        <v>224</v>
      </c>
      <c r="B298" s="85">
        <v>206210</v>
      </c>
      <c r="C298" s="54">
        <v>-65000000</v>
      </c>
      <c r="D298" s="54"/>
      <c r="E298" s="54">
        <v>-254000000</v>
      </c>
      <c r="F298" s="51" t="str">
        <f t="shared" si="33"/>
        <v/>
      </c>
      <c r="G298" s="54">
        <f t="shared" si="30"/>
        <v>-189000000</v>
      </c>
      <c r="H298" s="54">
        <v>-100000000</v>
      </c>
      <c r="I298" s="54"/>
      <c r="J298" s="54">
        <v>-25500000</v>
      </c>
      <c r="K298" s="19" t="str">
        <f t="shared" si="31"/>
        <v/>
      </c>
      <c r="L298" s="54">
        <f t="shared" si="32"/>
        <v>74500000</v>
      </c>
    </row>
    <row r="299" spans="1:12" s="11" customFormat="1" ht="31.5" x14ac:dyDescent="0.2">
      <c r="A299" s="14" t="s">
        <v>9</v>
      </c>
      <c r="B299" s="13">
        <v>208000</v>
      </c>
      <c r="C299" s="18">
        <f>C300-C301+C303+C302</f>
        <v>-226671203.98000002</v>
      </c>
      <c r="D299" s="18">
        <f>D300-D301+D303+D302</f>
        <v>-247362156</v>
      </c>
      <c r="E299" s="18">
        <f>E300-E301+E303+E302</f>
        <v>-365834994.28999996</v>
      </c>
      <c r="F299" s="51"/>
      <c r="G299" s="18">
        <f t="shared" si="30"/>
        <v>-139163790.30999994</v>
      </c>
      <c r="H299" s="18">
        <f>H300-H301+H303+H302</f>
        <v>167345640.15000001</v>
      </c>
      <c r="I299" s="18">
        <f>I300-I301+I303+I302</f>
        <v>462537558</v>
      </c>
      <c r="J299" s="18">
        <f>J300-J301+J303+J302</f>
        <v>344732196.28999996</v>
      </c>
      <c r="K299" s="19"/>
      <c r="L299" s="18">
        <f t="shared" si="32"/>
        <v>177386556.13999996</v>
      </c>
    </row>
    <row r="300" spans="1:12" ht="15.75" x14ac:dyDescent="0.2">
      <c r="A300" s="15" t="s">
        <v>110</v>
      </c>
      <c r="B300" s="73">
        <v>208100</v>
      </c>
      <c r="C300" s="54">
        <v>35600580.259999998</v>
      </c>
      <c r="D300" s="54">
        <v>191872138</v>
      </c>
      <c r="E300" s="54">
        <v>192372138.78999999</v>
      </c>
      <c r="F300" s="60"/>
      <c r="G300" s="54">
        <f t="shared" si="30"/>
        <v>156771558.53</v>
      </c>
      <c r="H300" s="54">
        <v>120937155.59999999</v>
      </c>
      <c r="I300" s="54">
        <v>23303264</v>
      </c>
      <c r="J300" s="54">
        <v>23587964.91</v>
      </c>
      <c r="K300" s="98"/>
      <c r="L300" s="54">
        <f t="shared" si="32"/>
        <v>-97349190.689999998</v>
      </c>
    </row>
    <row r="301" spans="1:12" ht="15.75" x14ac:dyDescent="0.2">
      <c r="A301" s="15" t="s">
        <v>111</v>
      </c>
      <c r="B301" s="73">
        <v>208200</v>
      </c>
      <c r="C301" s="54">
        <v>192372138.78999999</v>
      </c>
      <c r="D301" s="54">
        <v>0</v>
      </c>
      <c r="E301" s="54">
        <v>202933585.5</v>
      </c>
      <c r="F301" s="60"/>
      <c r="G301" s="54">
        <f t="shared" si="30"/>
        <v>10561446.710000008</v>
      </c>
      <c r="H301" s="54">
        <v>23587964.91</v>
      </c>
      <c r="I301" s="54">
        <v>0</v>
      </c>
      <c r="J301" s="54">
        <v>34129316.200000003</v>
      </c>
      <c r="K301" s="98"/>
      <c r="L301" s="54">
        <f t="shared" si="32"/>
        <v>10541351.290000003</v>
      </c>
    </row>
    <row r="302" spans="1:12" ht="15.75" x14ac:dyDescent="0.2">
      <c r="A302" s="15" t="s">
        <v>222</v>
      </c>
      <c r="B302" s="73">
        <v>208300</v>
      </c>
      <c r="C302" s="54">
        <v>78374.42</v>
      </c>
      <c r="D302" s="54">
        <v>0</v>
      </c>
      <c r="E302" s="54"/>
      <c r="F302" s="60"/>
      <c r="G302" s="54">
        <f t="shared" si="30"/>
        <v>-78374.42</v>
      </c>
      <c r="H302" s="54">
        <v>18429.59</v>
      </c>
      <c r="I302" s="54"/>
      <c r="J302" s="54"/>
      <c r="K302" s="98"/>
      <c r="L302" s="54">
        <f t="shared" si="32"/>
        <v>-18429.59</v>
      </c>
    </row>
    <row r="303" spans="1:12" ht="47.25" x14ac:dyDescent="0.2">
      <c r="A303" s="15" t="s">
        <v>207</v>
      </c>
      <c r="B303" s="73">
        <v>208400</v>
      </c>
      <c r="C303" s="54">
        <v>-69978019.870000005</v>
      </c>
      <c r="D303" s="54">
        <v>-439234294</v>
      </c>
      <c r="E303" s="54">
        <v>-355273547.57999998</v>
      </c>
      <c r="F303" s="51"/>
      <c r="G303" s="18">
        <f t="shared" si="30"/>
        <v>-285295527.70999998</v>
      </c>
      <c r="H303" s="54">
        <v>69978019.870000005</v>
      </c>
      <c r="I303" s="54">
        <v>439234294</v>
      </c>
      <c r="J303" s="54">
        <v>355273547.57999998</v>
      </c>
      <c r="K303" s="19"/>
      <c r="L303" s="18">
        <f t="shared" si="32"/>
        <v>285295527.70999998</v>
      </c>
    </row>
    <row r="304" spans="1:12" s="11" customFormat="1" ht="15.75" x14ac:dyDescent="0.2">
      <c r="A304" s="14" t="s">
        <v>225</v>
      </c>
      <c r="B304" s="84">
        <v>300000</v>
      </c>
      <c r="C304" s="61">
        <f>SUM(C305:C306)</f>
        <v>0</v>
      </c>
      <c r="D304" s="61">
        <f>SUM(D305:D306)</f>
        <v>0</v>
      </c>
      <c r="E304" s="61">
        <f>SUM(E305:E306)</f>
        <v>0</v>
      </c>
      <c r="F304" s="51"/>
      <c r="G304" s="18">
        <f t="shared" si="30"/>
        <v>0</v>
      </c>
      <c r="H304" s="18">
        <f>SUM(H305:H306)</f>
        <v>0</v>
      </c>
      <c r="I304" s="18">
        <f>SUM(I305:I306)</f>
        <v>9378732</v>
      </c>
      <c r="J304" s="18">
        <f>SUM(J305:J306)</f>
        <v>0</v>
      </c>
      <c r="K304" s="19"/>
      <c r="L304" s="18">
        <f t="shared" si="32"/>
        <v>0</v>
      </c>
    </row>
    <row r="305" spans="1:12" ht="15.75" x14ac:dyDescent="0.2">
      <c r="A305" s="15" t="s">
        <v>226</v>
      </c>
      <c r="B305" s="85">
        <v>301100</v>
      </c>
      <c r="C305" s="69"/>
      <c r="D305" s="62"/>
      <c r="E305" s="54"/>
      <c r="F305" s="51"/>
      <c r="G305" s="18">
        <f t="shared" si="30"/>
        <v>0</v>
      </c>
      <c r="H305" s="60"/>
      <c r="I305" s="54">
        <v>9604032</v>
      </c>
      <c r="J305" s="54"/>
      <c r="K305" s="19"/>
      <c r="L305" s="18">
        <f t="shared" si="32"/>
        <v>0</v>
      </c>
    </row>
    <row r="306" spans="1:12" s="31" customFormat="1" ht="15.75" x14ac:dyDescent="0.2">
      <c r="A306" s="15" t="s">
        <v>283</v>
      </c>
      <c r="B306" s="85">
        <v>301200</v>
      </c>
      <c r="C306" s="69"/>
      <c r="D306" s="62"/>
      <c r="E306" s="54"/>
      <c r="F306" s="51"/>
      <c r="G306" s="18">
        <f t="shared" si="30"/>
        <v>0</v>
      </c>
      <c r="H306" s="60"/>
      <c r="I306" s="54">
        <v>-225300</v>
      </c>
      <c r="J306" s="54"/>
      <c r="K306" s="19"/>
      <c r="L306" s="18">
        <f t="shared" si="32"/>
        <v>0</v>
      </c>
    </row>
    <row r="307" spans="1:12" s="11" customFormat="1" ht="32.25" customHeight="1" x14ac:dyDescent="0.2">
      <c r="A307" s="14" t="s">
        <v>145</v>
      </c>
      <c r="B307" s="13">
        <v>900230</v>
      </c>
      <c r="C307" s="18">
        <f>C299+C292</f>
        <v>-226671203.98000002</v>
      </c>
      <c r="D307" s="18">
        <f>D299+D292</f>
        <v>-247362156</v>
      </c>
      <c r="E307" s="18">
        <f>E299+E292+E296</f>
        <v>-365834994.28999996</v>
      </c>
      <c r="F307" s="51"/>
      <c r="G307" s="18">
        <f t="shared" si="30"/>
        <v>-139163790.30999994</v>
      </c>
      <c r="H307" s="18">
        <f>H299+H292+H304</f>
        <v>165142352.44</v>
      </c>
      <c r="I307" s="18">
        <f>I299+I292+I304</f>
        <v>471916290</v>
      </c>
      <c r="J307" s="18">
        <f>J299+J292+J296</f>
        <v>345722165.68999994</v>
      </c>
      <c r="K307" s="19"/>
      <c r="L307" s="18">
        <f t="shared" si="32"/>
        <v>180579813.24999994</v>
      </c>
    </row>
    <row r="308" spans="1:12" s="11" customFormat="1" ht="15.75" x14ac:dyDescent="0.2">
      <c r="A308" s="14" t="s">
        <v>227</v>
      </c>
      <c r="B308" s="84">
        <v>400000</v>
      </c>
      <c r="C308" s="18">
        <f>SUM(C310:C311)</f>
        <v>0</v>
      </c>
      <c r="D308" s="18">
        <f>SUM(D310:D311)</f>
        <v>0</v>
      </c>
      <c r="E308" s="18">
        <f>SUM(E310:E311)</f>
        <v>0</v>
      </c>
      <c r="F308" s="51"/>
      <c r="G308" s="18">
        <f t="shared" ref="G308:G322" si="34">E308-C308</f>
        <v>0</v>
      </c>
      <c r="H308" s="18">
        <f>SUM(H310:H311)</f>
        <v>0</v>
      </c>
      <c r="I308" s="18">
        <f>SUM(I309:I311)</f>
        <v>9378732</v>
      </c>
      <c r="J308" s="18">
        <f>SUM(J310:J311)</f>
        <v>0</v>
      </c>
      <c r="K308" s="19"/>
      <c r="L308" s="18">
        <f t="shared" si="32"/>
        <v>0</v>
      </c>
    </row>
    <row r="309" spans="1:12" s="32" customFormat="1" ht="15.75" x14ac:dyDescent="0.25">
      <c r="A309" s="15" t="s">
        <v>306</v>
      </c>
      <c r="B309" s="95">
        <v>401201</v>
      </c>
      <c r="C309" s="18"/>
      <c r="D309" s="18"/>
      <c r="E309" s="18"/>
      <c r="F309" s="51"/>
      <c r="G309" s="18">
        <f t="shared" si="34"/>
        <v>0</v>
      </c>
      <c r="H309" s="18"/>
      <c r="I309" s="54">
        <v>6000000</v>
      </c>
      <c r="J309" s="18"/>
      <c r="K309" s="19"/>
      <c r="L309" s="18">
        <f t="shared" si="32"/>
        <v>0</v>
      </c>
    </row>
    <row r="310" spans="1:12" s="29" customFormat="1" ht="18.75" customHeight="1" x14ac:dyDescent="0.2">
      <c r="A310" s="15" t="s">
        <v>284</v>
      </c>
      <c r="B310" s="85">
        <v>401202</v>
      </c>
      <c r="C310" s="69"/>
      <c r="D310" s="54"/>
      <c r="E310" s="54"/>
      <c r="F310" s="51"/>
      <c r="G310" s="18">
        <f t="shared" si="34"/>
        <v>0</v>
      </c>
      <c r="H310" s="60"/>
      <c r="I310" s="54">
        <v>3604032</v>
      </c>
      <c r="J310" s="54"/>
      <c r="K310" s="19"/>
      <c r="L310" s="18">
        <f t="shared" si="32"/>
        <v>0</v>
      </c>
    </row>
    <row r="311" spans="1:12" s="47" customFormat="1" ht="15.75" x14ac:dyDescent="0.2">
      <c r="A311" s="15" t="s">
        <v>285</v>
      </c>
      <c r="B311" s="85">
        <v>402202</v>
      </c>
      <c r="C311" s="69"/>
      <c r="D311" s="54"/>
      <c r="E311" s="54"/>
      <c r="F311" s="51"/>
      <c r="G311" s="18">
        <f t="shared" si="34"/>
        <v>0</v>
      </c>
      <c r="H311" s="60"/>
      <c r="I311" s="54">
        <v>-225300</v>
      </c>
      <c r="J311" s="54"/>
      <c r="K311" s="19"/>
      <c r="L311" s="18">
        <f t="shared" si="32"/>
        <v>0</v>
      </c>
    </row>
    <row r="312" spans="1:12" s="11" customFormat="1" ht="18.75" customHeight="1" x14ac:dyDescent="0.2">
      <c r="A312" s="14" t="s">
        <v>148</v>
      </c>
      <c r="B312" s="13">
        <v>600000</v>
      </c>
      <c r="C312" s="18">
        <f>C316+C313+C321</f>
        <v>-226671203.98000002</v>
      </c>
      <c r="D312" s="18">
        <f>D316+D313+D321</f>
        <v>-247362156</v>
      </c>
      <c r="E312" s="18">
        <f>E316+E313+E321</f>
        <v>-365834994.28999996</v>
      </c>
      <c r="F312" s="51"/>
      <c r="G312" s="18">
        <f t="shared" si="34"/>
        <v>-139163790.30999994</v>
      </c>
      <c r="H312" s="18">
        <f>H316+H313</f>
        <v>165142352.44</v>
      </c>
      <c r="I312" s="18">
        <f>I316+I313</f>
        <v>462537558</v>
      </c>
      <c r="J312" s="18">
        <f>J316+J313+J321</f>
        <v>345722165.69</v>
      </c>
      <c r="K312" s="19"/>
      <c r="L312" s="18">
        <f t="shared" si="32"/>
        <v>180579813.25</v>
      </c>
    </row>
    <row r="313" spans="1:12" s="11" customFormat="1" ht="47.25" x14ac:dyDescent="0.2">
      <c r="A313" s="14" t="s">
        <v>223</v>
      </c>
      <c r="B313" s="13">
        <v>601000</v>
      </c>
      <c r="C313" s="18">
        <f>C314+C315</f>
        <v>0</v>
      </c>
      <c r="D313" s="18">
        <f>D315</f>
        <v>0</v>
      </c>
      <c r="E313" s="18">
        <f>E315+E314</f>
        <v>0</v>
      </c>
      <c r="F313" s="51"/>
      <c r="G313" s="18">
        <f t="shared" si="34"/>
        <v>0</v>
      </c>
      <c r="H313" s="18">
        <f>H315+H314</f>
        <v>0</v>
      </c>
      <c r="I313" s="18">
        <f>I315</f>
        <v>0</v>
      </c>
      <c r="J313" s="18">
        <f>J315+J314</f>
        <v>0</v>
      </c>
      <c r="K313" s="19"/>
      <c r="L313" s="18">
        <f t="shared" si="32"/>
        <v>0</v>
      </c>
    </row>
    <row r="314" spans="1:12" s="33" customFormat="1" ht="16.5" customHeight="1" x14ac:dyDescent="0.2">
      <c r="A314" s="15" t="s">
        <v>258</v>
      </c>
      <c r="B314" s="73">
        <v>601110</v>
      </c>
      <c r="C314" s="54">
        <v>65000000</v>
      </c>
      <c r="D314" s="54"/>
      <c r="E314" s="54">
        <v>254000000</v>
      </c>
      <c r="F314" s="51" t="str">
        <f>IF(D314=0,"",IF(E314/D314&gt;1.5, "зв.100",E314/D314*100))</f>
        <v/>
      </c>
      <c r="G314" s="18">
        <f t="shared" si="34"/>
        <v>189000000</v>
      </c>
      <c r="H314" s="54">
        <v>100000000</v>
      </c>
      <c r="I314" s="54"/>
      <c r="J314" s="54">
        <v>25500000</v>
      </c>
      <c r="K314" s="19" t="str">
        <f>IF(I314=0,"",IF(J314/I314&gt;1.5, "зв.100",J314/I314*100))</f>
        <v/>
      </c>
      <c r="L314" s="18">
        <f t="shared" si="32"/>
        <v>-74500000</v>
      </c>
    </row>
    <row r="315" spans="1:12" s="29" customFormat="1" ht="18.75" customHeight="1" x14ac:dyDescent="0.2">
      <c r="A315" s="15" t="s">
        <v>224</v>
      </c>
      <c r="B315" s="73">
        <v>601210</v>
      </c>
      <c r="C315" s="54">
        <v>-65000000</v>
      </c>
      <c r="D315" s="54"/>
      <c r="E315" s="54">
        <v>-254000000</v>
      </c>
      <c r="F315" s="51" t="str">
        <f>IF(D315=0,"",IF(E315/D315&gt;1.5, "зв.100",E315/D315*100))</f>
        <v/>
      </c>
      <c r="G315" s="18">
        <f t="shared" si="34"/>
        <v>-189000000</v>
      </c>
      <c r="H315" s="54">
        <v>-100000000</v>
      </c>
      <c r="I315" s="54"/>
      <c r="J315" s="54">
        <v>-25500000</v>
      </c>
      <c r="K315" s="19"/>
      <c r="L315" s="18">
        <f t="shared" si="32"/>
        <v>74500000</v>
      </c>
    </row>
    <row r="316" spans="1:12" s="11" customFormat="1" ht="15.75" x14ac:dyDescent="0.2">
      <c r="A316" s="14" t="s">
        <v>147</v>
      </c>
      <c r="B316" s="13">
        <v>602000</v>
      </c>
      <c r="C316" s="18">
        <f>C317-C318+C319+C320</f>
        <v>-226671203.98000002</v>
      </c>
      <c r="D316" s="18">
        <f>D317-D318+D319+D320</f>
        <v>-247362156</v>
      </c>
      <c r="E316" s="18">
        <f>E317-E318+E319+E320</f>
        <v>-365834994.28999996</v>
      </c>
      <c r="F316" s="51"/>
      <c r="G316" s="18">
        <f t="shared" si="34"/>
        <v>-139163790.30999994</v>
      </c>
      <c r="H316" s="18">
        <f>H317-H318+H319+H320</f>
        <v>165142352.44</v>
      </c>
      <c r="I316" s="18">
        <f>I317-I318+I319+I320</f>
        <v>462537558</v>
      </c>
      <c r="J316" s="18">
        <f>J317-J318+J319+J320</f>
        <v>345722165.69</v>
      </c>
      <c r="K316" s="19"/>
      <c r="L316" s="18">
        <f t="shared" si="32"/>
        <v>180579813.25</v>
      </c>
    </row>
    <row r="317" spans="1:12" ht="15.75" x14ac:dyDescent="0.2">
      <c r="A317" s="15" t="s">
        <v>110</v>
      </c>
      <c r="B317" s="73">
        <v>602100</v>
      </c>
      <c r="C317" s="54">
        <v>35600580.259999998</v>
      </c>
      <c r="D317" s="54">
        <v>191872138</v>
      </c>
      <c r="E317" s="54">
        <v>192372138.78999999</v>
      </c>
      <c r="F317" s="51"/>
      <c r="G317" s="18">
        <f t="shared" si="34"/>
        <v>156771558.53</v>
      </c>
      <c r="H317" s="54">
        <v>130119622.11</v>
      </c>
      <c r="I317" s="54">
        <v>23303264</v>
      </c>
      <c r="J317" s="54">
        <v>36216264.380000003</v>
      </c>
      <c r="K317" s="19"/>
      <c r="L317" s="18">
        <f t="shared" si="32"/>
        <v>-93903357.729999989</v>
      </c>
    </row>
    <row r="318" spans="1:12" ht="15.75" x14ac:dyDescent="0.2">
      <c r="A318" s="15" t="s">
        <v>111</v>
      </c>
      <c r="B318" s="73">
        <v>602200</v>
      </c>
      <c r="C318" s="54">
        <v>192372138.78999999</v>
      </c>
      <c r="D318" s="54">
        <v>0</v>
      </c>
      <c r="E318" s="54">
        <v>202933585.5</v>
      </c>
      <c r="F318" s="51"/>
      <c r="G318" s="18">
        <f t="shared" si="34"/>
        <v>10561446.710000008</v>
      </c>
      <c r="H318" s="54">
        <v>36216264.380000003</v>
      </c>
      <c r="I318" s="54">
        <v>0</v>
      </c>
      <c r="J318" s="54">
        <v>45722363.380000003</v>
      </c>
      <c r="K318" s="19"/>
      <c r="L318" s="18">
        <f>J318-H318</f>
        <v>9506099</v>
      </c>
    </row>
    <row r="319" spans="1:12" ht="15.75" x14ac:dyDescent="0.2">
      <c r="A319" s="15" t="s">
        <v>222</v>
      </c>
      <c r="B319" s="73">
        <v>602300</v>
      </c>
      <c r="C319" s="54">
        <v>78374.42</v>
      </c>
      <c r="D319" s="54">
        <v>0</v>
      </c>
      <c r="E319" s="54">
        <v>0</v>
      </c>
      <c r="F319" s="51"/>
      <c r="G319" s="18">
        <f t="shared" si="34"/>
        <v>-78374.42</v>
      </c>
      <c r="H319" s="54">
        <v>1260974.8400000001</v>
      </c>
      <c r="I319" s="54">
        <v>0</v>
      </c>
      <c r="J319" s="54">
        <v>-45282.89</v>
      </c>
      <c r="K319" s="19"/>
      <c r="L319" s="18">
        <f t="shared" si="32"/>
        <v>-1306257.73</v>
      </c>
    </row>
    <row r="320" spans="1:12" ht="47.25" x14ac:dyDescent="0.2">
      <c r="A320" s="15" t="s">
        <v>207</v>
      </c>
      <c r="B320" s="73">
        <v>602400</v>
      </c>
      <c r="C320" s="54">
        <v>-69978019.870000005</v>
      </c>
      <c r="D320" s="54">
        <v>-439234294</v>
      </c>
      <c r="E320" s="54">
        <v>-355273547.57999998</v>
      </c>
      <c r="F320" s="51"/>
      <c r="G320" s="18">
        <f t="shared" si="34"/>
        <v>-285295527.70999998</v>
      </c>
      <c r="H320" s="54">
        <v>69978019.870000005</v>
      </c>
      <c r="I320" s="54">
        <v>439234294</v>
      </c>
      <c r="J320" s="54">
        <v>355273547.57999998</v>
      </c>
      <c r="K320" s="19"/>
      <c r="L320" s="18">
        <f t="shared" si="32"/>
        <v>285295527.70999998</v>
      </c>
    </row>
    <row r="321" spans="1:12" s="11" customFormat="1" ht="31.5" hidden="1" x14ac:dyDescent="0.2">
      <c r="A321" s="14" t="s">
        <v>228</v>
      </c>
      <c r="B321" s="13">
        <v>603000</v>
      </c>
      <c r="C321" s="18">
        <f>C289</f>
        <v>0</v>
      </c>
      <c r="D321" s="18">
        <f>D289</f>
        <v>0</v>
      </c>
      <c r="E321" s="18">
        <f>E289</f>
        <v>0</v>
      </c>
      <c r="F321" s="51"/>
      <c r="G321" s="18">
        <f t="shared" si="34"/>
        <v>0</v>
      </c>
      <c r="H321" s="18"/>
      <c r="I321" s="18">
        <f>I298</f>
        <v>0</v>
      </c>
      <c r="J321" s="51"/>
      <c r="K321" s="19"/>
      <c r="L321" s="18">
        <f t="shared" si="32"/>
        <v>0</v>
      </c>
    </row>
    <row r="322" spans="1:12" s="17" customFormat="1" ht="48.75" customHeight="1" x14ac:dyDescent="0.2">
      <c r="A322" s="14" t="s">
        <v>231</v>
      </c>
      <c r="B322" s="13">
        <v>900460</v>
      </c>
      <c r="C322" s="18">
        <f>C312</f>
        <v>-226671203.98000002</v>
      </c>
      <c r="D322" s="18">
        <f>D312</f>
        <v>-247362156</v>
      </c>
      <c r="E322" s="18">
        <f>E312</f>
        <v>-365834994.28999996</v>
      </c>
      <c r="F322" s="18"/>
      <c r="G322" s="18">
        <f t="shared" si="34"/>
        <v>-139163790.30999994</v>
      </c>
      <c r="H322" s="18">
        <f>H312+H308</f>
        <v>165142352.44</v>
      </c>
      <c r="I322" s="18">
        <f>I312+I308</f>
        <v>471916290</v>
      </c>
      <c r="J322" s="18">
        <f>J312</f>
        <v>345722165.69</v>
      </c>
      <c r="K322" s="19"/>
      <c r="L322" s="18">
        <f t="shared" si="32"/>
        <v>180579813.25</v>
      </c>
    </row>
    <row r="323" spans="1:12" s="21" customFormat="1" ht="16.5" x14ac:dyDescent="0.2">
      <c r="A323" s="41"/>
      <c r="B323" s="25"/>
      <c r="C323" s="26"/>
      <c r="D323" s="26"/>
      <c r="E323" s="26"/>
      <c r="F323" s="27"/>
      <c r="G323" s="26"/>
      <c r="H323" s="26"/>
      <c r="I323" s="26"/>
      <c r="J323" s="26"/>
      <c r="K323" s="28"/>
      <c r="L323" s="26"/>
    </row>
    <row r="324" spans="1:12" ht="15.75" x14ac:dyDescent="0.25">
      <c r="A324" s="42"/>
      <c r="B324" s="86"/>
      <c r="C324" s="91"/>
      <c r="D324" s="5"/>
      <c r="E324" s="6"/>
      <c r="F324" s="8"/>
      <c r="G324" s="8"/>
      <c r="H324" s="8"/>
      <c r="I324" s="6"/>
    </row>
    <row r="325" spans="1:12" s="48" customFormat="1" ht="20.25" x14ac:dyDescent="0.3">
      <c r="A325" s="49"/>
      <c r="B325" s="87"/>
      <c r="C325" s="92"/>
      <c r="E325" s="50"/>
      <c r="F325" s="50"/>
    </row>
    <row r="326" spans="1:12" s="23" customFormat="1" ht="18.75" x14ac:dyDescent="0.3">
      <c r="A326" s="43"/>
      <c r="B326" s="88"/>
      <c r="C326" s="93"/>
      <c r="E326" s="24"/>
      <c r="F326" s="24"/>
    </row>
    <row r="327" spans="1:12" x14ac:dyDescent="0.2">
      <c r="A327" s="44"/>
    </row>
    <row r="328" spans="1:12" x14ac:dyDescent="0.2">
      <c r="A328" s="44"/>
    </row>
    <row r="329" spans="1:12" x14ac:dyDescent="0.2">
      <c r="A329" s="44"/>
    </row>
    <row r="330" spans="1:12" x14ac:dyDescent="0.2">
      <c r="A330" s="44"/>
    </row>
    <row r="331" spans="1:12" x14ac:dyDescent="0.2">
      <c r="A331" s="44"/>
    </row>
    <row r="332" spans="1:12" x14ac:dyDescent="0.2">
      <c r="A332" s="44"/>
    </row>
    <row r="333" spans="1:12" x14ac:dyDescent="0.2">
      <c r="A333" s="44"/>
    </row>
    <row r="334" spans="1:12" x14ac:dyDescent="0.2">
      <c r="A334" s="44"/>
    </row>
    <row r="335" spans="1:12" x14ac:dyDescent="0.2">
      <c r="A335" s="44"/>
    </row>
    <row r="336" spans="1:12" x14ac:dyDescent="0.2">
      <c r="A336" s="44"/>
    </row>
    <row r="337" spans="1:1" x14ac:dyDescent="0.2">
      <c r="A337" s="44"/>
    </row>
    <row r="338" spans="1:1" x14ac:dyDescent="0.2">
      <c r="A338" s="44"/>
    </row>
    <row r="339" spans="1:1" x14ac:dyDescent="0.2">
      <c r="A339" s="44"/>
    </row>
    <row r="340" spans="1:1" x14ac:dyDescent="0.2">
      <c r="A340" s="44"/>
    </row>
    <row r="341" spans="1:1" x14ac:dyDescent="0.2">
      <c r="A341" s="44"/>
    </row>
    <row r="342" spans="1:1" x14ac:dyDescent="0.2">
      <c r="A342" s="44"/>
    </row>
    <row r="343" spans="1:1" x14ac:dyDescent="0.2">
      <c r="A343" s="44"/>
    </row>
    <row r="344" spans="1:1" x14ac:dyDescent="0.2">
      <c r="A344" s="44"/>
    </row>
    <row r="345" spans="1:1" x14ac:dyDescent="0.2">
      <c r="A345" s="44"/>
    </row>
    <row r="346" spans="1:1" x14ac:dyDescent="0.2">
      <c r="A346" s="44"/>
    </row>
    <row r="347" spans="1:1" x14ac:dyDescent="0.2">
      <c r="A347" s="44"/>
    </row>
    <row r="348" spans="1:1" x14ac:dyDescent="0.2">
      <c r="A348" s="44"/>
    </row>
    <row r="349" spans="1:1" x14ac:dyDescent="0.2">
      <c r="A349" s="44"/>
    </row>
    <row r="350" spans="1:1" x14ac:dyDescent="0.2">
      <c r="A350" s="44"/>
    </row>
    <row r="351" spans="1:1" x14ac:dyDescent="0.2">
      <c r="A351" s="44"/>
    </row>
    <row r="352" spans="1:1" x14ac:dyDescent="0.2">
      <c r="A352" s="44"/>
    </row>
    <row r="353" spans="1:1" x14ac:dyDescent="0.2">
      <c r="A353" s="44"/>
    </row>
    <row r="354" spans="1:1" x14ac:dyDescent="0.2">
      <c r="A354" s="44"/>
    </row>
    <row r="355" spans="1:1" x14ac:dyDescent="0.2">
      <c r="A355" s="44"/>
    </row>
    <row r="356" spans="1:1" x14ac:dyDescent="0.2">
      <c r="A356" s="44"/>
    </row>
    <row r="357" spans="1:1" x14ac:dyDescent="0.2">
      <c r="A357" s="44"/>
    </row>
    <row r="358" spans="1:1" x14ac:dyDescent="0.2">
      <c r="A358" s="44"/>
    </row>
    <row r="359" spans="1:1" x14ac:dyDescent="0.2">
      <c r="A359" s="44"/>
    </row>
    <row r="360" spans="1:1" x14ac:dyDescent="0.2">
      <c r="A360" s="44"/>
    </row>
    <row r="361" spans="1:1" x14ac:dyDescent="0.2">
      <c r="A361" s="44"/>
    </row>
    <row r="362" spans="1:1" x14ac:dyDescent="0.2">
      <c r="A362" s="44"/>
    </row>
    <row r="363" spans="1:1" x14ac:dyDescent="0.2">
      <c r="A363" s="44"/>
    </row>
    <row r="364" spans="1:1" x14ac:dyDescent="0.2">
      <c r="A364" s="44"/>
    </row>
    <row r="365" spans="1:1" x14ac:dyDescent="0.2">
      <c r="A365" s="44"/>
    </row>
    <row r="366" spans="1:1" x14ac:dyDescent="0.2">
      <c r="A366" s="44"/>
    </row>
    <row r="367" spans="1:1" x14ac:dyDescent="0.2">
      <c r="A367" s="44"/>
    </row>
    <row r="368" spans="1:1" x14ac:dyDescent="0.2">
      <c r="A368" s="44"/>
    </row>
    <row r="369" spans="1:1" x14ac:dyDescent="0.2">
      <c r="A369" s="44"/>
    </row>
    <row r="370" spans="1:1" x14ac:dyDescent="0.2">
      <c r="A370" s="44"/>
    </row>
    <row r="371" spans="1:1" x14ac:dyDescent="0.2">
      <c r="A371" s="44"/>
    </row>
    <row r="372" spans="1:1" x14ac:dyDescent="0.2">
      <c r="A372" s="44"/>
    </row>
    <row r="373" spans="1:1" x14ac:dyDescent="0.2">
      <c r="A373" s="44"/>
    </row>
    <row r="374" spans="1:1" x14ac:dyDescent="0.2">
      <c r="A374" s="44"/>
    </row>
    <row r="375" spans="1:1" x14ac:dyDescent="0.2">
      <c r="A375" s="44"/>
    </row>
    <row r="376" spans="1:1" x14ac:dyDescent="0.2">
      <c r="A376" s="44"/>
    </row>
    <row r="377" spans="1:1" x14ac:dyDescent="0.2">
      <c r="A377" s="44"/>
    </row>
    <row r="378" spans="1:1" x14ac:dyDescent="0.2">
      <c r="A378" s="44"/>
    </row>
    <row r="379" spans="1:1" x14ac:dyDescent="0.2">
      <c r="A379" s="44"/>
    </row>
    <row r="380" spans="1:1" x14ac:dyDescent="0.2">
      <c r="A380" s="44"/>
    </row>
    <row r="381" spans="1:1" x14ac:dyDescent="0.2">
      <c r="A381" s="44"/>
    </row>
    <row r="382" spans="1:1" x14ac:dyDescent="0.2">
      <c r="A382" s="44"/>
    </row>
    <row r="383" spans="1:1" x14ac:dyDescent="0.2">
      <c r="A383" s="44"/>
    </row>
    <row r="384" spans="1:1" x14ac:dyDescent="0.2">
      <c r="A384" s="44"/>
    </row>
    <row r="385" spans="1:1" x14ac:dyDescent="0.2">
      <c r="A385" s="44"/>
    </row>
    <row r="386" spans="1:1" x14ac:dyDescent="0.2">
      <c r="A386" s="44"/>
    </row>
    <row r="387" spans="1:1" x14ac:dyDescent="0.2">
      <c r="A387" s="44"/>
    </row>
    <row r="388" spans="1:1" x14ac:dyDescent="0.2">
      <c r="A388" s="44"/>
    </row>
    <row r="389" spans="1:1" x14ac:dyDescent="0.2">
      <c r="A389" s="44"/>
    </row>
    <row r="390" spans="1:1" x14ac:dyDescent="0.2">
      <c r="A390" s="44"/>
    </row>
    <row r="391" spans="1:1" x14ac:dyDescent="0.2">
      <c r="A391" s="44"/>
    </row>
    <row r="392" spans="1:1" x14ac:dyDescent="0.2">
      <c r="A392" s="44"/>
    </row>
    <row r="393" spans="1:1" x14ac:dyDescent="0.2">
      <c r="A393" s="44"/>
    </row>
    <row r="394" spans="1:1" x14ac:dyDescent="0.2">
      <c r="A394" s="44"/>
    </row>
    <row r="395" spans="1:1" x14ac:dyDescent="0.2">
      <c r="A395" s="44"/>
    </row>
    <row r="396" spans="1:1" x14ac:dyDescent="0.2">
      <c r="A396" s="44"/>
    </row>
    <row r="397" spans="1:1" x14ac:dyDescent="0.2">
      <c r="A397" s="44"/>
    </row>
    <row r="398" spans="1:1" x14ac:dyDescent="0.2">
      <c r="A398" s="44"/>
    </row>
    <row r="399" spans="1:1" x14ac:dyDescent="0.2">
      <c r="A399" s="44"/>
    </row>
    <row r="400" spans="1:1" x14ac:dyDescent="0.2">
      <c r="A400" s="44"/>
    </row>
    <row r="401" spans="1:1" x14ac:dyDescent="0.2">
      <c r="A401" s="44"/>
    </row>
    <row r="402" spans="1:1" x14ac:dyDescent="0.2">
      <c r="A402" s="44"/>
    </row>
    <row r="403" spans="1:1" x14ac:dyDescent="0.2">
      <c r="A403" s="44"/>
    </row>
    <row r="404" spans="1:1" x14ac:dyDescent="0.2">
      <c r="A404" s="44"/>
    </row>
    <row r="405" spans="1:1" x14ac:dyDescent="0.2">
      <c r="A405" s="44"/>
    </row>
    <row r="406" spans="1:1" x14ac:dyDescent="0.2">
      <c r="A406" s="44"/>
    </row>
    <row r="407" spans="1:1" x14ac:dyDescent="0.2">
      <c r="A407" s="44"/>
    </row>
    <row r="408" spans="1:1" x14ac:dyDescent="0.2">
      <c r="A408" s="44"/>
    </row>
    <row r="409" spans="1:1" x14ac:dyDescent="0.2">
      <c r="A409" s="44"/>
    </row>
    <row r="410" spans="1:1" x14ac:dyDescent="0.2">
      <c r="A410" s="44"/>
    </row>
    <row r="411" spans="1:1" x14ac:dyDescent="0.2">
      <c r="A411" s="44"/>
    </row>
    <row r="412" spans="1:1" x14ac:dyDescent="0.2">
      <c r="A412" s="44"/>
    </row>
    <row r="413" spans="1:1" x14ac:dyDescent="0.2">
      <c r="A413" s="44"/>
    </row>
    <row r="414" spans="1:1" x14ac:dyDescent="0.2">
      <c r="A414" s="44"/>
    </row>
    <row r="415" spans="1:1" x14ac:dyDescent="0.2">
      <c r="A415" s="44"/>
    </row>
    <row r="416" spans="1:1" x14ac:dyDescent="0.2">
      <c r="A416" s="44"/>
    </row>
    <row r="417" spans="1:1" x14ac:dyDescent="0.2">
      <c r="A417" s="44"/>
    </row>
    <row r="418" spans="1:1" x14ac:dyDescent="0.2">
      <c r="A418" s="44"/>
    </row>
    <row r="419" spans="1:1" x14ac:dyDescent="0.2">
      <c r="A419" s="44"/>
    </row>
    <row r="420" spans="1:1" x14ac:dyDescent="0.2">
      <c r="A420" s="44"/>
    </row>
    <row r="421" spans="1:1" x14ac:dyDescent="0.2">
      <c r="A421" s="44"/>
    </row>
    <row r="422" spans="1:1" x14ac:dyDescent="0.2">
      <c r="A422" s="44"/>
    </row>
    <row r="423" spans="1:1" x14ac:dyDescent="0.2">
      <c r="A423" s="44"/>
    </row>
    <row r="424" spans="1:1" x14ac:dyDescent="0.2">
      <c r="A424" s="44"/>
    </row>
    <row r="425" spans="1:1" x14ac:dyDescent="0.2">
      <c r="A425" s="44"/>
    </row>
    <row r="426" spans="1:1" x14ac:dyDescent="0.2">
      <c r="A426" s="44"/>
    </row>
    <row r="427" spans="1:1" x14ac:dyDescent="0.2">
      <c r="A427" s="44"/>
    </row>
    <row r="428" spans="1:1" x14ac:dyDescent="0.2">
      <c r="A428" s="44"/>
    </row>
    <row r="429" spans="1:1" x14ac:dyDescent="0.2">
      <c r="A429" s="44"/>
    </row>
    <row r="430" spans="1:1" x14ac:dyDescent="0.2">
      <c r="A430" s="44"/>
    </row>
    <row r="431" spans="1:1" x14ac:dyDescent="0.2">
      <c r="A431" s="44"/>
    </row>
    <row r="432" spans="1:1" x14ac:dyDescent="0.2">
      <c r="A432" s="44"/>
    </row>
    <row r="433" spans="1:1" x14ac:dyDescent="0.2">
      <c r="A433" s="44"/>
    </row>
    <row r="434" spans="1:1" x14ac:dyDescent="0.2">
      <c r="A434" s="44"/>
    </row>
    <row r="435" spans="1:1" x14ac:dyDescent="0.2">
      <c r="A435" s="44"/>
    </row>
    <row r="436" spans="1:1" x14ac:dyDescent="0.2">
      <c r="A436" s="44"/>
    </row>
    <row r="437" spans="1:1" x14ac:dyDescent="0.2">
      <c r="A437" s="44"/>
    </row>
    <row r="438" spans="1:1" x14ac:dyDescent="0.2">
      <c r="A438" s="44"/>
    </row>
    <row r="439" spans="1:1" x14ac:dyDescent="0.2">
      <c r="A439" s="44"/>
    </row>
    <row r="440" spans="1:1" x14ac:dyDescent="0.2">
      <c r="A440" s="44"/>
    </row>
    <row r="441" spans="1:1" x14ac:dyDescent="0.2">
      <c r="A441" s="44"/>
    </row>
    <row r="442" spans="1:1" x14ac:dyDescent="0.2">
      <c r="A442" s="44"/>
    </row>
    <row r="443" spans="1:1" x14ac:dyDescent="0.2">
      <c r="A443" s="44"/>
    </row>
    <row r="444" spans="1:1" x14ac:dyDescent="0.2">
      <c r="A444" s="44"/>
    </row>
    <row r="445" spans="1:1" x14ac:dyDescent="0.2">
      <c r="A445" s="44"/>
    </row>
    <row r="446" spans="1:1" x14ac:dyDescent="0.2">
      <c r="A446" s="44"/>
    </row>
    <row r="447" spans="1:1" x14ac:dyDescent="0.2">
      <c r="A447" s="44"/>
    </row>
    <row r="448" spans="1:1" x14ac:dyDescent="0.2">
      <c r="A448" s="44"/>
    </row>
    <row r="449" spans="1:1" x14ac:dyDescent="0.2">
      <c r="A449" s="44"/>
    </row>
    <row r="450" spans="1:1" x14ac:dyDescent="0.2">
      <c r="A450" s="44"/>
    </row>
    <row r="451" spans="1:1" x14ac:dyDescent="0.2">
      <c r="A451" s="44"/>
    </row>
    <row r="452" spans="1:1" x14ac:dyDescent="0.2">
      <c r="A452" s="44"/>
    </row>
    <row r="453" spans="1:1" x14ac:dyDescent="0.2">
      <c r="A453" s="44"/>
    </row>
    <row r="454" spans="1:1" x14ac:dyDescent="0.2">
      <c r="A454" s="44"/>
    </row>
    <row r="455" spans="1:1" x14ac:dyDescent="0.2">
      <c r="A455" s="44"/>
    </row>
    <row r="456" spans="1:1" x14ac:dyDescent="0.2">
      <c r="A456" s="44"/>
    </row>
    <row r="457" spans="1:1" x14ac:dyDescent="0.2">
      <c r="A457" s="44"/>
    </row>
    <row r="458" spans="1:1" x14ac:dyDescent="0.2">
      <c r="A458" s="44"/>
    </row>
    <row r="459" spans="1:1" x14ac:dyDescent="0.2">
      <c r="A459" s="44"/>
    </row>
    <row r="460" spans="1:1" x14ac:dyDescent="0.2">
      <c r="A460" s="44"/>
    </row>
    <row r="461" spans="1:1" x14ac:dyDescent="0.2">
      <c r="A461" s="44"/>
    </row>
    <row r="462" spans="1:1" x14ac:dyDescent="0.2">
      <c r="A462" s="44"/>
    </row>
    <row r="463" spans="1:1" x14ac:dyDescent="0.2">
      <c r="A463" s="44"/>
    </row>
    <row r="464" spans="1:1" x14ac:dyDescent="0.2">
      <c r="A464" s="44"/>
    </row>
    <row r="465" spans="1:1" x14ac:dyDescent="0.2">
      <c r="A465" s="44"/>
    </row>
    <row r="466" spans="1:1" x14ac:dyDescent="0.2">
      <c r="A466" s="44"/>
    </row>
    <row r="467" spans="1:1" x14ac:dyDescent="0.2">
      <c r="A467" s="44"/>
    </row>
    <row r="468" spans="1:1" x14ac:dyDescent="0.2">
      <c r="A468" s="44"/>
    </row>
    <row r="469" spans="1:1" x14ac:dyDescent="0.2">
      <c r="A469" s="44"/>
    </row>
    <row r="470" spans="1:1" x14ac:dyDescent="0.2">
      <c r="A470" s="44"/>
    </row>
  </sheetData>
  <mergeCells count="17">
    <mergeCell ref="L6:L7"/>
    <mergeCell ref="G6:G7"/>
    <mergeCell ref="H6:H7"/>
    <mergeCell ref="I6:I7"/>
    <mergeCell ref="J6:J7"/>
    <mergeCell ref="E6:E7"/>
    <mergeCell ref="F6:F7"/>
    <mergeCell ref="A1:L1"/>
    <mergeCell ref="A5:A7"/>
    <mergeCell ref="B5:B7"/>
    <mergeCell ref="A2:L2"/>
    <mergeCell ref="A3:L3"/>
    <mergeCell ref="C5:G5"/>
    <mergeCell ref="H5:L5"/>
    <mergeCell ref="C6:C7"/>
    <mergeCell ref="D6:D7"/>
    <mergeCell ref="K6:K7"/>
  </mergeCells>
  <phoneticPr fontId="0" type="noConversion"/>
  <printOptions horizontalCentered="1"/>
  <pageMargins left="0" right="0" top="0.78740157480314965" bottom="0.27559055118110237" header="0.31496062992125984" footer="0.23622047244094491"/>
  <pageSetup paperSize="9" scale="57" orientation="landscape" r:id="rId1"/>
  <ignoredErrors>
    <ignoredError sqref="E11 D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дані-2016</vt:lpstr>
      <vt:lpstr>Data</vt:lpstr>
      <vt:lpstr>Date</vt:lpstr>
      <vt:lpstr>Date1</vt:lpstr>
      <vt:lpstr>'дані-2016'!Заголовки_для_печати</vt:lpstr>
      <vt:lpstr>'дані-2016'!Область_печати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2017-02-10T08:44:15Z</cp:lastPrinted>
  <dcterms:created xsi:type="dcterms:W3CDTF">2003-12-23T13:56:31Z</dcterms:created>
  <dcterms:modified xsi:type="dcterms:W3CDTF">2018-02-20T15:05:36Z</dcterms:modified>
</cp:coreProperties>
</file>