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0755" yWindow="-15" windowWidth="10800" windowHeight="10815" tabRatio="728"/>
  </bookViews>
  <sheets>
    <sheet name="дані-2015" sheetId="15" r:id="rId1"/>
  </sheets>
  <definedNames>
    <definedName name="Data">'дані-2015'!$A$9:$V$285</definedName>
    <definedName name="Date">'дані-2015'!$A$3</definedName>
    <definedName name="Date1">'дані-2015'!$A$4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'дані-2015'!$6:$8</definedName>
    <definedName name="_xlnm.Print_Area" localSheetId="0">'дані-2015'!$A$1:$L$321</definedName>
  </definedNames>
  <calcPr calcId="162913" fullCalcOnLoad="1"/>
</workbook>
</file>

<file path=xl/calcChain.xml><?xml version="1.0" encoding="utf-8"?>
<calcChain xmlns="http://schemas.openxmlformats.org/spreadsheetml/2006/main">
  <c r="K233" i="15" l="1"/>
  <c r="L233" i="15"/>
  <c r="L246" i="15"/>
  <c r="K246" i="15"/>
  <c r="K238" i="15"/>
  <c r="K239" i="15"/>
  <c r="L238" i="15"/>
  <c r="L239" i="15"/>
  <c r="L139" i="15"/>
  <c r="L140" i="15"/>
  <c r="L141" i="15"/>
  <c r="L142" i="15"/>
  <c r="L143" i="15"/>
  <c r="L144" i="15"/>
  <c r="L145" i="15"/>
  <c r="L146" i="15"/>
  <c r="L147" i="15"/>
  <c r="L148" i="15"/>
  <c r="K142" i="15"/>
  <c r="K143" i="15"/>
  <c r="K144" i="15"/>
  <c r="K145" i="15"/>
  <c r="K146" i="15"/>
  <c r="K147" i="15"/>
  <c r="L106" i="15"/>
  <c r="K106" i="15"/>
  <c r="L100" i="15"/>
  <c r="K100" i="15"/>
  <c r="J99" i="15"/>
  <c r="H99" i="15"/>
  <c r="L99" i="15" s="1"/>
  <c r="I99" i="15"/>
  <c r="K99" i="15" s="1"/>
  <c r="L97" i="15"/>
  <c r="K97" i="15"/>
  <c r="L92" i="15"/>
  <c r="K92" i="15"/>
  <c r="L67" i="15"/>
  <c r="K67" i="15"/>
  <c r="K39" i="15"/>
  <c r="K40" i="15"/>
  <c r="K41" i="15"/>
  <c r="G256" i="15"/>
  <c r="F256" i="15"/>
  <c r="F246" i="15"/>
  <c r="G236" i="15"/>
  <c r="G237" i="15"/>
  <c r="G238" i="15"/>
  <c r="G239" i="15"/>
  <c r="G240" i="15"/>
  <c r="G241" i="15"/>
  <c r="F236" i="15"/>
  <c r="F237" i="15"/>
  <c r="F238" i="15"/>
  <c r="F239" i="15"/>
  <c r="F240" i="15"/>
  <c r="F241" i="15"/>
  <c r="G233" i="15"/>
  <c r="F233" i="15"/>
  <c r="G145" i="15"/>
  <c r="G146" i="15"/>
  <c r="G147" i="15"/>
  <c r="G148" i="15"/>
  <c r="F145" i="15"/>
  <c r="F146" i="15"/>
  <c r="F147" i="15"/>
  <c r="F148" i="15"/>
  <c r="F143" i="15"/>
  <c r="F144" i="15"/>
  <c r="G97" i="15"/>
  <c r="F97" i="15"/>
  <c r="G68" i="15"/>
  <c r="F68" i="15"/>
  <c r="D99" i="15"/>
  <c r="E99" i="15"/>
  <c r="F99" i="15"/>
  <c r="F100" i="15"/>
  <c r="F105" i="15"/>
  <c r="F106" i="15"/>
  <c r="G21" i="15"/>
  <c r="G22" i="15"/>
  <c r="C23" i="15"/>
  <c r="G23" i="15" s="1"/>
  <c r="G24" i="15"/>
  <c r="G25" i="15"/>
  <c r="F21" i="15"/>
  <c r="F22" i="15"/>
  <c r="F23" i="15"/>
  <c r="F24" i="15"/>
  <c r="F25" i="15"/>
  <c r="G50" i="15"/>
  <c r="L295" i="15"/>
  <c r="J297" i="15"/>
  <c r="I297" i="15"/>
  <c r="H297" i="15"/>
  <c r="C297" i="15"/>
  <c r="D297" i="15"/>
  <c r="H316" i="15"/>
  <c r="L316" i="15" s="1"/>
  <c r="J311" i="15"/>
  <c r="J308" i="15"/>
  <c r="J307" i="15"/>
  <c r="L309" i="15"/>
  <c r="L254" i="15"/>
  <c r="K254" i="15"/>
  <c r="G254" i="15"/>
  <c r="F254" i="15"/>
  <c r="L215" i="15"/>
  <c r="L216" i="15"/>
  <c r="K214" i="15"/>
  <c r="K215" i="15"/>
  <c r="K216" i="15"/>
  <c r="G215" i="15"/>
  <c r="G216" i="15"/>
  <c r="F215" i="15"/>
  <c r="F216" i="15"/>
  <c r="G210" i="15"/>
  <c r="F210" i="15"/>
  <c r="L210" i="15"/>
  <c r="K210" i="15"/>
  <c r="L202" i="15"/>
  <c r="L203" i="15"/>
  <c r="L204" i="15"/>
  <c r="L205" i="15"/>
  <c r="K202" i="15"/>
  <c r="K203" i="15"/>
  <c r="K204" i="15"/>
  <c r="K205" i="15"/>
  <c r="L174" i="15"/>
  <c r="L175" i="15"/>
  <c r="L176" i="15"/>
  <c r="L177" i="15"/>
  <c r="L178" i="15"/>
  <c r="L179" i="15"/>
  <c r="L180" i="15"/>
  <c r="L181" i="15"/>
  <c r="L182" i="15"/>
  <c r="L183" i="15"/>
  <c r="L184" i="15"/>
  <c r="L185" i="15"/>
  <c r="L186" i="15"/>
  <c r="L187" i="15"/>
  <c r="L188" i="15"/>
  <c r="L189" i="15"/>
  <c r="L190" i="15"/>
  <c r="L191" i="15"/>
  <c r="L192" i="15"/>
  <c r="L193" i="15"/>
  <c r="L194" i="15"/>
  <c r="L195" i="15"/>
  <c r="L196" i="15"/>
  <c r="L197" i="15"/>
  <c r="K174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L157" i="15"/>
  <c r="K157" i="15"/>
  <c r="G157" i="15"/>
  <c r="F157" i="15"/>
  <c r="L46" i="15"/>
  <c r="L47" i="15"/>
  <c r="L48" i="15"/>
  <c r="L49" i="15"/>
  <c r="L50" i="15"/>
  <c r="L51" i="15"/>
  <c r="L52" i="15"/>
  <c r="L53" i="15"/>
  <c r="J54" i="15"/>
  <c r="H54" i="15"/>
  <c r="L54" i="15" s="1"/>
  <c r="L55" i="15"/>
  <c r="L56" i="15"/>
  <c r="J57" i="15"/>
  <c r="H57" i="15"/>
  <c r="L57" i="15"/>
  <c r="L58" i="15"/>
  <c r="L59" i="15"/>
  <c r="I43" i="15"/>
  <c r="K43" i="15"/>
  <c r="K44" i="15"/>
  <c r="K45" i="15"/>
  <c r="K46" i="15"/>
  <c r="K47" i="15"/>
  <c r="K48" i="15"/>
  <c r="K49" i="15"/>
  <c r="K50" i="15"/>
  <c r="K51" i="15"/>
  <c r="K52" i="15"/>
  <c r="K53" i="15"/>
  <c r="D311" i="15"/>
  <c r="D308" i="15"/>
  <c r="D316" i="15"/>
  <c r="D307" i="15"/>
  <c r="E311" i="15"/>
  <c r="E308" i="15"/>
  <c r="E316" i="15"/>
  <c r="E307" i="15"/>
  <c r="C311" i="15"/>
  <c r="C308" i="15"/>
  <c r="C287" i="15"/>
  <c r="C316" i="15"/>
  <c r="G316" i="15"/>
  <c r="I316" i="15"/>
  <c r="C173" i="15"/>
  <c r="G309" i="15"/>
  <c r="J294" i="15"/>
  <c r="E294" i="15"/>
  <c r="G295" i="15"/>
  <c r="J173" i="15"/>
  <c r="I173" i="15"/>
  <c r="D154" i="15"/>
  <c r="D165" i="15"/>
  <c r="D264" i="15"/>
  <c r="D259" i="15"/>
  <c r="F259" i="15" s="1"/>
  <c r="D257" i="15"/>
  <c r="D253" i="15"/>
  <c r="F253" i="15" s="1"/>
  <c r="D244" i="15"/>
  <c r="D242" i="15"/>
  <c r="F242" i="15" s="1"/>
  <c r="D234" i="15"/>
  <c r="D228" i="15"/>
  <c r="F228" i="15" s="1"/>
  <c r="D226" i="15"/>
  <c r="D221" i="15"/>
  <c r="F221" i="15" s="1"/>
  <c r="D206" i="15"/>
  <c r="D173" i="15"/>
  <c r="D152" i="15"/>
  <c r="D269" i="15"/>
  <c r="E253" i="15"/>
  <c r="C253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174" i="15"/>
  <c r="E173" i="15"/>
  <c r="D38" i="15"/>
  <c r="F38" i="15" s="1"/>
  <c r="F39" i="15"/>
  <c r="F40" i="15"/>
  <c r="F41" i="15"/>
  <c r="G39" i="15"/>
  <c r="G40" i="15"/>
  <c r="G46" i="15"/>
  <c r="G47" i="15"/>
  <c r="G48" i="15"/>
  <c r="G49" i="15"/>
  <c r="G51" i="15"/>
  <c r="G52" i="15"/>
  <c r="G53" i="15"/>
  <c r="F46" i="15"/>
  <c r="F47" i="15"/>
  <c r="F48" i="15"/>
  <c r="F49" i="15"/>
  <c r="F50" i="15"/>
  <c r="F51" i="15"/>
  <c r="F52" i="15"/>
  <c r="F53" i="15"/>
  <c r="I21" i="15"/>
  <c r="J21" i="15"/>
  <c r="J11" i="15"/>
  <c r="J18" i="15"/>
  <c r="J10" i="15"/>
  <c r="J27" i="15"/>
  <c r="J29" i="15"/>
  <c r="J31" i="15"/>
  <c r="J26" i="15"/>
  <c r="J38" i="15"/>
  <c r="J37" i="15"/>
  <c r="J43" i="15"/>
  <c r="J60" i="15"/>
  <c r="J74" i="15"/>
  <c r="J42" i="15"/>
  <c r="J79" i="15"/>
  <c r="J85" i="15"/>
  <c r="J78" i="15" s="1"/>
  <c r="J35" i="15"/>
  <c r="D281" i="15"/>
  <c r="E281" i="15"/>
  <c r="E284" i="15" s="1"/>
  <c r="F283" i="15"/>
  <c r="F282" i="15"/>
  <c r="D271" i="15"/>
  <c r="E264" i="15"/>
  <c r="E259" i="15"/>
  <c r="E257" i="15"/>
  <c r="F257" i="15" s="1"/>
  <c r="E244" i="15"/>
  <c r="E242" i="15"/>
  <c r="E234" i="15"/>
  <c r="E228" i="15"/>
  <c r="E226" i="15"/>
  <c r="E221" i="15"/>
  <c r="E206" i="15"/>
  <c r="E154" i="15"/>
  <c r="E165" i="15"/>
  <c r="E152" i="15"/>
  <c r="F279" i="15"/>
  <c r="F278" i="15"/>
  <c r="F277" i="15"/>
  <c r="F276" i="15"/>
  <c r="F275" i="15"/>
  <c r="F274" i="15"/>
  <c r="F273" i="15"/>
  <c r="F272" i="15"/>
  <c r="F270" i="15"/>
  <c r="F268" i="15"/>
  <c r="F267" i="15"/>
  <c r="F266" i="15"/>
  <c r="F265" i="15"/>
  <c r="F264" i="15"/>
  <c r="F263" i="15"/>
  <c r="F262" i="15"/>
  <c r="F261" i="15"/>
  <c r="F260" i="15"/>
  <c r="F258" i="15"/>
  <c r="F255" i="15"/>
  <c r="F252" i="15"/>
  <c r="F251" i="15"/>
  <c r="F250" i="15"/>
  <c r="F249" i="15"/>
  <c r="F248" i="15"/>
  <c r="F247" i="15"/>
  <c r="F245" i="15"/>
  <c r="F244" i="15"/>
  <c r="F243" i="15"/>
  <c r="F235" i="15"/>
  <c r="F234" i="15"/>
  <c r="F232" i="15"/>
  <c r="F231" i="15"/>
  <c r="F230" i="15"/>
  <c r="F229" i="15"/>
  <c r="F227" i="15"/>
  <c r="F226" i="15"/>
  <c r="F225" i="15"/>
  <c r="F224" i="15"/>
  <c r="F223" i="15"/>
  <c r="F222" i="15"/>
  <c r="F220" i="15"/>
  <c r="F219" i="15"/>
  <c r="F218" i="15"/>
  <c r="F217" i="15"/>
  <c r="F214" i="15"/>
  <c r="F213" i="15"/>
  <c r="F212" i="15"/>
  <c r="F211" i="15"/>
  <c r="F209" i="15"/>
  <c r="F208" i="15"/>
  <c r="F207" i="15"/>
  <c r="F206" i="15"/>
  <c r="F173" i="15"/>
  <c r="F172" i="15"/>
  <c r="F171" i="15"/>
  <c r="F170" i="15"/>
  <c r="F169" i="15"/>
  <c r="F168" i="15"/>
  <c r="F167" i="15"/>
  <c r="F166" i="15"/>
  <c r="F165" i="15"/>
  <c r="F164" i="15"/>
  <c r="F163" i="15"/>
  <c r="F162" i="15"/>
  <c r="F161" i="15"/>
  <c r="F160" i="15"/>
  <c r="F159" i="15"/>
  <c r="F158" i="15"/>
  <c r="F156" i="15"/>
  <c r="F155" i="15"/>
  <c r="F154" i="15"/>
  <c r="F153" i="15"/>
  <c r="F152" i="15"/>
  <c r="D11" i="15"/>
  <c r="D18" i="15"/>
  <c r="D10" i="15" s="1"/>
  <c r="D27" i="15"/>
  <c r="D29" i="15"/>
  <c r="D31" i="15"/>
  <c r="D37" i="15"/>
  <c r="D43" i="15"/>
  <c r="D54" i="15"/>
  <c r="F54" i="15" s="1"/>
  <c r="D57" i="15"/>
  <c r="D60" i="15"/>
  <c r="F60" i="15" s="1"/>
  <c r="D74" i="15"/>
  <c r="D42" i="15"/>
  <c r="F42" i="15" s="1"/>
  <c r="D79" i="15"/>
  <c r="D85" i="15"/>
  <c r="D35" i="15"/>
  <c r="D90" i="15"/>
  <c r="F90" i="15" s="1"/>
  <c r="D93" i="15"/>
  <c r="D89" i="15"/>
  <c r="F89" i="15" s="1"/>
  <c r="D101" i="15"/>
  <c r="D103" i="15"/>
  <c r="D98" i="15" s="1"/>
  <c r="F98" i="15" s="1"/>
  <c r="D109" i="15"/>
  <c r="D114" i="15"/>
  <c r="D108" i="15"/>
  <c r="F108" i="15" s="1"/>
  <c r="D117" i="15"/>
  <c r="D122" i="15"/>
  <c r="D121" i="15"/>
  <c r="D127" i="15"/>
  <c r="D126" i="15"/>
  <c r="F126" i="15" s="1"/>
  <c r="D130" i="15"/>
  <c r="F130" i="15" s="1"/>
  <c r="D137" i="15"/>
  <c r="D135" i="15"/>
  <c r="D134" i="15"/>
  <c r="E11" i="15"/>
  <c r="F11" i="15" s="1"/>
  <c r="E18" i="15"/>
  <c r="E10" i="15"/>
  <c r="E27" i="15"/>
  <c r="E29" i="15"/>
  <c r="E31" i="15"/>
  <c r="E26" i="15"/>
  <c r="E38" i="15"/>
  <c r="E37" i="15"/>
  <c r="E43" i="15"/>
  <c r="E54" i="15"/>
  <c r="E57" i="15"/>
  <c r="E60" i="15"/>
  <c r="E74" i="15"/>
  <c r="E42" i="15"/>
  <c r="E79" i="15"/>
  <c r="E85" i="15"/>
  <c r="E78" i="15" s="1"/>
  <c r="E35" i="15"/>
  <c r="E90" i="15"/>
  <c r="E93" i="15"/>
  <c r="E89" i="15"/>
  <c r="E101" i="15"/>
  <c r="E103" i="15"/>
  <c r="E98" i="15" s="1"/>
  <c r="E109" i="15"/>
  <c r="E114" i="15"/>
  <c r="E108" i="15"/>
  <c r="E117" i="15"/>
  <c r="E88" i="15"/>
  <c r="E122" i="15"/>
  <c r="E121" i="15"/>
  <c r="E127" i="15"/>
  <c r="E126" i="15"/>
  <c r="E130" i="15"/>
  <c r="E137" i="15"/>
  <c r="E135" i="15"/>
  <c r="E134" i="15"/>
  <c r="E133" i="15" s="1"/>
  <c r="F150" i="15"/>
  <c r="F142" i="15"/>
  <c r="F141" i="15"/>
  <c r="F140" i="15"/>
  <c r="F139" i="15"/>
  <c r="F138" i="15"/>
  <c r="F137" i="15"/>
  <c r="F136" i="15"/>
  <c r="F135" i="15"/>
  <c r="F131" i="15"/>
  <c r="F129" i="15"/>
  <c r="F128" i="15"/>
  <c r="F127" i="15"/>
  <c r="F125" i="15"/>
  <c r="F124" i="15"/>
  <c r="F123" i="15"/>
  <c r="F122" i="15"/>
  <c r="F121" i="15"/>
  <c r="F119" i="15"/>
  <c r="F118" i="15"/>
  <c r="F117" i="15"/>
  <c r="F116" i="15"/>
  <c r="F115" i="15"/>
  <c r="F114" i="15"/>
  <c r="F113" i="15"/>
  <c r="F112" i="15"/>
  <c r="F111" i="15"/>
  <c r="F110" i="15"/>
  <c r="F109" i="15"/>
  <c r="F107" i="15"/>
  <c r="F104" i="15"/>
  <c r="F103" i="15"/>
  <c r="F102" i="15"/>
  <c r="F101" i="15"/>
  <c r="F96" i="15"/>
  <c r="F95" i="15"/>
  <c r="F94" i="15"/>
  <c r="F93" i="15"/>
  <c r="F92" i="15"/>
  <c r="F91" i="15"/>
  <c r="F87" i="15"/>
  <c r="F86" i="15"/>
  <c r="F84" i="15"/>
  <c r="F83" i="15"/>
  <c r="F82" i="15"/>
  <c r="F81" i="15"/>
  <c r="F80" i="15"/>
  <c r="F79" i="15"/>
  <c r="F77" i="15"/>
  <c r="F76" i="15"/>
  <c r="F75" i="15"/>
  <c r="F74" i="15"/>
  <c r="F73" i="15"/>
  <c r="F72" i="15"/>
  <c r="F71" i="15"/>
  <c r="F70" i="15"/>
  <c r="F69" i="15"/>
  <c r="F67" i="15"/>
  <c r="F66" i="15"/>
  <c r="F65" i="15"/>
  <c r="F64" i="15"/>
  <c r="F63" i="15"/>
  <c r="F62" i="15"/>
  <c r="F61" i="15"/>
  <c r="F59" i="15"/>
  <c r="F58" i="15"/>
  <c r="F57" i="15"/>
  <c r="F56" i="15"/>
  <c r="F55" i="15"/>
  <c r="F45" i="15"/>
  <c r="F44" i="15"/>
  <c r="F43" i="15"/>
  <c r="F37" i="15"/>
  <c r="F36" i="15"/>
  <c r="F35" i="15"/>
  <c r="F34" i="15"/>
  <c r="F33" i="15"/>
  <c r="F32" i="15"/>
  <c r="F31" i="15"/>
  <c r="F30" i="15"/>
  <c r="F29" i="15"/>
  <c r="F28" i="15"/>
  <c r="F27" i="15"/>
  <c r="F20" i="15"/>
  <c r="F19" i="15"/>
  <c r="F17" i="15"/>
  <c r="F16" i="15"/>
  <c r="F15" i="15"/>
  <c r="F14" i="15"/>
  <c r="F13" i="15"/>
  <c r="F12" i="15"/>
  <c r="F10" i="15"/>
  <c r="I11" i="15"/>
  <c r="I18" i="15"/>
  <c r="I10" i="15"/>
  <c r="I27" i="15"/>
  <c r="I29" i="15"/>
  <c r="I31" i="15"/>
  <c r="I26" i="15"/>
  <c r="I38" i="15"/>
  <c r="I37" i="15"/>
  <c r="I54" i="15"/>
  <c r="I57" i="15"/>
  <c r="I60" i="15"/>
  <c r="I74" i="15"/>
  <c r="I79" i="15"/>
  <c r="I85" i="15"/>
  <c r="I78" i="15"/>
  <c r="I35" i="15"/>
  <c r="I90" i="15"/>
  <c r="I93" i="15"/>
  <c r="I89" i="15" s="1"/>
  <c r="I101" i="15"/>
  <c r="I103" i="15"/>
  <c r="I98" i="15"/>
  <c r="I109" i="15"/>
  <c r="I114" i="15"/>
  <c r="I108" i="15" s="1"/>
  <c r="I117" i="15"/>
  <c r="I122" i="15"/>
  <c r="I121" i="15" s="1"/>
  <c r="I127" i="15"/>
  <c r="I126" i="15" s="1"/>
  <c r="I120" i="15" s="1"/>
  <c r="I130" i="15"/>
  <c r="I137" i="15"/>
  <c r="I134" i="15"/>
  <c r="I133" i="15" s="1"/>
  <c r="I264" i="15"/>
  <c r="I259" i="15"/>
  <c r="I257" i="15"/>
  <c r="I253" i="15"/>
  <c r="I244" i="15"/>
  <c r="I242" i="15"/>
  <c r="I234" i="15"/>
  <c r="I228" i="15"/>
  <c r="I226" i="15"/>
  <c r="I221" i="15"/>
  <c r="I206" i="15"/>
  <c r="I154" i="15"/>
  <c r="I165" i="15"/>
  <c r="I152" i="15"/>
  <c r="I269" i="15"/>
  <c r="I271" i="15" s="1"/>
  <c r="I280" i="15"/>
  <c r="I281" i="15"/>
  <c r="I284" i="15"/>
  <c r="J90" i="15"/>
  <c r="J93" i="15"/>
  <c r="J89" i="15"/>
  <c r="J101" i="15"/>
  <c r="J103" i="15"/>
  <c r="J98" i="15" s="1"/>
  <c r="J109" i="15"/>
  <c r="J114" i="15"/>
  <c r="J108" i="15"/>
  <c r="J117" i="15"/>
  <c r="J88" i="15"/>
  <c r="J122" i="15"/>
  <c r="J121" i="15"/>
  <c r="J127" i="15"/>
  <c r="J126" i="15"/>
  <c r="J130" i="15"/>
  <c r="J137" i="15"/>
  <c r="J134" i="15" s="1"/>
  <c r="J133" i="15" s="1"/>
  <c r="J264" i="15"/>
  <c r="J259" i="15"/>
  <c r="J257" i="15"/>
  <c r="J253" i="15"/>
  <c r="J244" i="15"/>
  <c r="J242" i="15"/>
  <c r="J234" i="15"/>
  <c r="J228" i="15"/>
  <c r="J226" i="15"/>
  <c r="J221" i="15"/>
  <c r="J206" i="15"/>
  <c r="J154" i="15"/>
  <c r="J165" i="15"/>
  <c r="J152" i="15"/>
  <c r="J281" i="15"/>
  <c r="J284" i="15" s="1"/>
  <c r="H11" i="15"/>
  <c r="H18" i="15"/>
  <c r="H10" i="15" s="1"/>
  <c r="H27" i="15"/>
  <c r="H29" i="15"/>
  <c r="H31" i="15"/>
  <c r="L31" i="15" s="1"/>
  <c r="H38" i="15"/>
  <c r="H37" i="15" s="1"/>
  <c r="H43" i="15"/>
  <c r="H60" i="15"/>
  <c r="H74" i="15"/>
  <c r="H79" i="15"/>
  <c r="H85" i="15"/>
  <c r="H78" i="15"/>
  <c r="H35" i="15"/>
  <c r="H23" i="15"/>
  <c r="H21" i="15" s="1"/>
  <c r="H90" i="15"/>
  <c r="H93" i="15"/>
  <c r="H89" i="15" s="1"/>
  <c r="H101" i="15"/>
  <c r="H103" i="15"/>
  <c r="H98" i="15"/>
  <c r="H109" i="15"/>
  <c r="H114" i="15"/>
  <c r="H108" i="15" s="1"/>
  <c r="H117" i="15"/>
  <c r="H122" i="15"/>
  <c r="H121" i="15" s="1"/>
  <c r="H127" i="15"/>
  <c r="H126" i="15" s="1"/>
  <c r="H120" i="15" s="1"/>
  <c r="H130" i="15"/>
  <c r="H137" i="15"/>
  <c r="H135" i="15"/>
  <c r="H134" i="15" s="1"/>
  <c r="H133" i="15"/>
  <c r="H264" i="15"/>
  <c r="H259" i="15"/>
  <c r="H257" i="15"/>
  <c r="H253" i="15"/>
  <c r="H244" i="15"/>
  <c r="H242" i="15"/>
  <c r="H234" i="15"/>
  <c r="H228" i="15"/>
  <c r="H226" i="15"/>
  <c r="H221" i="15"/>
  <c r="H206" i="15"/>
  <c r="H173" i="15"/>
  <c r="H154" i="15"/>
  <c r="H165" i="15"/>
  <c r="H152" i="15"/>
  <c r="H269" i="15"/>
  <c r="H271" i="15" s="1"/>
  <c r="H280" i="15"/>
  <c r="H281" i="15"/>
  <c r="H284" i="15"/>
  <c r="C290" i="15"/>
  <c r="C294" i="15"/>
  <c r="C286" i="15" s="1"/>
  <c r="L289" i="15"/>
  <c r="G289" i="15"/>
  <c r="L288" i="15"/>
  <c r="G288" i="15"/>
  <c r="J287" i="15"/>
  <c r="H287" i="15"/>
  <c r="L287" i="15"/>
  <c r="I287" i="15"/>
  <c r="G287" i="15"/>
  <c r="G69" i="15"/>
  <c r="K69" i="15"/>
  <c r="L69" i="15"/>
  <c r="G70" i="15"/>
  <c r="K70" i="15"/>
  <c r="L70" i="15"/>
  <c r="G71" i="15"/>
  <c r="K71" i="15"/>
  <c r="L71" i="15"/>
  <c r="G72" i="15"/>
  <c r="K72" i="15"/>
  <c r="L72" i="15"/>
  <c r="G73" i="15"/>
  <c r="K73" i="15"/>
  <c r="L73" i="15"/>
  <c r="J290" i="15"/>
  <c r="J286" i="15" s="1"/>
  <c r="L286" i="15" s="1"/>
  <c r="H290" i="15"/>
  <c r="H286" i="15" s="1"/>
  <c r="H294" i="15"/>
  <c r="H302" i="15"/>
  <c r="L291" i="15"/>
  <c r="L292" i="15"/>
  <c r="L293" i="15"/>
  <c r="L294" i="15"/>
  <c r="L296" i="15"/>
  <c r="L297" i="15"/>
  <c r="L298" i="15"/>
  <c r="L299" i="15"/>
  <c r="L300" i="15"/>
  <c r="L301" i="15"/>
  <c r="J302" i="15"/>
  <c r="L302" i="15" s="1"/>
  <c r="L303" i="15"/>
  <c r="H304" i="15"/>
  <c r="J305" i="15"/>
  <c r="H305" i="15"/>
  <c r="L305" i="15"/>
  <c r="L306" i="15"/>
  <c r="H311" i="15"/>
  <c r="H308" i="15"/>
  <c r="H307" i="15"/>
  <c r="L307" i="15" s="1"/>
  <c r="L308" i="15"/>
  <c r="L310" i="15"/>
  <c r="L311" i="15"/>
  <c r="L312" i="15"/>
  <c r="L313" i="15"/>
  <c r="L314" i="15"/>
  <c r="L315" i="15"/>
  <c r="J317" i="15"/>
  <c r="H317" i="15"/>
  <c r="L317" i="15" s="1"/>
  <c r="E297" i="15"/>
  <c r="E290" i="15"/>
  <c r="E286" i="15" s="1"/>
  <c r="G286" i="15" s="1"/>
  <c r="G291" i="15"/>
  <c r="G292" i="15"/>
  <c r="G293" i="15"/>
  <c r="G296" i="15"/>
  <c r="G297" i="15"/>
  <c r="G298" i="15"/>
  <c r="G299" i="15"/>
  <c r="G300" i="15"/>
  <c r="G301" i="15"/>
  <c r="E302" i="15"/>
  <c r="C302" i="15"/>
  <c r="G302" i="15"/>
  <c r="G303" i="15"/>
  <c r="E304" i="15"/>
  <c r="C304" i="15"/>
  <c r="G304" i="15"/>
  <c r="E305" i="15"/>
  <c r="C305" i="15"/>
  <c r="G305" i="15" s="1"/>
  <c r="G306" i="15"/>
  <c r="G308" i="15"/>
  <c r="G310" i="15"/>
  <c r="G311" i="15"/>
  <c r="G312" i="15"/>
  <c r="G313" i="15"/>
  <c r="G314" i="15"/>
  <c r="G315" i="15"/>
  <c r="E317" i="15"/>
  <c r="C11" i="15"/>
  <c r="C18" i="15"/>
  <c r="C10" i="15"/>
  <c r="C27" i="15"/>
  <c r="C29" i="15"/>
  <c r="C31" i="15"/>
  <c r="C26" i="15"/>
  <c r="C38" i="15"/>
  <c r="C37" i="15"/>
  <c r="C54" i="15"/>
  <c r="C57" i="15"/>
  <c r="C60" i="15"/>
  <c r="C43" i="15"/>
  <c r="C74" i="15"/>
  <c r="C42" i="15"/>
  <c r="C79" i="15"/>
  <c r="C85" i="15"/>
  <c r="C78" i="15" s="1"/>
  <c r="G78" i="15" s="1"/>
  <c r="C35" i="15"/>
  <c r="C90" i="15"/>
  <c r="C93" i="15"/>
  <c r="C89" i="15"/>
  <c r="C101" i="15"/>
  <c r="C103" i="15"/>
  <c r="G103" i="15" s="1"/>
  <c r="C99" i="15"/>
  <c r="C98" i="15"/>
  <c r="C109" i="15"/>
  <c r="C114" i="15"/>
  <c r="C108" i="15" s="1"/>
  <c r="G108" i="15" s="1"/>
  <c r="C117" i="15"/>
  <c r="C122" i="15"/>
  <c r="C121" i="15" s="1"/>
  <c r="C127" i="15"/>
  <c r="C126" i="15" s="1"/>
  <c r="G126" i="15" s="1"/>
  <c r="C130" i="15"/>
  <c r="C135" i="15"/>
  <c r="C137" i="15"/>
  <c r="C134" i="15" s="1"/>
  <c r="C152" i="15"/>
  <c r="C154" i="15"/>
  <c r="G154" i="15" s="1"/>
  <c r="C165" i="15"/>
  <c r="C206" i="15"/>
  <c r="G206" i="15" s="1"/>
  <c r="C221" i="15"/>
  <c r="C226" i="15"/>
  <c r="C228" i="15"/>
  <c r="C244" i="15"/>
  <c r="G244" i="15" s="1"/>
  <c r="C257" i="15"/>
  <c r="C264" i="15"/>
  <c r="C259" i="15"/>
  <c r="C242" i="15"/>
  <c r="G242" i="15" s="1"/>
  <c r="C234" i="15"/>
  <c r="C281" i="15"/>
  <c r="C284" i="15" s="1"/>
  <c r="G284" i="15" s="1"/>
  <c r="I308" i="15"/>
  <c r="I294" i="15"/>
  <c r="I290" i="15"/>
  <c r="D317" i="15"/>
  <c r="I311" i="15"/>
  <c r="I307" i="15" s="1"/>
  <c r="I317" i="15" s="1"/>
  <c r="I305" i="15"/>
  <c r="D305" i="15"/>
  <c r="D290" i="15"/>
  <c r="D304" i="15"/>
  <c r="I302" i="15"/>
  <c r="I304" i="15"/>
  <c r="D302" i="15"/>
  <c r="D294" i="15"/>
  <c r="D286" i="15" s="1"/>
  <c r="I286" i="15"/>
  <c r="L256" i="15"/>
  <c r="K256" i="15"/>
  <c r="L208" i="15"/>
  <c r="K208" i="15"/>
  <c r="G208" i="15"/>
  <c r="G92" i="15"/>
  <c r="L266" i="15"/>
  <c r="K266" i="15"/>
  <c r="G266" i="15"/>
  <c r="L111" i="15"/>
  <c r="K111" i="15"/>
  <c r="G111" i="15"/>
  <c r="K237" i="15"/>
  <c r="K240" i="15"/>
  <c r="L261" i="15"/>
  <c r="K261" i="15"/>
  <c r="G261" i="15"/>
  <c r="L209" i="15"/>
  <c r="K209" i="15"/>
  <c r="G209" i="15"/>
  <c r="G16" i="15"/>
  <c r="L272" i="15"/>
  <c r="L273" i="15"/>
  <c r="K272" i="15"/>
  <c r="K273" i="15"/>
  <c r="G272" i="15"/>
  <c r="G273" i="15"/>
  <c r="L83" i="15"/>
  <c r="L84" i="15"/>
  <c r="K83" i="15"/>
  <c r="K84" i="15"/>
  <c r="G83" i="15"/>
  <c r="G84" i="15"/>
  <c r="G67" i="15"/>
  <c r="L32" i="15"/>
  <c r="L33" i="15"/>
  <c r="L34" i="15"/>
  <c r="K31" i="15"/>
  <c r="K32" i="15"/>
  <c r="K33" i="15"/>
  <c r="K34" i="15"/>
  <c r="G31" i="15"/>
  <c r="G32" i="15"/>
  <c r="G33" i="15"/>
  <c r="G34" i="15"/>
  <c r="L21" i="15"/>
  <c r="L22" i="15"/>
  <c r="L23" i="15"/>
  <c r="L24" i="15"/>
  <c r="L25" i="15"/>
  <c r="K21" i="15"/>
  <c r="K22" i="15"/>
  <c r="K23" i="15"/>
  <c r="K24" i="15"/>
  <c r="K25" i="15"/>
  <c r="L85" i="15"/>
  <c r="L86" i="15"/>
  <c r="L87" i="15"/>
  <c r="K85" i="15"/>
  <c r="K86" i="15"/>
  <c r="K87" i="15"/>
  <c r="G86" i="15"/>
  <c r="G87" i="15"/>
  <c r="G100" i="15"/>
  <c r="K135" i="15"/>
  <c r="K136" i="15"/>
  <c r="L135" i="15"/>
  <c r="L136" i="15"/>
  <c r="G135" i="15"/>
  <c r="G136" i="15"/>
  <c r="G99" i="15"/>
  <c r="G283" i="15"/>
  <c r="G282" i="15"/>
  <c r="G279" i="15"/>
  <c r="G278" i="15"/>
  <c r="G277" i="15"/>
  <c r="G276" i="15"/>
  <c r="G275" i="15"/>
  <c r="G274" i="15"/>
  <c r="G270" i="15"/>
  <c r="G268" i="15"/>
  <c r="G267" i="15"/>
  <c r="G265" i="15"/>
  <c r="G264" i="15"/>
  <c r="G263" i="15"/>
  <c r="G262" i="15"/>
  <c r="G260" i="15"/>
  <c r="G259" i="15"/>
  <c r="G258" i="15"/>
  <c r="G257" i="15"/>
  <c r="G255" i="15"/>
  <c r="G253" i="15"/>
  <c r="G252" i="15"/>
  <c r="G251" i="15"/>
  <c r="G250" i="15"/>
  <c r="G249" i="15"/>
  <c r="G248" i="15"/>
  <c r="G247" i="15"/>
  <c r="G246" i="15"/>
  <c r="G245" i="15"/>
  <c r="G243" i="15"/>
  <c r="G235" i="15"/>
  <c r="G234" i="15"/>
  <c r="G232" i="15"/>
  <c r="G231" i="15"/>
  <c r="G230" i="15"/>
  <c r="G229" i="15"/>
  <c r="G228" i="15"/>
  <c r="G227" i="15"/>
  <c r="G226" i="15"/>
  <c r="G225" i="15"/>
  <c r="G224" i="15"/>
  <c r="G223" i="15"/>
  <c r="G222" i="15"/>
  <c r="G221" i="15"/>
  <c r="G220" i="15"/>
  <c r="G219" i="15"/>
  <c r="G218" i="15"/>
  <c r="G217" i="15"/>
  <c r="G214" i="15"/>
  <c r="G213" i="15"/>
  <c r="G212" i="15"/>
  <c r="G211" i="15"/>
  <c r="G207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60" i="15"/>
  <c r="G159" i="15"/>
  <c r="G158" i="15"/>
  <c r="G156" i="15"/>
  <c r="G155" i="15"/>
  <c r="G153" i="15"/>
  <c r="G152" i="15"/>
  <c r="G150" i="15"/>
  <c r="G144" i="15"/>
  <c r="G143" i="15"/>
  <c r="G142" i="15"/>
  <c r="G141" i="15"/>
  <c r="G140" i="15"/>
  <c r="G139" i="15"/>
  <c r="G138" i="15"/>
  <c r="G137" i="15"/>
  <c r="G131" i="15"/>
  <c r="G130" i="15"/>
  <c r="G129" i="15"/>
  <c r="G128" i="15"/>
  <c r="G127" i="15"/>
  <c r="G125" i="15"/>
  <c r="G124" i="15"/>
  <c r="G123" i="15"/>
  <c r="G119" i="15"/>
  <c r="G118" i="15"/>
  <c r="G117" i="15"/>
  <c r="G116" i="15"/>
  <c r="G115" i="15"/>
  <c r="G113" i="15"/>
  <c r="G112" i="15"/>
  <c r="G110" i="15"/>
  <c r="G109" i="15"/>
  <c r="G107" i="15"/>
  <c r="G106" i="15"/>
  <c r="G105" i="15"/>
  <c r="G104" i="15"/>
  <c r="G102" i="15"/>
  <c r="G101" i="15"/>
  <c r="G98" i="15"/>
  <c r="G96" i="15"/>
  <c r="G95" i="15"/>
  <c r="G94" i="15"/>
  <c r="G93" i="15"/>
  <c r="G91" i="15"/>
  <c r="G90" i="15"/>
  <c r="G89" i="15"/>
  <c r="G82" i="15"/>
  <c r="G81" i="15"/>
  <c r="G80" i="15"/>
  <c r="G79" i="15"/>
  <c r="G77" i="15"/>
  <c r="G76" i="15"/>
  <c r="G75" i="15"/>
  <c r="G74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45" i="15"/>
  <c r="G44" i="15"/>
  <c r="G43" i="15"/>
  <c r="G42" i="15"/>
  <c r="G41" i="15"/>
  <c r="G38" i="15"/>
  <c r="G37" i="15"/>
  <c r="G36" i="15"/>
  <c r="G35" i="15"/>
  <c r="G30" i="15"/>
  <c r="G29" i="15"/>
  <c r="G28" i="15"/>
  <c r="G27" i="15"/>
  <c r="G26" i="15"/>
  <c r="G20" i="15"/>
  <c r="G19" i="15"/>
  <c r="G18" i="15"/>
  <c r="G17" i="15"/>
  <c r="G15" i="15"/>
  <c r="G14" i="15"/>
  <c r="G13" i="15"/>
  <c r="G12" i="15"/>
  <c r="G11" i="15"/>
  <c r="G10" i="15"/>
  <c r="L284" i="15"/>
  <c r="L283" i="15"/>
  <c r="L282" i="15"/>
  <c r="L281" i="15"/>
  <c r="L279" i="15"/>
  <c r="L278" i="15"/>
  <c r="L277" i="15"/>
  <c r="L276" i="15"/>
  <c r="L275" i="15"/>
  <c r="L274" i="15"/>
  <c r="L270" i="15"/>
  <c r="L268" i="15"/>
  <c r="L267" i="15"/>
  <c r="L265" i="15"/>
  <c r="L264" i="15"/>
  <c r="L263" i="15"/>
  <c r="L262" i="15"/>
  <c r="L260" i="15"/>
  <c r="L259" i="15"/>
  <c r="L258" i="15"/>
  <c r="L257" i="15"/>
  <c r="L255" i="15"/>
  <c r="L253" i="15"/>
  <c r="L252" i="15"/>
  <c r="L251" i="15"/>
  <c r="L250" i="15"/>
  <c r="L249" i="15"/>
  <c r="L248" i="15"/>
  <c r="L247" i="15"/>
  <c r="L245" i="15"/>
  <c r="L244" i="15"/>
  <c r="L243" i="15"/>
  <c r="L242" i="15"/>
  <c r="L241" i="15"/>
  <c r="L240" i="15"/>
  <c r="L237" i="15"/>
  <c r="L236" i="15"/>
  <c r="L235" i="15"/>
  <c r="L234" i="15"/>
  <c r="L232" i="15"/>
  <c r="L231" i="15"/>
  <c r="L230" i="15"/>
  <c r="L229" i="15"/>
  <c r="L228" i="15"/>
  <c r="L227" i="15"/>
  <c r="L226" i="15"/>
  <c r="L225" i="15"/>
  <c r="L224" i="15"/>
  <c r="L223" i="15"/>
  <c r="L222" i="15"/>
  <c r="L221" i="15"/>
  <c r="L220" i="15"/>
  <c r="L219" i="15"/>
  <c r="L218" i="15"/>
  <c r="L217" i="15"/>
  <c r="L214" i="15"/>
  <c r="L213" i="15"/>
  <c r="L212" i="15"/>
  <c r="L211" i="15"/>
  <c r="L207" i="15"/>
  <c r="L206" i="15"/>
  <c r="L201" i="15"/>
  <c r="L200" i="15"/>
  <c r="L199" i="15"/>
  <c r="L198" i="15"/>
  <c r="L173" i="15"/>
  <c r="L172" i="15"/>
  <c r="L171" i="15"/>
  <c r="L170" i="15"/>
  <c r="L169" i="15"/>
  <c r="L168" i="15"/>
  <c r="L167" i="15"/>
  <c r="L166" i="15"/>
  <c r="L165" i="15"/>
  <c r="L164" i="15"/>
  <c r="L163" i="15"/>
  <c r="L162" i="15"/>
  <c r="L161" i="15"/>
  <c r="L160" i="15"/>
  <c r="L159" i="15"/>
  <c r="L158" i="15"/>
  <c r="L156" i="15"/>
  <c r="L155" i="15"/>
  <c r="L154" i="15"/>
  <c r="L153" i="15"/>
  <c r="L152" i="15"/>
  <c r="L150" i="15"/>
  <c r="L138" i="15"/>
  <c r="L137" i="15"/>
  <c r="L134" i="15"/>
  <c r="L131" i="15"/>
  <c r="L130" i="15"/>
  <c r="L129" i="15"/>
  <c r="L128" i="15"/>
  <c r="L127" i="15"/>
  <c r="L126" i="15"/>
  <c r="L125" i="15"/>
  <c r="L124" i="15"/>
  <c r="L123" i="15"/>
  <c r="L122" i="15"/>
  <c r="L121" i="15"/>
  <c r="L119" i="15"/>
  <c r="L118" i="15"/>
  <c r="L117" i="15"/>
  <c r="L116" i="15"/>
  <c r="L115" i="15"/>
  <c r="L114" i="15"/>
  <c r="L113" i="15"/>
  <c r="L112" i="15"/>
  <c r="L110" i="15"/>
  <c r="L109" i="15"/>
  <c r="L108" i="15"/>
  <c r="L107" i="15"/>
  <c r="L105" i="15"/>
  <c r="L104" i="15"/>
  <c r="L103" i="15"/>
  <c r="L102" i="15"/>
  <c r="L101" i="15"/>
  <c r="L98" i="15"/>
  <c r="L96" i="15"/>
  <c r="L95" i="15"/>
  <c r="L94" i="15"/>
  <c r="L93" i="15"/>
  <c r="L91" i="15"/>
  <c r="L90" i="15"/>
  <c r="L89" i="15"/>
  <c r="L82" i="15"/>
  <c r="L81" i="15"/>
  <c r="L80" i="15"/>
  <c r="L79" i="15"/>
  <c r="L78" i="15"/>
  <c r="L77" i="15"/>
  <c r="L76" i="15"/>
  <c r="L75" i="15"/>
  <c r="L74" i="15"/>
  <c r="L66" i="15"/>
  <c r="L65" i="15"/>
  <c r="L64" i="15"/>
  <c r="L63" i="15"/>
  <c r="L62" i="15"/>
  <c r="L61" i="15"/>
  <c r="L60" i="15"/>
  <c r="L45" i="15"/>
  <c r="L44" i="15"/>
  <c r="L43" i="15"/>
  <c r="L41" i="15"/>
  <c r="L38" i="15"/>
  <c r="L37" i="15"/>
  <c r="L36" i="15"/>
  <c r="L35" i="15"/>
  <c r="L30" i="15"/>
  <c r="L29" i="15"/>
  <c r="L28" i="15"/>
  <c r="L27" i="15"/>
  <c r="L20" i="15"/>
  <c r="L19" i="15"/>
  <c r="L18" i="15"/>
  <c r="L17" i="15"/>
  <c r="L16" i="15"/>
  <c r="L15" i="15"/>
  <c r="L14" i="15"/>
  <c r="L13" i="15"/>
  <c r="L12" i="15"/>
  <c r="L11" i="15"/>
  <c r="L10" i="15"/>
  <c r="K26" i="15"/>
  <c r="K35" i="15"/>
  <c r="K36" i="15"/>
  <c r="K10" i="15"/>
  <c r="K11" i="15"/>
  <c r="K12" i="15"/>
  <c r="K13" i="15"/>
  <c r="K14" i="15"/>
  <c r="K15" i="15"/>
  <c r="K16" i="15"/>
  <c r="K17" i="15"/>
  <c r="K18" i="15"/>
  <c r="K19" i="15"/>
  <c r="K20" i="15"/>
  <c r="K27" i="15"/>
  <c r="K28" i="15"/>
  <c r="K29" i="15"/>
  <c r="K30" i="15"/>
  <c r="K37" i="15"/>
  <c r="K38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74" i="15"/>
  <c r="K75" i="15"/>
  <c r="K76" i="15"/>
  <c r="K77" i="15"/>
  <c r="K78" i="15"/>
  <c r="K79" i="15"/>
  <c r="K80" i="15"/>
  <c r="K81" i="15"/>
  <c r="K82" i="15"/>
  <c r="K89" i="15"/>
  <c r="K90" i="15"/>
  <c r="K91" i="15"/>
  <c r="K93" i="15"/>
  <c r="K94" i="15"/>
  <c r="K95" i="15"/>
  <c r="K96" i="15"/>
  <c r="K98" i="15"/>
  <c r="K101" i="15"/>
  <c r="K102" i="15"/>
  <c r="K103" i="15"/>
  <c r="K104" i="15"/>
  <c r="K107" i="15"/>
  <c r="K108" i="15"/>
  <c r="K109" i="15"/>
  <c r="K110" i="15"/>
  <c r="K112" i="15"/>
  <c r="K113" i="15"/>
  <c r="K114" i="15"/>
  <c r="K115" i="15"/>
  <c r="K116" i="15"/>
  <c r="K117" i="15"/>
  <c r="K118" i="15"/>
  <c r="K119" i="15"/>
  <c r="K121" i="15"/>
  <c r="K122" i="15"/>
  <c r="K123" i="15"/>
  <c r="K124" i="15"/>
  <c r="K125" i="15"/>
  <c r="K126" i="15"/>
  <c r="K127" i="15"/>
  <c r="K128" i="15"/>
  <c r="K129" i="15"/>
  <c r="K130" i="15"/>
  <c r="K131" i="15"/>
  <c r="K134" i="15"/>
  <c r="K137" i="15"/>
  <c r="K138" i="15"/>
  <c r="K139" i="15"/>
  <c r="K140" i="15"/>
  <c r="K141" i="15"/>
  <c r="K148" i="15"/>
  <c r="K150" i="15"/>
  <c r="K152" i="15"/>
  <c r="K153" i="15"/>
  <c r="K154" i="15"/>
  <c r="K155" i="15"/>
  <c r="K156" i="15"/>
  <c r="K158" i="15"/>
  <c r="K159" i="15"/>
  <c r="K160" i="15"/>
  <c r="K161" i="15"/>
  <c r="K162" i="15"/>
  <c r="K163" i="15"/>
  <c r="K164" i="15"/>
  <c r="K165" i="15"/>
  <c r="K166" i="15"/>
  <c r="K167" i="15"/>
  <c r="K168" i="15"/>
  <c r="K169" i="15"/>
  <c r="K170" i="15"/>
  <c r="K171" i="15"/>
  <c r="K172" i="15"/>
  <c r="K173" i="15"/>
  <c r="K198" i="15"/>
  <c r="K199" i="15"/>
  <c r="K201" i="15"/>
  <c r="K206" i="15"/>
  <c r="K207" i="15"/>
  <c r="K211" i="15"/>
  <c r="K212" i="15"/>
  <c r="K213" i="15"/>
  <c r="K217" i="15"/>
  <c r="K218" i="15"/>
  <c r="K219" i="15"/>
  <c r="K220" i="15"/>
  <c r="K221" i="15"/>
  <c r="K222" i="15"/>
  <c r="K223" i="15"/>
  <c r="K224" i="15"/>
  <c r="K225" i="15"/>
  <c r="K226" i="15"/>
  <c r="K227" i="15"/>
  <c r="K228" i="15"/>
  <c r="K229" i="15"/>
  <c r="K230" i="15"/>
  <c r="K231" i="15"/>
  <c r="K232" i="15"/>
  <c r="K234" i="15"/>
  <c r="K235" i="15"/>
  <c r="K236" i="15"/>
  <c r="K241" i="15"/>
  <c r="K242" i="15"/>
  <c r="K243" i="15"/>
  <c r="K244" i="15"/>
  <c r="K245" i="15"/>
  <c r="K247" i="15"/>
  <c r="K248" i="15"/>
  <c r="K249" i="15"/>
  <c r="K250" i="15"/>
  <c r="K251" i="15"/>
  <c r="K252" i="15"/>
  <c r="K253" i="15"/>
  <c r="K255" i="15"/>
  <c r="K257" i="15"/>
  <c r="K258" i="15"/>
  <c r="K259" i="15"/>
  <c r="K260" i="15"/>
  <c r="K262" i="15"/>
  <c r="K263" i="15"/>
  <c r="K264" i="15"/>
  <c r="K265" i="15"/>
  <c r="K267" i="15"/>
  <c r="K268" i="15"/>
  <c r="K270" i="15"/>
  <c r="K274" i="15"/>
  <c r="K275" i="15"/>
  <c r="K276" i="15"/>
  <c r="K277" i="15"/>
  <c r="K278" i="15"/>
  <c r="K279" i="15"/>
  <c r="K281" i="15"/>
  <c r="K282" i="15"/>
  <c r="K283" i="15"/>
  <c r="K284" i="15"/>
  <c r="C269" i="15"/>
  <c r="C271" i="15"/>
  <c r="C280" i="15" s="1"/>
  <c r="G173" i="15"/>
  <c r="L133" i="15" l="1"/>
  <c r="K133" i="15"/>
  <c r="G134" i="15"/>
  <c r="C133" i="15"/>
  <c r="G133" i="15" s="1"/>
  <c r="C120" i="15"/>
  <c r="G121" i="15"/>
  <c r="C88" i="15"/>
  <c r="G88" i="15" s="1"/>
  <c r="C9" i="15"/>
  <c r="C132" i="15" s="1"/>
  <c r="C149" i="15" s="1"/>
  <c r="C151" i="15" s="1"/>
  <c r="C285" i="15" s="1"/>
  <c r="H88" i="15"/>
  <c r="L88" i="15" s="1"/>
  <c r="H42" i="15"/>
  <c r="L42" i="15" s="1"/>
  <c r="H26" i="15"/>
  <c r="J269" i="15"/>
  <c r="J120" i="15"/>
  <c r="L120" i="15" s="1"/>
  <c r="I88" i="15"/>
  <c r="K88" i="15" s="1"/>
  <c r="E120" i="15"/>
  <c r="G120" i="15" s="1"/>
  <c r="D78" i="15"/>
  <c r="F78" i="15" s="1"/>
  <c r="F85" i="15"/>
  <c r="D280" i="15"/>
  <c r="G114" i="15"/>
  <c r="G122" i="15"/>
  <c r="G281" i="15"/>
  <c r="G85" i="15"/>
  <c r="G294" i="15"/>
  <c r="G290" i="15"/>
  <c r="J304" i="15"/>
  <c r="L304" i="15" s="1"/>
  <c r="L290" i="15"/>
  <c r="I42" i="15"/>
  <c r="F18" i="15"/>
  <c r="E9" i="15"/>
  <c r="D133" i="15"/>
  <c r="F133" i="15" s="1"/>
  <c r="F134" i="15"/>
  <c r="D120" i="15"/>
  <c r="F120" i="15" s="1"/>
  <c r="D88" i="15"/>
  <c r="F88" i="15" s="1"/>
  <c r="D26" i="15"/>
  <c r="F26" i="15" s="1"/>
  <c r="E269" i="15"/>
  <c r="F269" i="15" s="1"/>
  <c r="D284" i="15"/>
  <c r="F284" i="15" s="1"/>
  <c r="F281" i="15"/>
  <c r="J9" i="15"/>
  <c r="C307" i="15"/>
  <c r="H9" i="15" l="1"/>
  <c r="H132" i="15" s="1"/>
  <c r="H149" i="15" s="1"/>
  <c r="H151" i="15" s="1"/>
  <c r="H285" i="15" s="1"/>
  <c r="L26" i="15"/>
  <c r="J132" i="15"/>
  <c r="G307" i="15"/>
  <c r="C317" i="15"/>
  <c r="G317" i="15" s="1"/>
  <c r="G269" i="15"/>
  <c r="E271" i="15"/>
  <c r="E132" i="15"/>
  <c r="G9" i="15"/>
  <c r="K42" i="15"/>
  <c r="I9" i="15"/>
  <c r="D9" i="15"/>
  <c r="J271" i="15"/>
  <c r="L269" i="15"/>
  <c r="K269" i="15"/>
  <c r="K120" i="15"/>
  <c r="E149" i="15" l="1"/>
  <c r="G132" i="15"/>
  <c r="J149" i="15"/>
  <c r="L132" i="15"/>
  <c r="D132" i="15"/>
  <c r="F9" i="15"/>
  <c r="J280" i="15"/>
  <c r="L271" i="15"/>
  <c r="K271" i="15"/>
  <c r="I132" i="15"/>
  <c r="K9" i="15"/>
  <c r="E280" i="15"/>
  <c r="G271" i="15"/>
  <c r="F271" i="15"/>
  <c r="L9" i="15"/>
  <c r="G280" i="15" l="1"/>
  <c r="F280" i="15"/>
  <c r="K132" i="15"/>
  <c r="I149" i="15"/>
  <c r="L280" i="15"/>
  <c r="K280" i="15"/>
  <c r="F132" i="15"/>
  <c r="D149" i="15"/>
  <c r="L149" i="15"/>
  <c r="J151" i="15"/>
  <c r="E151" i="15"/>
  <c r="G149" i="15"/>
  <c r="J285" i="15" l="1"/>
  <c r="L285" i="15" s="1"/>
  <c r="L151" i="15"/>
  <c r="D151" i="15"/>
  <c r="F149" i="15"/>
  <c r="I151" i="15"/>
  <c r="K149" i="15"/>
  <c r="E285" i="15"/>
  <c r="G285" i="15" s="1"/>
  <c r="G151" i="15"/>
  <c r="I285" i="15" l="1"/>
  <c r="K151" i="15"/>
  <c r="D285" i="15"/>
  <c r="F151" i="15"/>
</calcChain>
</file>

<file path=xl/sharedStrings.xml><?xml version="1.0" encoding="utf-8"?>
<sst xmlns="http://schemas.openxmlformats.org/spreadsheetml/2006/main" count="338" uniqueCount="319">
  <si>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</si>
  <si>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</si>
  <si>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</si>
  <si>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</si>
  <si>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</si>
  <si>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</si>
  <si>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</si>
  <si>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</si>
  <si>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</si>
  <si>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</si>
  <si>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</si>
  <si>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</si>
  <si>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</si>
  <si>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</si>
  <si>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</si>
  <si>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</si>
  <si>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</si>
  <si>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</si>
  <si>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Фіксований податок на доходи фізичних осіб від зайняття підприємницькою діяльністю, нарахований до 1 січня 2012 року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</si>
  <si>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</si>
  <si>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</si>
  <si>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</si>
  <si>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</si>
  <si>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</si>
  <si>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Місцеві податки і збори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</si>
  <si>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</si>
  <si>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</si>
  <si>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</si>
  <si>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</si>
  <si>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</si>
  <si>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</si>
  <si>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</si>
  <si>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</si>
  <si>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</t>
  </si>
  <si>
    <t>інші надходження</t>
  </si>
  <si>
    <t>інші надходження 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</si>
  <si>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</si>
  <si>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</si>
  <si>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</si>
  <si>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</si>
  <si>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</si>
  <si>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</si>
  <si>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</si>
  <si>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</si>
  <si>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</si>
  <si>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</si>
  <si>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</si>
  <si>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</si>
  <si>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</si>
  <si>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</si>
  <si>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</si>
  <si>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</si>
  <si>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</si>
  <si>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Усього доходів з трансфертами, що передаються з державного бюджету</t>
  </si>
  <si>
    <t>Державне управлiння</t>
  </si>
  <si>
    <t>Органи мiсцевого самоврядування</t>
  </si>
  <si>
    <t>Освiта</t>
  </si>
  <si>
    <t>Дошкiльнi заклади освiти</t>
  </si>
  <si>
    <t>Групи  централiзованого господарського обслуговування</t>
  </si>
  <si>
    <t>Iншi заклади освiти</t>
  </si>
  <si>
    <t>Охорона здоров"я</t>
  </si>
  <si>
    <t>Лікарні</t>
  </si>
  <si>
    <t>Перинатальні центри, пологові будинки</t>
  </si>
  <si>
    <t>Загальнi i спецiалiзованi стоматологiчнi полiклiнiки</t>
  </si>
  <si>
    <t>Iншi заходи по охоронi здоров'я</t>
  </si>
  <si>
    <t>Iншi видатки на соціальний захист населення</t>
  </si>
  <si>
    <t>Соціальні програми i заходи державних органiв у справах молоді</t>
  </si>
  <si>
    <t>Територіальні центри соціального обслуговування (надання соціальних послуг) </t>
  </si>
  <si>
    <t>Фінансова підтримка громадських організацій інвалідів і ветеранів</t>
  </si>
  <si>
    <t>Житлово-комунальне господарство</t>
  </si>
  <si>
    <t>Дотацiя житлово-комунальному господарству</t>
  </si>
  <si>
    <t>Тепловi мережi</t>
  </si>
  <si>
    <t>Водопровiдно - каналiзацiйне господарство</t>
  </si>
  <si>
    <t>Благоустрiй мiст, сіл, селищ</t>
  </si>
  <si>
    <t>Берегоукрiплювальнi роботи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</si>
  <si>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</si>
  <si>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</si>
  <si>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</si>
  <si>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дiтей</t>
  </si>
  <si>
    <t>Iншi культурно-освiтнi заклади та заходи</t>
  </si>
  <si>
    <t>Перiодичнi видання (газети та журнали)</t>
  </si>
  <si>
    <t>Фiзична культура i спорт</t>
  </si>
  <si>
    <t>Проведення навчально-тренувальних зборiв i змагань</t>
  </si>
  <si>
    <t>Проведення навчально-тренувальних зборів і змагань з неолімпійських видів спорту </t>
  </si>
  <si>
    <t>Утримання та навчально-тренувальна робота дитячо-юнацьких спортивних шкiл</t>
  </si>
  <si>
    <t>Фiнансова пiдтримка спортивних споруд</t>
  </si>
  <si>
    <t>Будiвництво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</si>
  <si>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</si>
  <si>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</si>
  <si>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Проведення невідкладних відновлювальних робіт, будівництво та реконструкція позашкільних навчальних закладів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</si>
  <si>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</si>
  <si>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</si>
  <si>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Землеустрiй</t>
  </si>
  <si>
    <t>інші заходи у сфері електротранспорту</t>
  </si>
  <si>
    <t>Зв'язок</t>
  </si>
  <si>
    <t>Дiяльнiсть i послуги, не вiднесенi до iнших категорiй</t>
  </si>
  <si>
    <t>Iншi послуги, пов'язанi з економiчною дiяльнiстю</t>
  </si>
  <si>
    <t>Запобігання та лiквiдацiя надзвичайних ситуацiй та наслiдкiв стихiйного лиха</t>
  </si>
  <si>
    <t>Цiльовi фонди</t>
  </si>
  <si>
    <t>Охорона та раціональне використання природних ресурсів</t>
  </si>
  <si>
    <t>інша діяльність у сфері охорони навколишнього природного середовища</t>
  </si>
  <si>
    <t>Видатки, не вiднесенi до основних груп</t>
  </si>
  <si>
    <t>Резервний фонд</t>
  </si>
  <si>
    <t>іншi видатки</t>
  </si>
  <si>
    <t>Витрати, пов'язані з наданням та обслуговуванням пільгових довгострокових кредитів, наданих громадянам на будівництво (реконструкцію) та придбання житла</t>
  </si>
  <si>
    <t>Разом видатків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</si>
  <si>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</si>
  <si>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Усього видатків з трансфертами, що передаються до державного бюджету</t>
  </si>
  <si>
    <t>Субвенція з державного бюджету місцевим бюджетам на надання пільг та житлових субсидій населенню на придбання твердого та рідкого  пічного побутового палива і скрапленого газу</t>
  </si>
  <si>
    <t>Надання пільгового довгострокового кредиту громадянам на будівництво (реконструкцію)  та придбання житла</t>
  </si>
  <si>
    <t>Повернення кредитів, наданих для кредитування громадян на будівництво (реконструкцію) та придбання житла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</si>
  <si>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</si>
  <si>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</si>
  <si>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</si>
  <si>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</si>
  <si>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</si>
  <si>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</si>
  <si>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</si>
  <si>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</si>
  <si>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</si>
  <si>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</si>
  <si>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грунтового покриву 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</si>
  <si>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</si>
  <si>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</si>
  <si>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</si>
  <si>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</si>
  <si>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</si>
  <si>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Субвенції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</si>
  <si>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 </t>
  </si>
  <si>
    <t>інші субвенції </t>
  </si>
  <si>
    <t>Загальноосвiтнi школи (в т.ч. школа-дитячий садок, iнтернат при школi), спецiалiзованi школи, лiцеї, гiмназiї, колегiуми</t>
  </si>
  <si>
    <t>Загальноосвітні спеціалізовані школи-інтернати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ліцеї з посиленою військово-фізичною підготовкою</t>
  </si>
  <si>
    <t>Позашкiльнi заклади освiти, заходи iз позашкiльної роботи з дiтьми</t>
  </si>
  <si>
    <t>Методична робота, iншi заходи у сфері народної освiти</t>
  </si>
  <si>
    <t>Централiзованi бухгалтерiї обласних, міських, районних відділів освіти</t>
  </si>
  <si>
    <t>Полiклiнiки i амбулаторiї (крiм спецiалiзованих полiклiнiк та загальних i спецiалiзованих стоматологiчних полiклiнiк)</t>
  </si>
  <si>
    <t>Центри первинної медичної (медико-санітарної) допомоги</t>
  </si>
  <si>
    <t>Служби технічного нагляду за будівництвом та капітальним ремонтом, централізовані бухгалтерії, групи централізованого господарського обслуговування</t>
  </si>
  <si>
    <t>Утримання центрів соціальних служб для сім"ї, дітей та молоді</t>
  </si>
  <si>
    <t>Програми i заходи центрів соціальних служб для сім"ї, дітей та молоді</t>
  </si>
  <si>
    <t>Ремонтно-будiвельнi органiзацiї житлово-комунального господарства</t>
  </si>
  <si>
    <t>Засоби масової iнформацiї</t>
  </si>
  <si>
    <t>Операцiйнi видатки і паспортизацiя, iнвентаризацiя пам'яток архiтектури, премiї в галузі архiтектури</t>
  </si>
  <si>
    <t>Компенсаційні виплати на пільговий проїзд автомобільним транспортом окремим категоріям громадян</t>
  </si>
  <si>
    <t>Компенсацiйнi виплати за пiльговий проїзд окремих категорiй громадян на залізничному транспорті</t>
  </si>
  <si>
    <t>Компенсаційні виплати на пільговий проїзд електротранспортом окремим категоріям громадян</t>
  </si>
  <si>
    <t>Заходи з організації рятування на водах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</si>
  <si>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</si>
  <si>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</si>
  <si>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</si>
  <si>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</si>
  <si>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</si>
  <si>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</si>
  <si>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</si>
  <si>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</si>
  <si>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</si>
  <si>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Допомога дітям-сиротам та дітям, позбавленим батьківського піклування, яким виповнюється 18 років</t>
  </si>
  <si>
    <t>Пiдприємства i органiзацiї побутового обслуговування, що входять до комунальної власностi</t>
  </si>
  <si>
    <t>Комбiнати комунальних пiдприємств, районнi виробничi об'єднання та iншi пiдприємства, установи та організації житлово-комунального господарства</t>
  </si>
  <si>
    <t>Транспорт, дорожнє господарство, зв'язок, телекомунiкацiї та iнформатика</t>
  </si>
  <si>
    <t>Видатки на проведення робіт, пов'язаних із будiвництвом, реконструкцiєю, ремонтом та утриманням автомобiльних дорiг</t>
  </si>
  <si>
    <t>Підтримка малого і середнього підприємництва</t>
  </si>
  <si>
    <t>Субвенція на утримання об'єктів спільного користування чи ліквідацію негативних наслідків діяльності об'єктів спільного користування</t>
  </si>
  <si>
    <t>Інші субвенції</t>
  </si>
  <si>
    <t xml:space="preserve">про виконання міського бюджету </t>
  </si>
  <si>
    <t>Інші джерела власних надходжень бюджетних установ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</si>
  <si>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 тепло-, водопостачання і водовідведення, квартирної плати (утримання будинків і споруд та прибудинкових територій)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</si>
  <si>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  електроенергії, природного і скрапленого газу на  побутові потреби)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</si>
  <si>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</si>
  <si>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</t>
  </si>
  <si>
    <t>Субвенція з  державного  бюджету місцевим бюджетам на надання пільг з послуг зв'язку,  інших передбачених законодавством пільг (крім  пільг  на одержання ліків,   зубопротезування,   оплату   електроенергії, природного і скрапленого газу)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</si>
  <si>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зв'язку з невідповідністю фактичної вартості тарифам, що затверджувалися органами державної влади чи органами місцевого самоврядування</t>
  </si>
  <si>
    <t>Погашення заборгованості з різниці в тарифах 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зв'язку з невідповідністю фактичної вартості тарифам, що затверджувалися органами державної влади чи органами місцевого самоврядування</t>
  </si>
  <si>
    <t>Інші податки та збори </t>
  </si>
  <si>
    <t>Інші неподаткові надходження  </t>
  </si>
  <si>
    <t>Інші надходження 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</si>
  <si>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</si>
  <si>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</si>
  <si>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</si>
  <si>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</si>
  <si>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</si>
  <si>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</si>
  <si>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</si>
  <si>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</si>
  <si>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</si>
  <si>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</si>
  <si>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</si>
  <si>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</si>
  <si>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</si>
  <si>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</si>
  <si>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</si>
  <si>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</si>
  <si>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</si>
  <si>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</si>
  <si>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</si>
  <si>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</si>
  <si>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</si>
  <si>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</si>
  <si>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</si>
  <si>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</si>
  <si>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</si>
  <si>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</si>
  <si>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</si>
  <si>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</si>
  <si>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</si>
  <si>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</si>
  <si>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</si>
  <si>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</si>
  <si>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</si>
  <si>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Інші заходи у сфері автомобiльного транспорту</t>
  </si>
  <si>
    <t>Субвенція з державного бюджету місцевим бюджетам на виплату допомоги сім'ям з дітьми, малозабез-печеним сім'ям, інвалідам з дитинства, дітям-інвалідам та тимчасової державної допомоги дітям та допомоги по догляду за інвалідами I чи II групи внаслідок психічного розладу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</si>
  <si>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</si>
  <si>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</si>
  <si>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ДАНІ</t>
  </si>
  <si>
    <t>Податки на власність  </t>
  </si>
  <si>
    <t>Податок з власників транспортних засобів та інших самохідних машин і механізмів  </t>
  </si>
  <si>
    <t>Збір за першу реєстрацію транспортного засобу</t>
  </si>
  <si>
    <t>Збір за першу реєстрацію колісних транспортних засобів (юридичних осіб)</t>
  </si>
  <si>
    <t>Збір за першу реєстрацію колісних транспортних засобів (фізичних осіб)</t>
  </si>
  <si>
    <t>Плата за землю  </t>
  </si>
  <si>
    <t>Земельний податок з юридичних осіб  </t>
  </si>
  <si>
    <t>Орендна плата з юридичних осіб  </t>
  </si>
  <si>
    <t>Орендна плата з фізичних осіб  </t>
  </si>
  <si>
    <t>Комунальний податок  </t>
  </si>
  <si>
    <t>Збір за провадження торговельної діяльності із придбанням пільгового торгового патенту </t>
  </si>
  <si>
    <t>Збір за забруднення навколишнього природного середовища  </t>
  </si>
  <si>
    <t>інші збори за забруднення навколишнього природного середовища до Фонду охорони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</si>
  <si>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</si>
  <si>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Дотації</t>
  </si>
  <si>
    <t>Дотації вирівнювання з державного бюджету місцевим бюджетам</t>
  </si>
  <si>
    <t>Дотації вирівнювання, що передаються з районних та міських (міст Києва і Севастополя, міст республіканського і обласного значення) бюджетів</t>
  </si>
  <si>
    <t>Відсоток виконання до плану за 2015р.</t>
  </si>
  <si>
    <t>Заступник начальника, начальник бюджетного відділу</t>
  </si>
  <si>
    <t>Т.Цимбалюк</t>
  </si>
  <si>
    <t>фінансового управління міської ради</t>
  </si>
  <si>
    <t>Збір за здійснення діяльності у сфері розваг, сплачений юридичними особами, що справлявся до 1 січня 2015 року</t>
  </si>
  <si>
    <t>Збір за здійснення діяльності у сфері розваг, сплачений фізичними особами, що справлявся до 1 січня 2015 року</t>
  </si>
  <si>
    <t>Утилізація відходів</t>
  </si>
  <si>
    <t>Капітальний ремонт житлового фонду місцевих органів влади</t>
  </si>
  <si>
    <t>Податок з реклами  </t>
  </si>
  <si>
    <t>Надходження коштів з рахунків виборчих фондів  </t>
  </si>
  <si>
    <t>Проведення виборів депутатів місцевих рад та сільських, селищних, міських голів</t>
  </si>
  <si>
    <t>Плата за розміщення тимчасово вільних коштів місцевих бюджетів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</si>
  <si>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</si>
  <si>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Житлово-експлуатаційне господарство</t>
  </si>
  <si>
    <t>Інші видатки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</si>
  <si>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</si>
  <si>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Інвестиційні проекти</t>
  </si>
  <si>
    <t>Збереження, розвиток, реконструкція та реставрація пам`яток історії та культури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</si>
  <si>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</si>
  <si>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</si>
  <si>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</si>
  <si>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</si>
  <si>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</si>
  <si>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</si>
  <si>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Середньострокові зобов'язання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</si>
  <si>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</si>
  <si>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</si>
  <si>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</si>
  <si>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</si>
  <si>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за 2015 рік</t>
  </si>
  <si>
    <t>Виконання за 2014 рік</t>
  </si>
  <si>
    <t xml:space="preserve">Виконання за 2015 рік        </t>
  </si>
  <si>
    <t>Уточнений   план на 2015 рік</t>
  </si>
  <si>
    <t>Відхилення до виконання за 2014 рік</t>
  </si>
  <si>
    <t>90201</t>
  </si>
  <si>
    <t>90202</t>
  </si>
  <si>
    <t>90203</t>
  </si>
  <si>
    <t>90204</t>
  </si>
  <si>
    <t>90207</t>
  </si>
  <si>
    <t>90208</t>
  </si>
  <si>
    <t>90209</t>
  </si>
  <si>
    <t>90214</t>
  </si>
  <si>
    <t>90215</t>
  </si>
  <si>
    <t>Пільги громадянам, які постраждали внаслідок Чорнобильської ЧАЕС на придбання твердого палива</t>
  </si>
  <si>
    <t>Інші пільги громадянам, які постраждали внаслідок Чорнобильської ЧАЕС</t>
  </si>
  <si>
    <t>Пільги окремим категоріям громадян з послуг зв`язку</t>
  </si>
  <si>
    <t>Допомога у зв`язку з вагітністю і пологами</t>
  </si>
  <si>
    <t>Допомога до досягнення дитиною трирічного віку</t>
  </si>
  <si>
    <t>Допомога при народженні дитини</t>
  </si>
  <si>
    <t>Допомога на дітей, над якими встановлено опіку чи піклування</t>
  </si>
  <si>
    <t>Допомога на дітей одиноким матерям</t>
  </si>
  <si>
    <t>Тимчасова державна допомога дітям</t>
  </si>
  <si>
    <t>Допомога при усиновленні дитини</t>
  </si>
  <si>
    <t>Державна соціальна допомога малозабезпеченим сім'ям</t>
  </si>
  <si>
    <t>Субсидії населенню для відшкодування витрат на оплату житлово-комунальних послуг</t>
  </si>
  <si>
    <t>Субсидії населенню для відшкодування витрат на придбання твердого та рідкого побутового палива і скрапленого газу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</si>
  <si>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</si>
  <si>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Допомога на догляд за інвалідом I чи II групи внаслідок психічного розладу</t>
  </si>
  <si>
    <t xml:space="preserve">Виплати грошової компенсації фізичним особам, які надають соціальні послуги </t>
  </si>
  <si>
    <t>Пільги, що надаються населенню (крім ветеранів війни і праці) по оплаті  житлово - комунальних послуг і природного газу</t>
  </si>
  <si>
    <t>Державна соціальна допомога інвалідам з дитинства та дітям-інвалідам</t>
  </si>
  <si>
    <t>Повернення бюджетних коштів з депозитів</t>
  </si>
  <si>
    <t>Дитячі будинки (в т. ч. сімейного типу, прийомні сім`ї)</t>
  </si>
  <si>
    <t>Капітальний ремонт житлового фонду об`єднань співвласників багатоквартирних будинків</t>
  </si>
  <si>
    <t>Заходи, пов`язані з поліпшенням питної води</t>
  </si>
  <si>
    <t>Збір та вивезення сміття і відходів, експлуатація каналізаційних систем</t>
  </si>
  <si>
    <t>Фінансування енергозберігаючих заходів</t>
  </si>
  <si>
    <t>Дефіцит (-) /профіцит (+)</t>
  </si>
  <si>
    <t>Пільги багатодітним сім`ям, дитячим будинкам сімейного типу та прийомним сім`ям на житлово-комунальні послуги</t>
  </si>
  <si>
    <t>Пільги багатодітним сім'ям, дитячим будинкам сімейного типу та прийомним сім'ям на прид-бання твердого палива та скрапленого газу</t>
  </si>
  <si>
    <t>Пільги громадянам, які постраждали внаслідок Чорнобильської ЧАЕС на житлово-комунальні послуги</t>
  </si>
  <si>
    <t>Інши пільги ветеранам та інвалідам війни</t>
  </si>
  <si>
    <t>Пільги ветеранам війни та іншим категоріям на житлово-комунальні послуги</t>
  </si>
  <si>
    <t xml:space="preserve">Пільги ветеранам війни та іншим категоріям на придбання твердого палива та скрапленого газу </t>
  </si>
  <si>
    <t>Соцiальний захист та соцiальне                           забезпечення</t>
  </si>
  <si>
    <t>Збір за провадження торговельної діяльності із придбанням короткотермінового торгового патенту, що справлявся до 1 січня 2015 року</t>
  </si>
  <si>
    <t>Пільги ветеранам військової служби та органів ВВС на житлово-комунальні послуги</t>
  </si>
  <si>
    <t>Надходження від здійснення торгівлі на митній території України паливом власного виробництва та/або виробленим з давальницької сировини податковими агентами</t>
  </si>
  <si>
    <t>Надходження від ввезення палива на митну територію України податковими агентами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</si>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</sst>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4"/>
      <name val="Times New Roman"/>
      <family val="1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04">
    <xf numFmtId="0" fontId="0" fillId="0" borderId="0" xfId="0"/>
    <xf numFmtId="0" fontId="5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8" fillId="0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11" fillId="0" borderId="0" xfId="0" applyFont="1" applyFill="1" applyBorder="1" applyAlignment="1"/>
    <xf numFmtId="181" fontId="6" fillId="0" borderId="0" xfId="0" applyNumberFormat="1" applyFont="1" applyFill="1" applyBorder="1"/>
    <xf numFmtId="181" fontId="11" fillId="0" borderId="0" xfId="0" applyNumberFormat="1" applyFont="1" applyFill="1" applyBorder="1" applyAlignment="1"/>
    <xf numFmtId="181" fontId="0" fillId="0" borderId="0" xfId="0" applyNumberFormat="1"/>
    <xf numFmtId="1" fontId="8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right"/>
    </xf>
    <xf numFmtId="181" fontId="10" fillId="0" borderId="1" xfId="0" applyNumberFormat="1" applyFont="1" applyFill="1" applyBorder="1" applyAlignment="1" applyProtection="1">
      <alignment horizontal="right"/>
    </xf>
    <xf numFmtId="0" fontId="10" fillId="0" borderId="1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/>
    </xf>
    <xf numFmtId="181" fontId="11" fillId="0" borderId="1" xfId="0" applyNumberFormat="1" applyFont="1" applyFill="1" applyBorder="1" applyAlignment="1" applyProtection="1">
      <alignment horizontal="right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3" fillId="0" borderId="0" xfId="0" applyFont="1"/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188" fontId="11" fillId="0" borderId="1" xfId="0" applyNumberFormat="1" applyFont="1" applyFill="1" applyBorder="1" applyAlignment="1" applyProtection="1">
      <alignment horizontal="right"/>
    </xf>
    <xf numFmtId="188" fontId="10" fillId="0" borderId="1" xfId="0" applyNumberFormat="1" applyFont="1" applyFill="1" applyBorder="1" applyAlignment="1" applyProtection="1">
      <alignment horizontal="right"/>
    </xf>
    <xf numFmtId="188" fontId="11" fillId="0" borderId="1" xfId="0" applyNumberFormat="1" applyFont="1" applyFill="1" applyBorder="1" applyAlignment="1" applyProtection="1">
      <alignment horizontal="right" vertical="center"/>
    </xf>
    <xf numFmtId="4" fontId="10" fillId="0" borderId="2" xfId="0" applyNumberFormat="1" applyFont="1" applyFill="1" applyBorder="1" applyAlignment="1" applyProtection="1">
      <alignment horizontal="right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right"/>
    </xf>
    <xf numFmtId="0" fontId="16" fillId="0" borderId="4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Continuous"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right" vertical="center"/>
    </xf>
    <xf numFmtId="181" fontId="17" fillId="0" borderId="1" xfId="0" applyNumberFormat="1" applyFont="1" applyFill="1" applyBorder="1" applyAlignment="1" applyProtection="1">
      <alignment horizontal="right" vertical="center"/>
    </xf>
    <xf numFmtId="188" fontId="17" fillId="0" borderId="1" xfId="0" applyNumberFormat="1" applyFont="1" applyFill="1" applyBorder="1" applyAlignment="1" applyProtection="1">
      <alignment horizontal="right" vertical="center"/>
    </xf>
    <xf numFmtId="0" fontId="18" fillId="0" borderId="0" xfId="0" applyFont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20" fillId="0" borderId="0" xfId="0" applyFont="1"/>
    <xf numFmtId="4" fontId="19" fillId="0" borderId="1" xfId="0" applyNumberFormat="1" applyFont="1" applyFill="1" applyBorder="1" applyAlignment="1">
      <alignment horizontal="right"/>
    </xf>
    <xf numFmtId="0" fontId="21" fillId="0" borderId="0" xfId="0" applyFont="1"/>
    <xf numFmtId="0" fontId="22" fillId="0" borderId="0" xfId="0" applyFont="1"/>
    <xf numFmtId="181" fontId="21" fillId="0" borderId="0" xfId="0" applyNumberFormat="1" applyFont="1"/>
    <xf numFmtId="4" fontId="11" fillId="0" borderId="1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19" fillId="0" borderId="1" xfId="0" applyNumberFormat="1" applyFont="1" applyFill="1" applyBorder="1" applyAlignment="1" applyProtection="1">
      <alignment horizontal="right"/>
    </xf>
    <xf numFmtId="4" fontId="14" fillId="0" borderId="1" xfId="0" applyNumberFormat="1" applyFont="1" applyFill="1" applyBorder="1" applyAlignment="1" applyProtection="1">
      <alignment horizontal="right"/>
    </xf>
    <xf numFmtId="0" fontId="17" fillId="0" borderId="0" xfId="0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 applyProtection="1">
      <alignment horizontal="right" vertical="center"/>
    </xf>
    <xf numFmtId="181" fontId="17" fillId="0" borderId="0" xfId="0" applyNumberFormat="1" applyFont="1" applyFill="1" applyBorder="1" applyAlignment="1" applyProtection="1">
      <alignment horizontal="right" vertical="center"/>
    </xf>
    <xf numFmtId="188" fontId="17" fillId="0" borderId="0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0" fontId="1" fillId="0" borderId="0" xfId="0" applyFont="1"/>
    <xf numFmtId="181" fontId="11" fillId="0" borderId="2" xfId="0" applyNumberFormat="1" applyFont="1" applyBorder="1" applyAlignment="1">
      <alignment horizontal="center" vertical="center" wrapText="1"/>
    </xf>
    <xf numFmtId="0" fontId="3" fillId="0" borderId="2" xfId="2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0" fillId="0" borderId="5" xfId="0" applyFont="1" applyFill="1" applyBorder="1" applyAlignment="1">
      <alignment horizontal="left" vertical="top" wrapText="1"/>
    </xf>
    <xf numFmtId="4" fontId="11" fillId="0" borderId="3" xfId="2" applyNumberFormat="1" applyFont="1" applyBorder="1" applyProtection="1"/>
    <xf numFmtId="4" fontId="11" fillId="0" borderId="1" xfId="2" applyNumberFormat="1" applyFont="1" applyBorder="1" applyProtection="1">
      <protection locked="0"/>
    </xf>
    <xf numFmtId="4" fontId="14" fillId="0" borderId="1" xfId="2" applyNumberFormat="1" applyFont="1" applyFill="1" applyBorder="1" applyAlignment="1" applyProtection="1">
      <alignment horizontal="right"/>
      <protection locked="0"/>
    </xf>
    <xf numFmtId="4" fontId="14" fillId="0" borderId="1" xfId="1" applyNumberFormat="1" applyFont="1" applyFill="1" applyBorder="1" applyAlignment="1" applyProtection="1">
      <alignment horizontal="right"/>
    </xf>
    <xf numFmtId="4" fontId="10" fillId="0" borderId="2" xfId="0" applyNumberFormat="1" applyFont="1" applyFill="1" applyBorder="1" applyAlignment="1">
      <alignment horizontal="right"/>
    </xf>
    <xf numFmtId="4" fontId="23" fillId="0" borderId="2" xfId="0" applyNumberFormat="1" applyFont="1" applyFill="1" applyBorder="1" applyAlignment="1">
      <alignment horizontal="right"/>
    </xf>
    <xf numFmtId="0" fontId="0" fillId="0" borderId="0" xfId="0" applyFill="1"/>
    <xf numFmtId="0" fontId="12" fillId="0" borderId="0" xfId="0" applyFont="1" applyFill="1"/>
    <xf numFmtId="0" fontId="20" fillId="0" borderId="0" xfId="0" applyFont="1" applyFill="1"/>
    <xf numFmtId="1" fontId="14" fillId="0" borderId="1" xfId="0" applyNumberFormat="1" applyFont="1" applyFill="1" applyBorder="1" applyAlignment="1" applyProtection="1">
      <alignment horizontal="center" vertical="center" wrapText="1"/>
    </xf>
    <xf numFmtId="1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1" xfId="2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4" fillId="0" borderId="6" xfId="2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4" fillId="0" borderId="1" xfId="2" applyFont="1" applyFill="1" applyBorder="1" applyAlignment="1" applyProtection="1">
      <alignment horizontal="left" vertical="top" wrapText="1"/>
    </xf>
    <xf numFmtId="0" fontId="14" fillId="0" borderId="1" xfId="0" applyFont="1" applyFill="1" applyBorder="1" applyAlignment="1" applyProtection="1">
      <alignment horizontal="left" vertical="top" wrapText="1"/>
    </xf>
    <xf numFmtId="0" fontId="24" fillId="0" borderId="1" xfId="2" applyFont="1" applyFill="1" applyBorder="1" applyAlignment="1" applyProtection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21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5" fillId="0" borderId="0" xfId="0" applyFont="1"/>
    <xf numFmtId="0" fontId="15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_PASPORT1" xfId="1"/>
    <cellStyle name="Обычный_ZV1PIV9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318</xdr:row>
      <xdr:rowOff>0</xdr:rowOff>
    </xdr:from>
    <xdr:to>
      <xdr:col>1</xdr:col>
      <xdr:colOff>361950</xdr:colOff>
      <xdr:row>318</xdr:row>
      <xdr:rowOff>28575</xdr:rowOff>
    </xdr:to>
    <xdr:sp macro="" textlink="">
      <xdr:nvSpPr>
        <xdr:cNvPr id="2097" name="Text Box 1"/>
        <xdr:cNvSpPr txBox="1">
          <a:spLocks noChangeArrowheads="1"/>
        </xdr:cNvSpPr>
      </xdr:nvSpPr>
      <xdr:spPr bwMode="auto">
        <a:xfrm>
          <a:off x="3076575" y="1116520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318</xdr:row>
      <xdr:rowOff>0</xdr:rowOff>
    </xdr:from>
    <xdr:to>
      <xdr:col>1</xdr:col>
      <xdr:colOff>361950</xdr:colOff>
      <xdr:row>318</xdr:row>
      <xdr:rowOff>28575</xdr:rowOff>
    </xdr:to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3076575" y="1116520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318</xdr:row>
      <xdr:rowOff>0</xdr:rowOff>
    </xdr:from>
    <xdr:to>
      <xdr:col>1</xdr:col>
      <xdr:colOff>361950</xdr:colOff>
      <xdr:row>318</xdr:row>
      <xdr:rowOff>28575</xdr:rowOff>
    </xdr:to>
    <xdr:sp macro="" textlink="">
      <xdr:nvSpPr>
        <xdr:cNvPr id="2099" name="Text Box 3"/>
        <xdr:cNvSpPr txBox="1">
          <a:spLocks noChangeArrowheads="1"/>
        </xdr:cNvSpPr>
      </xdr:nvSpPr>
      <xdr:spPr bwMode="auto">
        <a:xfrm>
          <a:off x="3076575" y="1116520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318</xdr:row>
      <xdr:rowOff>0</xdr:rowOff>
    </xdr:from>
    <xdr:to>
      <xdr:col>1</xdr:col>
      <xdr:colOff>361950</xdr:colOff>
      <xdr:row>318</xdr:row>
      <xdr:rowOff>28575</xdr:rowOff>
    </xdr:to>
    <xdr:sp macro="" textlink="">
      <xdr:nvSpPr>
        <xdr:cNvPr id="2100" name="Text Box 4"/>
        <xdr:cNvSpPr txBox="1">
          <a:spLocks noChangeArrowheads="1"/>
        </xdr:cNvSpPr>
      </xdr:nvSpPr>
      <xdr:spPr bwMode="auto">
        <a:xfrm>
          <a:off x="3076575" y="1116520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5"/>
  <sheetViews>
    <sheetView showZeros="0" tabSelected="1" zoomScale="75"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RowHeight="12.75" x14ac:dyDescent="0.2"/>
  <cols>
    <col min="1" max="1" width="46.7109375" style="96" customWidth="1"/>
    <col min="2" max="2" width="12.140625" customWidth="1"/>
    <col min="3" max="3" width="18.28515625" customWidth="1"/>
    <col min="4" max="4" width="20.28515625" customWidth="1"/>
    <col min="5" max="5" width="20.140625" customWidth="1"/>
    <col min="6" max="6" width="12.5703125" style="13" customWidth="1"/>
    <col min="7" max="7" width="18" style="13" customWidth="1"/>
    <col min="8" max="8" width="18.5703125" style="13" customWidth="1"/>
    <col min="9" max="9" width="19" customWidth="1"/>
    <col min="10" max="10" width="18.42578125" customWidth="1"/>
    <col min="11" max="11" width="13.140625" customWidth="1"/>
    <col min="12" max="12" width="18.42578125" customWidth="1"/>
    <col min="13" max="13" width="13.5703125" customWidth="1"/>
  </cols>
  <sheetData>
    <row r="1" spans="1:14" ht="18.75" x14ac:dyDescent="0.2">
      <c r="A1" s="4"/>
      <c r="B1" s="4"/>
      <c r="C1" s="4"/>
      <c r="D1" s="4"/>
      <c r="E1" s="4"/>
      <c r="F1" s="11"/>
      <c r="G1" s="11"/>
      <c r="H1" s="11"/>
      <c r="I1" s="1"/>
      <c r="J1" s="9"/>
      <c r="K1" s="9"/>
      <c r="L1" s="9"/>
      <c r="M1" s="8"/>
      <c r="N1" s="8"/>
    </row>
    <row r="2" spans="1:14" ht="23.25" x14ac:dyDescent="0.2">
      <c r="A2" s="97" t="s">
        <v>213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4" ht="23.25" x14ac:dyDescent="0.2">
      <c r="A3" s="97" t="s">
        <v>164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4" ht="23.25" x14ac:dyDescent="0.2">
      <c r="A4" s="97" t="s">
        <v>260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4" ht="15" x14ac:dyDescent="0.2">
      <c r="A5" s="3"/>
      <c r="B5" s="4"/>
      <c r="C5" s="4"/>
      <c r="D5" s="4"/>
      <c r="E5" s="4"/>
      <c r="F5" s="11"/>
      <c r="G5" s="11"/>
      <c r="H5" s="11"/>
      <c r="I5" s="4"/>
      <c r="J5" s="2"/>
      <c r="K5" s="2"/>
      <c r="L5" s="2"/>
    </row>
    <row r="6" spans="1:14" s="26" customFormat="1" ht="21" customHeight="1" x14ac:dyDescent="0.25">
      <c r="A6" s="98" t="s">
        <v>11</v>
      </c>
      <c r="B6" s="99" t="s">
        <v>212</v>
      </c>
      <c r="C6" s="100" t="s">
        <v>12</v>
      </c>
      <c r="D6" s="101"/>
      <c r="E6" s="101"/>
      <c r="F6" s="101"/>
      <c r="G6" s="102"/>
      <c r="H6" s="103" t="s">
        <v>13</v>
      </c>
      <c r="I6" s="103"/>
      <c r="J6" s="103"/>
      <c r="K6" s="103"/>
      <c r="L6" s="103"/>
    </row>
    <row r="7" spans="1:14" s="20" customFormat="1" ht="66.75" customHeight="1" x14ac:dyDescent="0.25">
      <c r="A7" s="98"/>
      <c r="B7" s="99"/>
      <c r="C7" s="65" t="s">
        <v>261</v>
      </c>
      <c r="D7" s="66" t="s">
        <v>263</v>
      </c>
      <c r="E7" s="38" t="s">
        <v>262</v>
      </c>
      <c r="F7" s="37" t="s">
        <v>231</v>
      </c>
      <c r="G7" s="67" t="s">
        <v>264</v>
      </c>
      <c r="H7" s="65" t="s">
        <v>261</v>
      </c>
      <c r="I7" s="66" t="s">
        <v>263</v>
      </c>
      <c r="J7" s="38" t="s">
        <v>262</v>
      </c>
      <c r="K7" s="68" t="s">
        <v>231</v>
      </c>
      <c r="L7" s="67" t="s">
        <v>264</v>
      </c>
    </row>
    <row r="8" spans="1:14" ht="15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14">
        <v>6</v>
      </c>
      <c r="G8" s="14">
        <v>7</v>
      </c>
      <c r="H8" s="14">
        <v>8</v>
      </c>
      <c r="I8" s="5">
        <v>9</v>
      </c>
      <c r="J8" s="5">
        <v>10</v>
      </c>
      <c r="K8" s="5">
        <v>11</v>
      </c>
      <c r="L8" s="5">
        <v>12</v>
      </c>
    </row>
    <row r="9" spans="1:14" s="19" customFormat="1" ht="15.75" x14ac:dyDescent="0.25">
      <c r="A9" s="24" t="s">
        <v>318</v>
      </c>
      <c r="B9" s="21">
        <v>10000000</v>
      </c>
      <c r="C9" s="22">
        <f>C10+C26+C37+C42+C78+C35+C21</f>
        <v>382753149.7299999</v>
      </c>
      <c r="D9" s="22">
        <f>D10+D26+D37+D42+D78+D35</f>
        <v>474814579</v>
      </c>
      <c r="E9" s="22">
        <f>E10+E26+E37+E42+E78+E35</f>
        <v>567437016.77999997</v>
      </c>
      <c r="F9" s="23">
        <f>IF(D9=0,"",IF(E9/D9&gt;1.5, "зв.100",E9/D9*100))</f>
        <v>119.50707536720348</v>
      </c>
      <c r="G9" s="22">
        <f>E9-C9</f>
        <v>184683867.05000007</v>
      </c>
      <c r="H9" s="22">
        <f>H10+H26+H37+H42+H78+H35+H21</f>
        <v>81283989.680000007</v>
      </c>
      <c r="I9" s="22">
        <f>I10+I26+I37+I42+I78+I35+I21</f>
        <v>0</v>
      </c>
      <c r="J9" s="22">
        <f>J10+J26+J37+J42+J78+J35+J21</f>
        <v>-13967.609999999999</v>
      </c>
      <c r="K9" s="30" t="str">
        <f>IF(I9=0,"",IF(J9/I9&gt;1.5, "зв.100",J9/I9*100))</f>
        <v/>
      </c>
      <c r="L9" s="22">
        <f>J9-H9</f>
        <v>-81297957.290000007</v>
      </c>
    </row>
    <row r="10" spans="1:14" s="19" customFormat="1" ht="31.5" x14ac:dyDescent="0.25">
      <c r="A10" s="24" t="s">
        <v>113</v>
      </c>
      <c r="B10" s="21">
        <v>11000000</v>
      </c>
      <c r="C10" s="22">
        <f>C11+C18</f>
        <v>296901312.67999989</v>
      </c>
      <c r="D10" s="22">
        <f>D11+D18</f>
        <v>251391537</v>
      </c>
      <c r="E10" s="22">
        <f>E11+E18</f>
        <v>290749251.26999998</v>
      </c>
      <c r="F10" s="23">
        <f>IF(D10=0,"",IF(E10/D10&gt;1.5, "зв.100",E10/D10*100))</f>
        <v>115.6559424154362</v>
      </c>
      <c r="G10" s="22">
        <f>E10-C10</f>
        <v>-6152061.409999907</v>
      </c>
      <c r="H10" s="22">
        <f>H11+H18</f>
        <v>0</v>
      </c>
      <c r="I10" s="22">
        <f>I11+I18</f>
        <v>0</v>
      </c>
      <c r="J10" s="22">
        <f>J11+J18</f>
        <v>0</v>
      </c>
      <c r="K10" s="30" t="str">
        <f>IF(I10=0,"",IF(J10/I10&gt;1.5, "зв.100",J10/I10*100))</f>
        <v/>
      </c>
      <c r="L10" s="22">
        <f>J10-H10</f>
        <v>0</v>
      </c>
    </row>
    <row r="11" spans="1:14" s="19" customFormat="1" ht="15.75" x14ac:dyDescent="0.25">
      <c r="A11" s="24" t="s">
        <v>14</v>
      </c>
      <c r="B11" s="21">
        <v>11010000</v>
      </c>
      <c r="C11" s="22">
        <f>SUM(C12:C17)</f>
        <v>293143436.1699999</v>
      </c>
      <c r="D11" s="22">
        <f>SUM(D12:D17)</f>
        <v>248211537</v>
      </c>
      <c r="E11" s="22">
        <f>SUM(E12:E17)</f>
        <v>286744418.07999998</v>
      </c>
      <c r="F11" s="23">
        <f>IF(D11=0,"",IF(E11/D11&gt;1.5, "зв.100",E11/D11*100))</f>
        <v>115.52421033515456</v>
      </c>
      <c r="G11" s="22">
        <f>E11-C11</f>
        <v>-6399018.0899999142</v>
      </c>
      <c r="H11" s="22">
        <f>SUM(H12:H17)</f>
        <v>0</v>
      </c>
      <c r="I11" s="22">
        <f>SUM(I12:I17)</f>
        <v>0</v>
      </c>
      <c r="J11" s="22">
        <f>SUM(J12:J17)</f>
        <v>0</v>
      </c>
      <c r="K11" s="30" t="str">
        <f>IF(I11=0,"",IF(J11/I11&gt;1.5, "зв.100",J11/I11*100))</f>
        <v/>
      </c>
      <c r="L11" s="22">
        <f>J11-H11</f>
        <v>0</v>
      </c>
    </row>
    <row r="12" spans="1:14" ht="49.5" customHeight="1" x14ac:dyDescent="0.25">
      <c r="A12" s="25" t="s">
        <v>114</v>
      </c>
      <c r="B12" s="15">
        <v>11010100</v>
      </c>
      <c r="C12" s="16">
        <v>245596660.78999999</v>
      </c>
      <c r="D12" s="55">
        <v>208241517</v>
      </c>
      <c r="E12" s="48">
        <v>235580049.63999999</v>
      </c>
      <c r="F12" s="17">
        <f>IF(D12=0,"",IF(E12/D12&gt;1.5, "зв.100",E12/D12*100))</f>
        <v>113.12828154243613</v>
      </c>
      <c r="G12" s="16">
        <f>E12-C12</f>
        <v>-10016611.150000006</v>
      </c>
      <c r="H12" s="16">
        <v>0</v>
      </c>
      <c r="I12" s="16">
        <v>0</v>
      </c>
      <c r="J12" s="16">
        <v>0</v>
      </c>
      <c r="K12" s="31" t="str">
        <f>IF(I12=0,"",IF(J12/I12&gt;1.5, "зв.100",J12/I12*100))</f>
        <v/>
      </c>
      <c r="L12" s="16">
        <f>J12-H12</f>
        <v>0</v>
      </c>
    </row>
    <row r="13" spans="1:14" ht="78.75" x14ac:dyDescent="0.25">
      <c r="A13" s="25" t="s">
        <v>15</v>
      </c>
      <c r="B13" s="15">
        <v>11010200</v>
      </c>
      <c r="C13" s="16">
        <v>28706288.780000001</v>
      </c>
      <c r="D13" s="55">
        <v>23250000</v>
      </c>
      <c r="E13" s="48">
        <v>27742086.73</v>
      </c>
      <c r="F13" s="17">
        <f>IF(D13=0,"",IF(E13/D13&gt;1.5, "зв.100",E13/D13*100))</f>
        <v>119.32080313978494</v>
      </c>
      <c r="G13" s="16">
        <f>E13-C13</f>
        <v>-964202.05000000075</v>
      </c>
      <c r="H13" s="16">
        <v>0</v>
      </c>
      <c r="I13" s="16">
        <v>0</v>
      </c>
      <c r="J13" s="16">
        <v>0</v>
      </c>
      <c r="K13" s="31" t="str">
        <f>IF(I13=0,"",IF(J13/I13&gt;1.5, "зв.100",J13/I13*100))</f>
        <v/>
      </c>
      <c r="L13" s="16">
        <f>J13-H13</f>
        <v>0</v>
      </c>
    </row>
    <row r="14" spans="1:14" ht="49.5" customHeight="1" x14ac:dyDescent="0.25">
      <c r="A14" s="25" t="s">
        <v>16</v>
      </c>
      <c r="B14" s="15">
        <v>11010400</v>
      </c>
      <c r="C14" s="48">
        <v>11947757.210000001</v>
      </c>
      <c r="D14" s="55">
        <v>9174190</v>
      </c>
      <c r="E14" s="48">
        <v>13937145.140000001</v>
      </c>
      <c r="F14" s="17" t="str">
        <f t="shared" ref="F14:F25" si="0">IF(D14=0,"",IF(E14/D14&gt;1.5, "зв.100",E14/D14*100))</f>
        <v>зв.100</v>
      </c>
      <c r="G14" s="16">
        <f t="shared" ref="G14:G25" si="1">E14-C14</f>
        <v>1989387.9299999997</v>
      </c>
      <c r="H14" s="16">
        <v>0</v>
      </c>
      <c r="I14" s="16">
        <v>0</v>
      </c>
      <c r="J14" s="16">
        <v>0</v>
      </c>
      <c r="K14" s="31" t="str">
        <f t="shared" ref="K14:K94" si="2">IF(I14=0,"",IF(J14/I14&gt;1.5, "зв.100",J14/I14*100))</f>
        <v/>
      </c>
      <c r="L14" s="16">
        <f t="shared" ref="L14:L59" si="3">J14-H14</f>
        <v>0</v>
      </c>
    </row>
    <row r="15" spans="1:14" ht="47.25" x14ac:dyDescent="0.25">
      <c r="A15" s="25" t="s">
        <v>17</v>
      </c>
      <c r="B15" s="15">
        <v>11010500</v>
      </c>
      <c r="C15" s="48">
        <v>6787754.5899999999</v>
      </c>
      <c r="D15" s="55">
        <v>5650000</v>
      </c>
      <c r="E15" s="48">
        <v>5982239.0499999998</v>
      </c>
      <c r="F15" s="17">
        <f t="shared" si="0"/>
        <v>105.88033716814158</v>
      </c>
      <c r="G15" s="16">
        <f t="shared" si="1"/>
        <v>-805515.54</v>
      </c>
      <c r="H15" s="16">
        <v>0</v>
      </c>
      <c r="I15" s="16">
        <v>0</v>
      </c>
      <c r="J15" s="16">
        <v>0</v>
      </c>
      <c r="K15" s="31" t="str">
        <f t="shared" si="2"/>
        <v/>
      </c>
      <c r="L15" s="16">
        <f t="shared" si="3"/>
        <v>0</v>
      </c>
    </row>
    <row r="16" spans="1:14" ht="47.25" hidden="1" x14ac:dyDescent="0.25">
      <c r="A16" s="25" t="s">
        <v>18</v>
      </c>
      <c r="B16" s="15">
        <v>11010600</v>
      </c>
      <c r="C16" s="48">
        <v>-129.6</v>
      </c>
      <c r="D16" s="16">
        <v>0</v>
      </c>
      <c r="E16" s="16"/>
      <c r="F16" s="17" t="str">
        <f t="shared" si="0"/>
        <v/>
      </c>
      <c r="G16" s="16">
        <f t="shared" si="1"/>
        <v>129.6</v>
      </c>
      <c r="H16" s="16">
        <v>0</v>
      </c>
      <c r="I16" s="16">
        <v>0</v>
      </c>
      <c r="J16" s="16">
        <v>0</v>
      </c>
      <c r="K16" s="31" t="str">
        <f t="shared" si="2"/>
        <v/>
      </c>
      <c r="L16" s="16">
        <f t="shared" si="3"/>
        <v>0</v>
      </c>
    </row>
    <row r="17" spans="1:12" ht="78.75" x14ac:dyDescent="0.25">
      <c r="A17" s="25" t="s">
        <v>19</v>
      </c>
      <c r="B17" s="15">
        <v>11010900</v>
      </c>
      <c r="C17" s="48">
        <v>105104.4</v>
      </c>
      <c r="D17" s="55">
        <v>1895830</v>
      </c>
      <c r="E17" s="48">
        <v>3502897.52</v>
      </c>
      <c r="F17" s="17" t="str">
        <f t="shared" si="0"/>
        <v>зв.100</v>
      </c>
      <c r="G17" s="16">
        <f t="shared" si="1"/>
        <v>3397793.12</v>
      </c>
      <c r="H17" s="16">
        <v>0</v>
      </c>
      <c r="I17" s="16">
        <v>0</v>
      </c>
      <c r="J17" s="16">
        <v>0</v>
      </c>
      <c r="K17" s="31" t="str">
        <f t="shared" si="2"/>
        <v/>
      </c>
      <c r="L17" s="16">
        <f t="shared" si="3"/>
        <v>0</v>
      </c>
    </row>
    <row r="18" spans="1:12" s="19" customFormat="1" ht="15.75" x14ac:dyDescent="0.25">
      <c r="A18" s="24" t="s">
        <v>20</v>
      </c>
      <c r="B18" s="21">
        <v>11020000</v>
      </c>
      <c r="C18" s="22">
        <f>SUM(C19:C20)</f>
        <v>3757876.51</v>
      </c>
      <c r="D18" s="22">
        <f>SUM(D19:D20)</f>
        <v>3180000</v>
      </c>
      <c r="E18" s="22">
        <f>SUM(E19:E20)</f>
        <v>4004833.19</v>
      </c>
      <c r="F18" s="23">
        <f t="shared" si="0"/>
        <v>125.93815062893081</v>
      </c>
      <c r="G18" s="22">
        <f t="shared" si="1"/>
        <v>246956.68000000017</v>
      </c>
      <c r="H18" s="22">
        <f>SUM(H19:H20)</f>
        <v>0</v>
      </c>
      <c r="I18" s="22">
        <f>SUM(I19:I20)</f>
        <v>0</v>
      </c>
      <c r="J18" s="22">
        <f>SUM(J19:J20)</f>
        <v>0</v>
      </c>
      <c r="K18" s="30" t="str">
        <f t="shared" si="2"/>
        <v/>
      </c>
      <c r="L18" s="22">
        <f t="shared" si="3"/>
        <v>0</v>
      </c>
    </row>
    <row r="19" spans="1:12" ht="31.5" hidden="1" x14ac:dyDescent="0.25">
      <c r="A19" s="25" t="s">
        <v>1</v>
      </c>
      <c r="B19" s="15">
        <v>11020200</v>
      </c>
      <c r="C19" s="48">
        <v>1294658.82</v>
      </c>
      <c r="D19" s="55">
        <v>3180000</v>
      </c>
      <c r="E19" s="48">
        <v>4004833.19</v>
      </c>
      <c r="F19" s="17">
        <f t="shared" si="0"/>
        <v>125.93815062893081</v>
      </c>
      <c r="G19" s="16">
        <f t="shared" si="1"/>
        <v>2710174.37</v>
      </c>
      <c r="H19" s="16">
        <v>0</v>
      </c>
      <c r="I19" s="16">
        <v>0</v>
      </c>
      <c r="J19" s="16">
        <v>0</v>
      </c>
      <c r="K19" s="31" t="str">
        <f t="shared" si="2"/>
        <v/>
      </c>
      <c r="L19" s="16">
        <f t="shared" si="3"/>
        <v>0</v>
      </c>
    </row>
    <row r="20" spans="1:12" ht="47.25" hidden="1" x14ac:dyDescent="0.25">
      <c r="A20" s="25" t="s">
        <v>2</v>
      </c>
      <c r="B20" s="15">
        <v>11023200</v>
      </c>
      <c r="C20" s="48">
        <v>2463217.69</v>
      </c>
      <c r="D20" s="53"/>
      <c r="E20" s="48"/>
      <c r="F20" s="17" t="str">
        <f t="shared" si="0"/>
        <v/>
      </c>
      <c r="G20" s="16">
        <f t="shared" si="1"/>
        <v>-2463217.69</v>
      </c>
      <c r="H20" s="16">
        <v>0</v>
      </c>
      <c r="I20" s="16">
        <v>0</v>
      </c>
      <c r="J20" s="16">
        <v>0</v>
      </c>
      <c r="K20" s="31" t="str">
        <f t="shared" si="2"/>
        <v/>
      </c>
      <c r="L20" s="16">
        <f t="shared" si="3"/>
        <v>0</v>
      </c>
    </row>
    <row r="21" spans="1:12" s="19" customFormat="1" ht="17.25" customHeight="1" x14ac:dyDescent="0.25">
      <c r="A21" s="83" t="s">
        <v>214</v>
      </c>
      <c r="B21" s="46">
        <v>12000000</v>
      </c>
      <c r="C21" s="36"/>
      <c r="D21" s="22"/>
      <c r="E21" s="22"/>
      <c r="F21" s="17" t="str">
        <f t="shared" si="0"/>
        <v/>
      </c>
      <c r="G21" s="16">
        <f t="shared" si="1"/>
        <v>0</v>
      </c>
      <c r="H21" s="22">
        <f>H22+H23</f>
        <v>9248339.3200000003</v>
      </c>
      <c r="I21" s="22">
        <f>I22+I23</f>
        <v>0</v>
      </c>
      <c r="J21" s="22">
        <f>J22+J23</f>
        <v>446.6</v>
      </c>
      <c r="K21" s="30" t="str">
        <f t="shared" si="2"/>
        <v/>
      </c>
      <c r="L21" s="22">
        <f t="shared" si="3"/>
        <v>-9247892.7200000007</v>
      </c>
    </row>
    <row r="22" spans="1:12" s="19" customFormat="1" ht="31.5" x14ac:dyDescent="0.25">
      <c r="A22" s="83" t="s">
        <v>215</v>
      </c>
      <c r="B22" s="46">
        <v>12020000</v>
      </c>
      <c r="C22" s="36"/>
      <c r="D22" s="22"/>
      <c r="E22" s="22"/>
      <c r="F22" s="17" t="str">
        <f t="shared" si="0"/>
        <v/>
      </c>
      <c r="G22" s="16">
        <f t="shared" si="1"/>
        <v>0</v>
      </c>
      <c r="H22" s="36">
        <v>-2172.02</v>
      </c>
      <c r="I22" s="22"/>
      <c r="J22" s="22">
        <v>446.6</v>
      </c>
      <c r="K22" s="30" t="str">
        <f t="shared" si="2"/>
        <v/>
      </c>
      <c r="L22" s="22">
        <f t="shared" si="3"/>
        <v>2618.62</v>
      </c>
    </row>
    <row r="23" spans="1:12" s="19" customFormat="1" ht="31.5" x14ac:dyDescent="0.25">
      <c r="A23" s="83" t="s">
        <v>216</v>
      </c>
      <c r="B23" s="46">
        <v>12030000</v>
      </c>
      <c r="C23" s="36">
        <f>C25+C24</f>
        <v>0</v>
      </c>
      <c r="D23" s="22"/>
      <c r="E23" s="22"/>
      <c r="F23" s="17" t="str">
        <f t="shared" si="0"/>
        <v/>
      </c>
      <c r="G23" s="16">
        <f t="shared" si="1"/>
        <v>0</v>
      </c>
      <c r="H23" s="22">
        <f>H25+H24</f>
        <v>9250511.3399999999</v>
      </c>
      <c r="I23" s="22"/>
      <c r="J23" s="22"/>
      <c r="K23" s="30" t="str">
        <f t="shared" si="2"/>
        <v/>
      </c>
      <c r="L23" s="22">
        <f t="shared" si="3"/>
        <v>-9250511.3399999999</v>
      </c>
    </row>
    <row r="24" spans="1:12" ht="31.5" hidden="1" x14ac:dyDescent="0.25">
      <c r="A24" s="84" t="s">
        <v>217</v>
      </c>
      <c r="B24" s="45">
        <v>12030100</v>
      </c>
      <c r="C24" s="33"/>
      <c r="D24" s="16"/>
      <c r="E24" s="16"/>
      <c r="F24" s="17" t="str">
        <f t="shared" si="0"/>
        <v/>
      </c>
      <c r="G24" s="16">
        <f t="shared" si="1"/>
        <v>0</v>
      </c>
      <c r="H24" s="55">
        <v>271488.89</v>
      </c>
      <c r="I24" s="16"/>
      <c r="J24" s="16"/>
      <c r="K24" s="31" t="str">
        <f t="shared" si="2"/>
        <v/>
      </c>
      <c r="L24" s="16">
        <f t="shared" si="3"/>
        <v>-271488.89</v>
      </c>
    </row>
    <row r="25" spans="1:12" ht="31.5" hidden="1" x14ac:dyDescent="0.25">
      <c r="A25" s="84" t="s">
        <v>218</v>
      </c>
      <c r="B25" s="45">
        <v>12030200</v>
      </c>
      <c r="C25" s="33"/>
      <c r="D25" s="16"/>
      <c r="E25" s="16"/>
      <c r="F25" s="17" t="str">
        <f t="shared" si="0"/>
        <v/>
      </c>
      <c r="G25" s="16">
        <f t="shared" si="1"/>
        <v>0</v>
      </c>
      <c r="H25" s="55">
        <v>8979022.4499999993</v>
      </c>
      <c r="I25" s="16"/>
      <c r="J25" s="16"/>
      <c r="K25" s="31" t="str">
        <f t="shared" si="2"/>
        <v/>
      </c>
      <c r="L25" s="16">
        <f t="shared" si="3"/>
        <v>-8979022.4499999993</v>
      </c>
    </row>
    <row r="26" spans="1:12" s="19" customFormat="1" ht="31.5" x14ac:dyDescent="0.25">
      <c r="A26" s="24" t="s">
        <v>176</v>
      </c>
      <c r="B26" s="21">
        <v>13000000</v>
      </c>
      <c r="C26" s="22">
        <f>C27+C29+C31</f>
        <v>78522610.38000001</v>
      </c>
      <c r="D26" s="22">
        <f>D27+D29+D31</f>
        <v>110000</v>
      </c>
      <c r="E26" s="22">
        <f>E27+E29+E31</f>
        <v>184185.37</v>
      </c>
      <c r="F26" s="23" t="str">
        <f t="shared" ref="F26:F41" si="4">IF(D26=0,"",IF(E26/D26&gt;1.5, "зв.100",E26/D26*100))</f>
        <v>зв.100</v>
      </c>
      <c r="G26" s="22">
        <f t="shared" ref="G26:G40" si="5">E26-C26</f>
        <v>-78338425.010000005</v>
      </c>
      <c r="H26" s="22">
        <f>H27+H29+H31</f>
        <v>0</v>
      </c>
      <c r="I26" s="22">
        <f>I27+I29+I31</f>
        <v>0</v>
      </c>
      <c r="J26" s="22">
        <f>J27+J29+J31</f>
        <v>0</v>
      </c>
      <c r="K26" s="30" t="str">
        <f t="shared" si="2"/>
        <v/>
      </c>
      <c r="L26" s="22">
        <f t="shared" si="3"/>
        <v>0</v>
      </c>
    </row>
    <row r="27" spans="1:12" s="19" customFormat="1" ht="31.5" x14ac:dyDescent="0.25">
      <c r="A27" s="24" t="s">
        <v>177</v>
      </c>
      <c r="B27" s="21">
        <v>13010000</v>
      </c>
      <c r="C27" s="22">
        <f>C28</f>
        <v>84796.76</v>
      </c>
      <c r="D27" s="22">
        <f>D28</f>
        <v>87000</v>
      </c>
      <c r="E27" s="22">
        <f>E28</f>
        <v>121315.49</v>
      </c>
      <c r="F27" s="23">
        <f t="shared" si="4"/>
        <v>139.443091954023</v>
      </c>
      <c r="G27" s="22">
        <f t="shared" si="5"/>
        <v>36518.73000000001</v>
      </c>
      <c r="H27" s="22">
        <f>H28</f>
        <v>0</v>
      </c>
      <c r="I27" s="22">
        <f>I28</f>
        <v>0</v>
      </c>
      <c r="J27" s="22">
        <f>J28</f>
        <v>0</v>
      </c>
      <c r="K27" s="30" t="str">
        <f t="shared" si="2"/>
        <v/>
      </c>
      <c r="L27" s="22">
        <f t="shared" si="3"/>
        <v>0</v>
      </c>
    </row>
    <row r="28" spans="1:12" ht="78.75" hidden="1" x14ac:dyDescent="0.25">
      <c r="A28" s="25" t="s">
        <v>310</v>
      </c>
      <c r="B28" s="15">
        <v>13010200</v>
      </c>
      <c r="C28" s="48">
        <v>84796.76</v>
      </c>
      <c r="D28" s="55">
        <v>87000</v>
      </c>
      <c r="E28" s="48">
        <v>121315.49</v>
      </c>
      <c r="F28" s="17">
        <f t="shared" si="4"/>
        <v>139.443091954023</v>
      </c>
      <c r="G28" s="16">
        <f t="shared" si="5"/>
        <v>36518.73000000001</v>
      </c>
      <c r="H28" s="16">
        <v>0</v>
      </c>
      <c r="I28" s="16">
        <v>0</v>
      </c>
      <c r="J28" s="16">
        <v>0</v>
      </c>
      <c r="K28" s="31" t="str">
        <f t="shared" si="2"/>
        <v/>
      </c>
      <c r="L28" s="16">
        <f t="shared" si="3"/>
        <v>0</v>
      </c>
    </row>
    <row r="29" spans="1:12" s="19" customFormat="1" ht="15.75" x14ac:dyDescent="0.25">
      <c r="A29" s="24" t="s">
        <v>178</v>
      </c>
      <c r="B29" s="21">
        <v>13030000</v>
      </c>
      <c r="C29" s="22">
        <f>C30</f>
        <v>31374.75</v>
      </c>
      <c r="D29" s="22">
        <f>D30</f>
        <v>23000</v>
      </c>
      <c r="E29" s="22">
        <f>E30</f>
        <v>62869.88</v>
      </c>
      <c r="F29" s="23" t="str">
        <f t="shared" si="4"/>
        <v>зв.100</v>
      </c>
      <c r="G29" s="22">
        <f t="shared" si="5"/>
        <v>31495.129999999997</v>
      </c>
      <c r="H29" s="22">
        <f>H30</f>
        <v>0</v>
      </c>
      <c r="I29" s="22">
        <f>I30</f>
        <v>0</v>
      </c>
      <c r="J29" s="22">
        <f>J30</f>
        <v>0</v>
      </c>
      <c r="K29" s="30" t="str">
        <f t="shared" si="2"/>
        <v/>
      </c>
      <c r="L29" s="22">
        <f t="shared" si="3"/>
        <v>0</v>
      </c>
    </row>
    <row r="30" spans="1:12" ht="47.25" hidden="1" x14ac:dyDescent="0.25">
      <c r="A30" s="25" t="s">
        <v>179</v>
      </c>
      <c r="B30" s="15">
        <v>13030200</v>
      </c>
      <c r="C30" s="48">
        <v>31374.75</v>
      </c>
      <c r="D30" s="55">
        <v>23000</v>
      </c>
      <c r="E30" s="48">
        <v>62869.88</v>
      </c>
      <c r="F30" s="17" t="str">
        <f t="shared" si="4"/>
        <v>зв.100</v>
      </c>
      <c r="G30" s="16">
        <f t="shared" si="5"/>
        <v>31495.129999999997</v>
      </c>
      <c r="H30" s="16">
        <v>0</v>
      </c>
      <c r="I30" s="16">
        <v>0</v>
      </c>
      <c r="J30" s="16">
        <v>0</v>
      </c>
      <c r="K30" s="31" t="str">
        <f t="shared" si="2"/>
        <v/>
      </c>
      <c r="L30" s="16">
        <f t="shared" si="3"/>
        <v>0</v>
      </c>
    </row>
    <row r="31" spans="1:12" s="19" customFormat="1" ht="15.75" x14ac:dyDescent="0.25">
      <c r="A31" s="83" t="s">
        <v>219</v>
      </c>
      <c r="B31" s="46">
        <v>13050000</v>
      </c>
      <c r="C31" s="36">
        <f>SUM(C32:C34)</f>
        <v>78406438.870000005</v>
      </c>
      <c r="D31" s="36">
        <f>SUM(D32:D34)</f>
        <v>0</v>
      </c>
      <c r="E31" s="36">
        <f>SUM(E32:E34)</f>
        <v>0</v>
      </c>
      <c r="F31" s="23" t="str">
        <f t="shared" si="4"/>
        <v/>
      </c>
      <c r="G31" s="22">
        <f t="shared" si="5"/>
        <v>-78406438.870000005</v>
      </c>
      <c r="H31" s="22">
        <f>SUM(H32:H34)</f>
        <v>0</v>
      </c>
      <c r="I31" s="22">
        <f>SUM(I32:I34)</f>
        <v>0</v>
      </c>
      <c r="J31" s="22">
        <f>SUM(J32:J34)</f>
        <v>0</v>
      </c>
      <c r="K31" s="30" t="str">
        <f t="shared" si="2"/>
        <v/>
      </c>
      <c r="L31" s="22">
        <f t="shared" si="3"/>
        <v>0</v>
      </c>
    </row>
    <row r="32" spans="1:12" ht="15.75" hidden="1" x14ac:dyDescent="0.25">
      <c r="A32" s="84" t="s">
        <v>220</v>
      </c>
      <c r="B32" s="45">
        <v>13050100</v>
      </c>
      <c r="C32" s="48">
        <v>27946649.969999999</v>
      </c>
      <c r="D32" s="33"/>
      <c r="E32" s="33"/>
      <c r="F32" s="17" t="str">
        <f t="shared" si="4"/>
        <v/>
      </c>
      <c r="G32" s="16">
        <f t="shared" si="5"/>
        <v>-27946649.969999999</v>
      </c>
      <c r="H32" s="16"/>
      <c r="I32" s="16"/>
      <c r="J32" s="16"/>
      <c r="K32" s="31" t="str">
        <f t="shared" si="2"/>
        <v/>
      </c>
      <c r="L32" s="16">
        <f t="shared" si="3"/>
        <v>0</v>
      </c>
    </row>
    <row r="33" spans="1:12" ht="15.75" hidden="1" x14ac:dyDescent="0.25">
      <c r="A33" s="84" t="s">
        <v>221</v>
      </c>
      <c r="B33" s="45">
        <v>13050200</v>
      </c>
      <c r="C33" s="48">
        <v>37908987.060000002</v>
      </c>
      <c r="D33" s="33"/>
      <c r="E33" s="33"/>
      <c r="F33" s="17" t="str">
        <f t="shared" si="4"/>
        <v/>
      </c>
      <c r="G33" s="16">
        <f t="shared" si="5"/>
        <v>-37908987.060000002</v>
      </c>
      <c r="H33" s="16"/>
      <c r="I33" s="16"/>
      <c r="J33" s="16"/>
      <c r="K33" s="31" t="str">
        <f t="shared" si="2"/>
        <v/>
      </c>
      <c r="L33" s="16">
        <f t="shared" si="3"/>
        <v>0</v>
      </c>
    </row>
    <row r="34" spans="1:12" ht="15.75" hidden="1" x14ac:dyDescent="0.25">
      <c r="A34" s="84" t="s">
        <v>222</v>
      </c>
      <c r="B34" s="45">
        <v>13050500</v>
      </c>
      <c r="C34" s="48">
        <v>12550801.84</v>
      </c>
      <c r="D34" s="33"/>
      <c r="E34" s="33"/>
      <c r="F34" s="17" t="str">
        <f t="shared" si="4"/>
        <v/>
      </c>
      <c r="G34" s="16">
        <f t="shared" si="5"/>
        <v>-12550801.84</v>
      </c>
      <c r="H34" s="16"/>
      <c r="I34" s="16"/>
      <c r="J34" s="16"/>
      <c r="K34" s="31" t="str">
        <f t="shared" si="2"/>
        <v/>
      </c>
      <c r="L34" s="16">
        <f t="shared" si="3"/>
        <v>0</v>
      </c>
    </row>
    <row r="35" spans="1:12" s="19" customFormat="1" ht="15.75" x14ac:dyDescent="0.25">
      <c r="A35" s="85" t="s">
        <v>180</v>
      </c>
      <c r="B35" s="35">
        <v>14000000</v>
      </c>
      <c r="C35" s="22">
        <f>SUM(C36:C36)</f>
        <v>0</v>
      </c>
      <c r="D35" s="22">
        <f>SUM(D36:D36)</f>
        <v>86023042</v>
      </c>
      <c r="E35" s="22">
        <f>SUM(E36:E36)</f>
        <v>97636532.530000001</v>
      </c>
      <c r="F35" s="23">
        <f t="shared" si="4"/>
        <v>113.50044157936196</v>
      </c>
      <c r="G35" s="22">
        <f t="shared" si="5"/>
        <v>97636532.530000001</v>
      </c>
      <c r="H35" s="22">
        <f>SUM(H36:H36)</f>
        <v>0</v>
      </c>
      <c r="I35" s="22">
        <f>SUM(I36:I36)</f>
        <v>0</v>
      </c>
      <c r="J35" s="22">
        <f>SUM(J36:J36)</f>
        <v>0</v>
      </c>
      <c r="K35" s="30" t="str">
        <f t="shared" si="2"/>
        <v/>
      </c>
      <c r="L35" s="22">
        <f t="shared" si="3"/>
        <v>0</v>
      </c>
    </row>
    <row r="36" spans="1:12" ht="47.25" x14ac:dyDescent="0.25">
      <c r="A36" s="69" t="s">
        <v>311</v>
      </c>
      <c r="B36" s="34">
        <v>14040000</v>
      </c>
      <c r="C36" s="16"/>
      <c r="D36" s="55">
        <v>86023042</v>
      </c>
      <c r="E36" s="48">
        <v>97636532.530000001</v>
      </c>
      <c r="F36" s="17">
        <f t="shared" si="4"/>
        <v>113.50044157936196</v>
      </c>
      <c r="G36" s="16">
        <f t="shared" si="5"/>
        <v>97636532.530000001</v>
      </c>
      <c r="H36" s="16">
        <v>0</v>
      </c>
      <c r="I36" s="16">
        <v>0</v>
      </c>
      <c r="J36" s="16">
        <v>0</v>
      </c>
      <c r="K36" s="31" t="str">
        <f t="shared" si="2"/>
        <v/>
      </c>
      <c r="L36" s="16">
        <f t="shared" si="3"/>
        <v>0</v>
      </c>
    </row>
    <row r="37" spans="1:12" s="19" customFormat="1" ht="31.5" x14ac:dyDescent="0.25">
      <c r="A37" s="24" t="s">
        <v>21</v>
      </c>
      <c r="B37" s="21">
        <v>16000000</v>
      </c>
      <c r="C37" s="22">
        <f>C38</f>
        <v>-644.1400000000001</v>
      </c>
      <c r="D37" s="22">
        <f>D38</f>
        <v>0</v>
      </c>
      <c r="E37" s="22">
        <f>E38</f>
        <v>1124.8999999999999</v>
      </c>
      <c r="F37" s="23" t="str">
        <f t="shared" si="4"/>
        <v/>
      </c>
      <c r="G37" s="22">
        <f t="shared" si="5"/>
        <v>1769.04</v>
      </c>
      <c r="H37" s="22">
        <f>H38</f>
        <v>0</v>
      </c>
      <c r="I37" s="22">
        <f>I38</f>
        <v>0</v>
      </c>
      <c r="J37" s="22">
        <f>J38</f>
        <v>0</v>
      </c>
      <c r="K37" s="30" t="str">
        <f t="shared" si="2"/>
        <v/>
      </c>
      <c r="L37" s="22">
        <f t="shared" si="3"/>
        <v>0</v>
      </c>
    </row>
    <row r="38" spans="1:12" s="19" customFormat="1" ht="31.5" hidden="1" x14ac:dyDescent="0.25">
      <c r="A38" s="24" t="s">
        <v>22</v>
      </c>
      <c r="B38" s="21">
        <v>16010000</v>
      </c>
      <c r="C38" s="22">
        <f>SUM(C39:C41)</f>
        <v>-644.1400000000001</v>
      </c>
      <c r="D38" s="22">
        <f>SUM(D39:D41)</f>
        <v>0</v>
      </c>
      <c r="E38" s="22">
        <f>SUM(E39:E41)</f>
        <v>1124.8999999999999</v>
      </c>
      <c r="F38" s="23" t="str">
        <f t="shared" si="4"/>
        <v/>
      </c>
      <c r="G38" s="22">
        <f t="shared" si="5"/>
        <v>1769.04</v>
      </c>
      <c r="H38" s="22">
        <f>SUM(H39:H41)</f>
        <v>0</v>
      </c>
      <c r="I38" s="22">
        <f>SUM(I39:I41)</f>
        <v>0</v>
      </c>
      <c r="J38" s="22">
        <f>SUM(J39:J41)</f>
        <v>0</v>
      </c>
      <c r="K38" s="30" t="str">
        <f t="shared" si="2"/>
        <v/>
      </c>
      <c r="L38" s="22">
        <f t="shared" si="3"/>
        <v>0</v>
      </c>
    </row>
    <row r="39" spans="1:12" s="47" customFormat="1" ht="15.75" hidden="1" x14ac:dyDescent="0.25">
      <c r="A39" s="84" t="s">
        <v>239</v>
      </c>
      <c r="B39" s="45">
        <v>16010100</v>
      </c>
      <c r="C39" s="16"/>
      <c r="D39" s="16"/>
      <c r="E39" s="48">
        <v>960</v>
      </c>
      <c r="F39" s="17" t="str">
        <f t="shared" si="4"/>
        <v/>
      </c>
      <c r="G39" s="16">
        <f t="shared" si="5"/>
        <v>960</v>
      </c>
      <c r="H39" s="16"/>
      <c r="I39" s="16"/>
      <c r="J39" s="16"/>
      <c r="K39" s="30" t="str">
        <f t="shared" si="2"/>
        <v/>
      </c>
      <c r="L39" s="16"/>
    </row>
    <row r="40" spans="1:12" s="19" customFormat="1" ht="15.75" hidden="1" x14ac:dyDescent="0.25">
      <c r="A40" s="84" t="s">
        <v>223</v>
      </c>
      <c r="B40" s="45">
        <v>16010200</v>
      </c>
      <c r="C40" s="48">
        <v>-807.34</v>
      </c>
      <c r="D40" s="22"/>
      <c r="E40" s="48">
        <v>149.6</v>
      </c>
      <c r="F40" s="17" t="str">
        <f t="shared" si="4"/>
        <v/>
      </c>
      <c r="G40" s="16">
        <f t="shared" si="5"/>
        <v>956.94</v>
      </c>
      <c r="H40" s="22"/>
      <c r="I40" s="22"/>
      <c r="J40" s="22"/>
      <c r="K40" s="30" t="str">
        <f t="shared" si="2"/>
        <v/>
      </c>
      <c r="L40" s="22"/>
    </row>
    <row r="41" spans="1:12" ht="15.75" hidden="1" x14ac:dyDescent="0.25">
      <c r="A41" s="25" t="s">
        <v>23</v>
      </c>
      <c r="B41" s="15">
        <v>16010600</v>
      </c>
      <c r="C41" s="48">
        <v>163.19999999999999</v>
      </c>
      <c r="D41" s="16">
        <v>0</v>
      </c>
      <c r="E41" s="48">
        <v>15.3</v>
      </c>
      <c r="F41" s="17" t="str">
        <f t="shared" si="4"/>
        <v/>
      </c>
      <c r="G41" s="16">
        <f>E41-C41</f>
        <v>-147.89999999999998</v>
      </c>
      <c r="H41" s="16">
        <v>0</v>
      </c>
      <c r="I41" s="16">
        <v>0</v>
      </c>
      <c r="J41" s="16">
        <v>0</v>
      </c>
      <c r="K41" s="30" t="str">
        <f t="shared" si="2"/>
        <v/>
      </c>
      <c r="L41" s="16">
        <f t="shared" si="3"/>
        <v>0</v>
      </c>
    </row>
    <row r="42" spans="1:12" s="19" customFormat="1" ht="15.75" x14ac:dyDescent="0.25">
      <c r="A42" s="24" t="s">
        <v>24</v>
      </c>
      <c r="B42" s="21">
        <v>18000000</v>
      </c>
      <c r="C42" s="22">
        <f>C43+C54+C57+C60+C74</f>
        <v>7329870.8099999996</v>
      </c>
      <c r="D42" s="22">
        <f>D43+D54+D57+D60+D74</f>
        <v>136995000</v>
      </c>
      <c r="E42" s="22">
        <f>E43+E54+E57+E60+E74</f>
        <v>178575108.47999996</v>
      </c>
      <c r="F42" s="23">
        <f>IF(D42=0,"",IF(E42/D42&gt;1.5, "зв.100",E42/D42*100))</f>
        <v>130.35155186685643</v>
      </c>
      <c r="G42" s="22">
        <f>E42-C42</f>
        <v>171245237.66999996</v>
      </c>
      <c r="H42" s="22">
        <f>H43+H54+H57+H60+H74</f>
        <v>68655916.540000007</v>
      </c>
      <c r="I42" s="22">
        <f>I43+I54+I57+I60+I74</f>
        <v>0</v>
      </c>
      <c r="J42" s="22">
        <f>J43+J54+J57+J60+J74</f>
        <v>-14461.32</v>
      </c>
      <c r="K42" s="30" t="str">
        <f t="shared" si="2"/>
        <v/>
      </c>
      <c r="L42" s="22">
        <f t="shared" si="3"/>
        <v>-68670377.859999999</v>
      </c>
    </row>
    <row r="43" spans="1:12" s="19" customFormat="1" ht="15.75" x14ac:dyDescent="0.25">
      <c r="A43" s="24" t="s">
        <v>181</v>
      </c>
      <c r="B43" s="21">
        <v>18010000</v>
      </c>
      <c r="C43" s="22">
        <f>SUM(C44:C53)</f>
        <v>0</v>
      </c>
      <c r="D43" s="22">
        <f>SUM(D44:D53)</f>
        <v>80995000</v>
      </c>
      <c r="E43" s="22">
        <f>SUM(E44:E53)</f>
        <v>98265727.159999982</v>
      </c>
      <c r="F43" s="23">
        <f>IF(D43=0,"",IF(E43/D43&gt;1.5, "зв.100",E43/D43*100))</f>
        <v>121.32320162973021</v>
      </c>
      <c r="G43" s="22">
        <f>E43-C43</f>
        <v>98265727.159999982</v>
      </c>
      <c r="H43" s="22">
        <f>SUM(H44:H53)</f>
        <v>153607.95000000001</v>
      </c>
      <c r="I43" s="22">
        <f>SUM(I44:I53)</f>
        <v>0</v>
      </c>
      <c r="J43" s="22">
        <f>SUM(J44:J53)</f>
        <v>0</v>
      </c>
      <c r="K43" s="31" t="str">
        <f t="shared" si="2"/>
        <v/>
      </c>
      <c r="L43" s="22">
        <f t="shared" si="3"/>
        <v>-153607.95000000001</v>
      </c>
    </row>
    <row r="44" spans="1:12" ht="63" x14ac:dyDescent="0.25">
      <c r="A44" s="25" t="s">
        <v>182</v>
      </c>
      <c r="B44" s="15">
        <v>18010100</v>
      </c>
      <c r="C44" s="33"/>
      <c r="D44" s="55">
        <v>100000</v>
      </c>
      <c r="E44" s="48">
        <v>116172.9</v>
      </c>
      <c r="F44" s="17">
        <f>IF(D44=0,"",IF(E44/D44&gt;1.5, "зв.100",E44/D44*100))</f>
        <v>116.1729</v>
      </c>
      <c r="G44" s="16">
        <f>E44-C44</f>
        <v>116172.9</v>
      </c>
      <c r="H44" s="55">
        <v>84718.49</v>
      </c>
      <c r="I44" s="16"/>
      <c r="J44" s="16"/>
      <c r="K44" s="31" t="str">
        <f t="shared" si="2"/>
        <v/>
      </c>
      <c r="L44" s="16">
        <f t="shared" si="3"/>
        <v>-84718.49</v>
      </c>
    </row>
    <row r="45" spans="1:12" ht="63" x14ac:dyDescent="0.25">
      <c r="A45" s="25" t="s">
        <v>183</v>
      </c>
      <c r="B45" s="15">
        <v>18010200</v>
      </c>
      <c r="C45" s="33"/>
      <c r="D45" s="55">
        <v>500000</v>
      </c>
      <c r="E45" s="48">
        <v>363645.53</v>
      </c>
      <c r="F45" s="17">
        <f>IF(D45=0,"",IF(E45/D45&gt;1.5, "зв.100",E45/D45*100))</f>
        <v>72.729106000000016</v>
      </c>
      <c r="G45" s="16">
        <f>E45-C45</f>
        <v>363645.53</v>
      </c>
      <c r="H45" s="55">
        <v>68889.460000000006</v>
      </c>
      <c r="I45" s="16">
        <v>0</v>
      </c>
      <c r="J45" s="16"/>
      <c r="K45" s="31" t="str">
        <f t="shared" si="2"/>
        <v/>
      </c>
      <c r="L45" s="16">
        <f t="shared" si="3"/>
        <v>-68889.460000000006</v>
      </c>
    </row>
    <row r="46" spans="1:12" ht="63" hidden="1" x14ac:dyDescent="0.25">
      <c r="A46" s="69" t="s">
        <v>189</v>
      </c>
      <c r="B46" s="34">
        <v>18010300</v>
      </c>
      <c r="C46" s="33"/>
      <c r="D46" s="55">
        <v>0</v>
      </c>
      <c r="E46" s="48">
        <v>17</v>
      </c>
      <c r="F46" s="17" t="str">
        <f t="shared" ref="F46:F53" si="6">IF(D46=0,"",IF(E46/D46&gt;1.5, "зв.100",E46/D46*100))</f>
        <v/>
      </c>
      <c r="G46" s="16">
        <f t="shared" ref="G46:G53" si="7">E46-C46</f>
        <v>17</v>
      </c>
      <c r="H46" s="16"/>
      <c r="I46" s="16"/>
      <c r="J46" s="16"/>
      <c r="K46" s="31" t="str">
        <f t="shared" si="2"/>
        <v/>
      </c>
      <c r="L46" s="16">
        <f t="shared" si="3"/>
        <v>0</v>
      </c>
    </row>
    <row r="47" spans="1:12" ht="63" x14ac:dyDescent="0.25">
      <c r="A47" s="69" t="s">
        <v>190</v>
      </c>
      <c r="B47" s="34">
        <v>18010400</v>
      </c>
      <c r="C47" s="33"/>
      <c r="D47" s="55">
        <v>0</v>
      </c>
      <c r="E47" s="48">
        <v>779633.8</v>
      </c>
      <c r="F47" s="17" t="str">
        <f t="shared" si="6"/>
        <v/>
      </c>
      <c r="G47" s="16">
        <f t="shared" si="7"/>
        <v>779633.8</v>
      </c>
      <c r="H47" s="16"/>
      <c r="I47" s="16"/>
      <c r="J47" s="16"/>
      <c r="K47" s="31" t="str">
        <f t="shared" si="2"/>
        <v/>
      </c>
      <c r="L47" s="16">
        <f t="shared" si="3"/>
        <v>0</v>
      </c>
    </row>
    <row r="48" spans="1:12" ht="15.75" x14ac:dyDescent="0.25">
      <c r="A48" s="69" t="s">
        <v>184</v>
      </c>
      <c r="B48" s="34">
        <v>18010500</v>
      </c>
      <c r="C48" s="33"/>
      <c r="D48" s="55">
        <v>28030000</v>
      </c>
      <c r="E48" s="48">
        <v>34784898.289999999</v>
      </c>
      <c r="F48" s="17">
        <f t="shared" si="6"/>
        <v>124.09881658936852</v>
      </c>
      <c r="G48" s="16">
        <f t="shared" si="7"/>
        <v>34784898.289999999</v>
      </c>
      <c r="H48" s="16"/>
      <c r="I48" s="16"/>
      <c r="J48" s="16"/>
      <c r="K48" s="31" t="str">
        <f t="shared" si="2"/>
        <v/>
      </c>
      <c r="L48" s="16">
        <f t="shared" si="3"/>
        <v>0</v>
      </c>
    </row>
    <row r="49" spans="1:12" ht="15.75" x14ac:dyDescent="0.25">
      <c r="A49" s="69" t="s">
        <v>185</v>
      </c>
      <c r="B49" s="34">
        <v>18010600</v>
      </c>
      <c r="C49" s="33"/>
      <c r="D49" s="55">
        <v>37930000</v>
      </c>
      <c r="E49" s="48">
        <v>45081225.68</v>
      </c>
      <c r="F49" s="17">
        <f t="shared" si="6"/>
        <v>118.85374553124176</v>
      </c>
      <c r="G49" s="16">
        <f t="shared" si="7"/>
        <v>45081225.68</v>
      </c>
      <c r="H49" s="16"/>
      <c r="I49" s="16"/>
      <c r="J49" s="16"/>
      <c r="K49" s="31" t="str">
        <f t="shared" si="2"/>
        <v/>
      </c>
      <c r="L49" s="16">
        <f t="shared" si="3"/>
        <v>0</v>
      </c>
    </row>
    <row r="50" spans="1:12" s="76" customFormat="1" ht="15.75" x14ac:dyDescent="0.25">
      <c r="A50" s="86" t="s">
        <v>317</v>
      </c>
      <c r="B50" s="34">
        <v>18010700</v>
      </c>
      <c r="C50" s="33"/>
      <c r="D50" s="55">
        <v>180000</v>
      </c>
      <c r="E50" s="48">
        <v>135651.88</v>
      </c>
      <c r="F50" s="17">
        <f t="shared" si="6"/>
        <v>75.36215555555556</v>
      </c>
      <c r="G50" s="16">
        <f t="shared" si="7"/>
        <v>135651.88</v>
      </c>
      <c r="H50" s="16"/>
      <c r="I50" s="16"/>
      <c r="J50" s="16"/>
      <c r="K50" s="31" t="str">
        <f t="shared" si="2"/>
        <v/>
      </c>
      <c r="L50" s="16">
        <f t="shared" si="3"/>
        <v>0</v>
      </c>
    </row>
    <row r="51" spans="1:12" ht="15.75" x14ac:dyDescent="0.25">
      <c r="A51" s="69" t="s">
        <v>186</v>
      </c>
      <c r="B51" s="34">
        <v>18010900</v>
      </c>
      <c r="C51" s="33"/>
      <c r="D51" s="55">
        <v>12580000</v>
      </c>
      <c r="E51" s="48">
        <v>15361709.02</v>
      </c>
      <c r="F51" s="17">
        <f t="shared" si="6"/>
        <v>122.11215437201908</v>
      </c>
      <c r="G51" s="16">
        <f t="shared" si="7"/>
        <v>15361709.02</v>
      </c>
      <c r="H51" s="16"/>
      <c r="I51" s="16"/>
      <c r="J51" s="16"/>
      <c r="K51" s="31" t="str">
        <f t="shared" si="2"/>
        <v/>
      </c>
      <c r="L51" s="16">
        <f t="shared" si="3"/>
        <v>0</v>
      </c>
    </row>
    <row r="52" spans="1:12" ht="15.75" x14ac:dyDescent="0.25">
      <c r="A52" s="69" t="s">
        <v>187</v>
      </c>
      <c r="B52" s="34">
        <v>18011000</v>
      </c>
      <c r="C52" s="33"/>
      <c r="D52" s="55">
        <v>1450000</v>
      </c>
      <c r="E52" s="48">
        <v>1407917</v>
      </c>
      <c r="F52" s="17">
        <f t="shared" si="6"/>
        <v>97.097724137931024</v>
      </c>
      <c r="G52" s="16">
        <f t="shared" si="7"/>
        <v>1407917</v>
      </c>
      <c r="H52" s="16"/>
      <c r="I52" s="16"/>
      <c r="J52" s="16"/>
      <c r="K52" s="31" t="str">
        <f t="shared" si="2"/>
        <v/>
      </c>
      <c r="L52" s="16">
        <f t="shared" si="3"/>
        <v>0</v>
      </c>
    </row>
    <row r="53" spans="1:12" ht="15.75" x14ac:dyDescent="0.25">
      <c r="A53" s="69" t="s">
        <v>188</v>
      </c>
      <c r="B53" s="34">
        <v>18011100</v>
      </c>
      <c r="C53" s="33"/>
      <c r="D53" s="55">
        <v>225000</v>
      </c>
      <c r="E53" s="48">
        <v>234856.06</v>
      </c>
      <c r="F53" s="17">
        <f t="shared" si="6"/>
        <v>104.38047111111111</v>
      </c>
      <c r="G53" s="16">
        <f t="shared" si="7"/>
        <v>234856.06</v>
      </c>
      <c r="H53" s="16"/>
      <c r="I53" s="16"/>
      <c r="J53" s="16"/>
      <c r="K53" s="31" t="str">
        <f t="shared" si="2"/>
        <v/>
      </c>
      <c r="L53" s="16">
        <f t="shared" si="3"/>
        <v>0</v>
      </c>
    </row>
    <row r="54" spans="1:12" s="19" customFormat="1" ht="31.5" x14ac:dyDescent="0.25">
      <c r="A54" s="24" t="s">
        <v>25</v>
      </c>
      <c r="B54" s="21">
        <v>18020000</v>
      </c>
      <c r="C54" s="22">
        <f>SUM(C55:C56)</f>
        <v>875034.72</v>
      </c>
      <c r="D54" s="22">
        <f>SUM(D55:D56)</f>
        <v>875000</v>
      </c>
      <c r="E54" s="22">
        <f>SUM(E55:E56)</f>
        <v>879843.77</v>
      </c>
      <c r="F54" s="23">
        <f t="shared" ref="F54:F68" si="8">IF(D54=0,"",IF(E54/D54&gt;1.5, "зв.100",E54/D54*100))</f>
        <v>100.55357371428573</v>
      </c>
      <c r="G54" s="22">
        <f t="shared" ref="G54:G68" si="9">E54-C54</f>
        <v>4809.0500000000466</v>
      </c>
      <c r="H54" s="22">
        <f>SUM(H55:H56)</f>
        <v>0</v>
      </c>
      <c r="I54" s="22">
        <f>SUM(I55:I56)</f>
        <v>0</v>
      </c>
      <c r="J54" s="22">
        <f>SUM(J55:J56)</f>
        <v>0</v>
      </c>
      <c r="K54" s="30" t="str">
        <f t="shared" si="2"/>
        <v/>
      </c>
      <c r="L54" s="16">
        <f t="shared" si="3"/>
        <v>0</v>
      </c>
    </row>
    <row r="55" spans="1:12" ht="31.5" hidden="1" x14ac:dyDescent="0.25">
      <c r="A55" s="25" t="s">
        <v>26</v>
      </c>
      <c r="B55" s="15">
        <v>18020100</v>
      </c>
      <c r="C55" s="48">
        <v>571588.5</v>
      </c>
      <c r="D55" s="55">
        <v>571600</v>
      </c>
      <c r="E55" s="48">
        <v>597785.84</v>
      </c>
      <c r="F55" s="17">
        <f t="shared" si="8"/>
        <v>104.58114765570328</v>
      </c>
      <c r="G55" s="16">
        <f t="shared" si="9"/>
        <v>26197.339999999967</v>
      </c>
      <c r="H55" s="16">
        <v>0</v>
      </c>
      <c r="I55" s="16">
        <v>0</v>
      </c>
      <c r="J55" s="16">
        <v>0</v>
      </c>
      <c r="K55" s="31" t="str">
        <f t="shared" si="2"/>
        <v/>
      </c>
      <c r="L55" s="16">
        <f t="shared" si="3"/>
        <v>0</v>
      </c>
    </row>
    <row r="56" spans="1:12" ht="31.5" hidden="1" x14ac:dyDescent="0.25">
      <c r="A56" s="25" t="s">
        <v>27</v>
      </c>
      <c r="B56" s="15">
        <v>18020200</v>
      </c>
      <c r="C56" s="48">
        <v>303446.21999999997</v>
      </c>
      <c r="D56" s="55">
        <v>303400</v>
      </c>
      <c r="E56" s="48">
        <v>282057.93</v>
      </c>
      <c r="F56" s="17">
        <f t="shared" si="8"/>
        <v>92.965698747528009</v>
      </c>
      <c r="G56" s="16">
        <f t="shared" si="9"/>
        <v>-21388.289999999979</v>
      </c>
      <c r="H56" s="16">
        <v>0</v>
      </c>
      <c r="I56" s="16">
        <v>0</v>
      </c>
      <c r="J56" s="16">
        <v>0</v>
      </c>
      <c r="K56" s="31" t="str">
        <f t="shared" si="2"/>
        <v/>
      </c>
      <c r="L56" s="16">
        <f t="shared" si="3"/>
        <v>0</v>
      </c>
    </row>
    <row r="57" spans="1:12" s="19" customFormat="1" ht="15.75" x14ac:dyDescent="0.25">
      <c r="A57" s="24" t="s">
        <v>28</v>
      </c>
      <c r="B57" s="21">
        <v>18030000</v>
      </c>
      <c r="C57" s="22">
        <f>SUM(C58:C59)</f>
        <v>125295.79000000001</v>
      </c>
      <c r="D57" s="22">
        <f>SUM(D58:D59)</f>
        <v>125000</v>
      </c>
      <c r="E57" s="22">
        <f>SUM(E58:E59)</f>
        <v>129991.98999999999</v>
      </c>
      <c r="F57" s="23">
        <f t="shared" si="8"/>
        <v>103.99359200000001</v>
      </c>
      <c r="G57" s="22">
        <f t="shared" si="9"/>
        <v>4696.1999999999825</v>
      </c>
      <c r="H57" s="22">
        <f>SUM(H58:H59)</f>
        <v>0</v>
      </c>
      <c r="I57" s="22">
        <f>SUM(I58:I59)</f>
        <v>0</v>
      </c>
      <c r="J57" s="22">
        <f>SUM(J58:J59)</f>
        <v>0</v>
      </c>
      <c r="K57" s="30" t="str">
        <f t="shared" si="2"/>
        <v/>
      </c>
      <c r="L57" s="16">
        <f t="shared" si="3"/>
        <v>0</v>
      </c>
    </row>
    <row r="58" spans="1:12" ht="31.5" hidden="1" x14ac:dyDescent="0.25">
      <c r="A58" s="25" t="s">
        <v>29</v>
      </c>
      <c r="B58" s="15">
        <v>18030100</v>
      </c>
      <c r="C58" s="48">
        <v>86071.99</v>
      </c>
      <c r="D58" s="55">
        <v>86000</v>
      </c>
      <c r="E58" s="48">
        <v>71048.06</v>
      </c>
      <c r="F58" s="17">
        <f t="shared" si="8"/>
        <v>82.614023255813947</v>
      </c>
      <c r="G58" s="16">
        <f t="shared" si="9"/>
        <v>-15023.930000000008</v>
      </c>
      <c r="H58" s="16">
        <v>0</v>
      </c>
      <c r="I58" s="16">
        <v>0</v>
      </c>
      <c r="J58" s="16">
        <v>0</v>
      </c>
      <c r="K58" s="31" t="str">
        <f t="shared" si="2"/>
        <v/>
      </c>
      <c r="L58" s="16">
        <f t="shared" si="3"/>
        <v>0</v>
      </c>
    </row>
    <row r="59" spans="1:12" ht="31.5" hidden="1" x14ac:dyDescent="0.25">
      <c r="A59" s="25" t="s">
        <v>30</v>
      </c>
      <c r="B59" s="15">
        <v>18030200</v>
      </c>
      <c r="C59" s="48">
        <v>39223.800000000003</v>
      </c>
      <c r="D59" s="55">
        <v>39000</v>
      </c>
      <c r="E59" s="48">
        <v>58943.93</v>
      </c>
      <c r="F59" s="17" t="str">
        <f t="shared" si="8"/>
        <v>зв.100</v>
      </c>
      <c r="G59" s="16">
        <f t="shared" si="9"/>
        <v>19720.129999999997</v>
      </c>
      <c r="H59" s="16">
        <v>0</v>
      </c>
      <c r="I59" s="16">
        <v>0</v>
      </c>
      <c r="J59" s="16">
        <v>0</v>
      </c>
      <c r="K59" s="31" t="str">
        <f t="shared" si="2"/>
        <v/>
      </c>
      <c r="L59" s="16">
        <f t="shared" si="3"/>
        <v>0</v>
      </c>
    </row>
    <row r="60" spans="1:12" s="19" customFormat="1" ht="47.25" x14ac:dyDescent="0.25">
      <c r="A60" s="24" t="s">
        <v>192</v>
      </c>
      <c r="B60" s="21">
        <v>18040000</v>
      </c>
      <c r="C60" s="22">
        <f>SUM(C61:C73)</f>
        <v>6329540.2999999998</v>
      </c>
      <c r="D60" s="22">
        <f>SUM(D61:D73)</f>
        <v>0</v>
      </c>
      <c r="E60" s="22">
        <f>SUM(E61:E73)</f>
        <v>-514758.40000000002</v>
      </c>
      <c r="F60" s="23" t="str">
        <f t="shared" si="8"/>
        <v/>
      </c>
      <c r="G60" s="22">
        <f t="shared" si="9"/>
        <v>-6844298.7000000002</v>
      </c>
      <c r="H60" s="22">
        <f>SUM(H61:H73)</f>
        <v>286860</v>
      </c>
      <c r="I60" s="22">
        <f>SUM(I61:I73)</f>
        <v>0</v>
      </c>
      <c r="J60" s="22">
        <f>SUM(J61:J73)</f>
        <v>-14461.32</v>
      </c>
      <c r="K60" s="30" t="str">
        <f t="shared" si="2"/>
        <v/>
      </c>
      <c r="L60" s="22">
        <f t="shared" ref="L60:L99" si="10">J60-H60</f>
        <v>-301321.32</v>
      </c>
    </row>
    <row r="61" spans="1:12" ht="47.25" hidden="1" x14ac:dyDescent="0.25">
      <c r="A61" s="25" t="s">
        <v>193</v>
      </c>
      <c r="B61" s="15">
        <v>18040100</v>
      </c>
      <c r="C61" s="48">
        <v>2085120.54</v>
      </c>
      <c r="D61" s="16"/>
      <c r="E61" s="48">
        <v>-205835.48</v>
      </c>
      <c r="F61" s="17" t="str">
        <f t="shared" si="8"/>
        <v/>
      </c>
      <c r="G61" s="16">
        <f t="shared" si="9"/>
        <v>-2290956.02</v>
      </c>
      <c r="H61" s="16">
        <v>0</v>
      </c>
      <c r="I61" s="16">
        <v>0</v>
      </c>
      <c r="J61" s="16">
        <v>0</v>
      </c>
      <c r="K61" s="31" t="str">
        <f t="shared" si="2"/>
        <v/>
      </c>
      <c r="L61" s="16">
        <f t="shared" si="10"/>
        <v>0</v>
      </c>
    </row>
    <row r="62" spans="1:12" ht="47.25" hidden="1" x14ac:dyDescent="0.25">
      <c r="A62" s="25" t="s">
        <v>194</v>
      </c>
      <c r="B62" s="15">
        <v>18040200</v>
      </c>
      <c r="C62" s="48">
        <v>2492976.12</v>
      </c>
      <c r="D62" s="16"/>
      <c r="E62" s="48">
        <v>-181213.37</v>
      </c>
      <c r="F62" s="17" t="str">
        <f t="shared" si="8"/>
        <v/>
      </c>
      <c r="G62" s="16">
        <f t="shared" si="9"/>
        <v>-2674189.4900000002</v>
      </c>
      <c r="H62" s="16">
        <v>0</v>
      </c>
      <c r="I62" s="16">
        <v>0</v>
      </c>
      <c r="J62" s="16">
        <v>0</v>
      </c>
      <c r="K62" s="31" t="str">
        <f t="shared" si="2"/>
        <v/>
      </c>
      <c r="L62" s="16">
        <f t="shared" si="10"/>
        <v>0</v>
      </c>
    </row>
    <row r="63" spans="1:12" ht="47.25" hidden="1" x14ac:dyDescent="0.25">
      <c r="A63" s="25" t="s">
        <v>195</v>
      </c>
      <c r="B63" s="15">
        <v>18040500</v>
      </c>
      <c r="C63" s="48">
        <v>46931.5</v>
      </c>
      <c r="D63" s="16"/>
      <c r="E63" s="48">
        <v>1716.21</v>
      </c>
      <c r="F63" s="17" t="str">
        <f t="shared" si="8"/>
        <v/>
      </c>
      <c r="G63" s="16">
        <f t="shared" si="9"/>
        <v>-45215.29</v>
      </c>
      <c r="H63" s="16">
        <v>0</v>
      </c>
      <c r="I63" s="16">
        <v>0</v>
      </c>
      <c r="J63" s="16">
        <v>0</v>
      </c>
      <c r="K63" s="31" t="str">
        <f t="shared" si="2"/>
        <v/>
      </c>
      <c r="L63" s="16">
        <f t="shared" si="10"/>
        <v>0</v>
      </c>
    </row>
    <row r="64" spans="1:12" ht="63" hidden="1" x14ac:dyDescent="0.25">
      <c r="A64" s="25" t="s">
        <v>196</v>
      </c>
      <c r="B64" s="15">
        <v>18040600</v>
      </c>
      <c r="C64" s="48">
        <v>520075.8</v>
      </c>
      <c r="D64" s="16"/>
      <c r="E64" s="48">
        <v>-35884.6</v>
      </c>
      <c r="F64" s="17" t="str">
        <f t="shared" si="8"/>
        <v/>
      </c>
      <c r="G64" s="16">
        <f t="shared" si="9"/>
        <v>-555960.4</v>
      </c>
      <c r="H64" s="16">
        <v>0</v>
      </c>
      <c r="I64" s="16">
        <v>0</v>
      </c>
      <c r="J64" s="16">
        <v>0</v>
      </c>
      <c r="K64" s="31" t="str">
        <f t="shared" si="2"/>
        <v/>
      </c>
      <c r="L64" s="16">
        <f t="shared" si="10"/>
        <v>0</v>
      </c>
    </row>
    <row r="65" spans="1:12" ht="47.25" hidden="1" x14ac:dyDescent="0.25">
      <c r="A65" s="25" t="s">
        <v>197</v>
      </c>
      <c r="B65" s="15">
        <v>18040700</v>
      </c>
      <c r="C65" s="48">
        <v>624525.19999999995</v>
      </c>
      <c r="D65" s="16"/>
      <c r="E65" s="48">
        <v>-111096.6</v>
      </c>
      <c r="F65" s="17" t="str">
        <f t="shared" si="8"/>
        <v/>
      </c>
      <c r="G65" s="16">
        <f t="shared" si="9"/>
        <v>-735621.79999999993</v>
      </c>
      <c r="H65" s="16">
        <v>0</v>
      </c>
      <c r="I65" s="16">
        <v>0</v>
      </c>
      <c r="J65" s="16">
        <v>0</v>
      </c>
      <c r="K65" s="31" t="str">
        <f t="shared" si="2"/>
        <v/>
      </c>
      <c r="L65" s="16">
        <f t="shared" si="10"/>
        <v>0</v>
      </c>
    </row>
    <row r="66" spans="1:12" ht="63" hidden="1" x14ac:dyDescent="0.25">
      <c r="A66" s="25" t="s">
        <v>198</v>
      </c>
      <c r="B66" s="15">
        <v>18040800</v>
      </c>
      <c r="C66" s="48">
        <v>279626.59999999998</v>
      </c>
      <c r="D66" s="16"/>
      <c r="E66" s="48">
        <v>-14310.18</v>
      </c>
      <c r="F66" s="17" t="str">
        <f t="shared" si="8"/>
        <v/>
      </c>
      <c r="G66" s="16">
        <f t="shared" si="9"/>
        <v>-293936.77999999997</v>
      </c>
      <c r="H66" s="16">
        <v>0</v>
      </c>
      <c r="I66" s="16">
        <v>0</v>
      </c>
      <c r="J66" s="16">
        <v>0</v>
      </c>
      <c r="K66" s="31" t="str">
        <f t="shared" si="2"/>
        <v/>
      </c>
      <c r="L66" s="16">
        <f t="shared" si="10"/>
        <v>0</v>
      </c>
    </row>
    <row r="67" spans="1:12" ht="31.5" hidden="1" x14ac:dyDescent="0.25">
      <c r="A67" s="25" t="s">
        <v>224</v>
      </c>
      <c r="B67" s="15">
        <v>18040900</v>
      </c>
      <c r="C67" s="48">
        <v>4687</v>
      </c>
      <c r="D67" s="16"/>
      <c r="E67" s="33"/>
      <c r="F67" s="17" t="str">
        <f t="shared" si="8"/>
        <v/>
      </c>
      <c r="G67" s="16">
        <f t="shared" si="9"/>
        <v>-4687</v>
      </c>
      <c r="H67" s="16"/>
      <c r="I67" s="16"/>
      <c r="J67" s="16"/>
      <c r="K67" s="31" t="str">
        <f t="shared" si="2"/>
        <v/>
      </c>
      <c r="L67" s="16">
        <f t="shared" si="10"/>
        <v>0</v>
      </c>
    </row>
    <row r="68" spans="1:12" s="76" customFormat="1" ht="47.25" hidden="1" x14ac:dyDescent="0.25">
      <c r="A68" s="25" t="s">
        <v>306</v>
      </c>
      <c r="B68" s="15">
        <v>18041000</v>
      </c>
      <c r="C68" s="48">
        <v>144</v>
      </c>
      <c r="D68" s="16"/>
      <c r="E68" s="33"/>
      <c r="F68" s="17" t="str">
        <f t="shared" si="8"/>
        <v/>
      </c>
      <c r="G68" s="16">
        <f t="shared" si="9"/>
        <v>-144</v>
      </c>
      <c r="H68" s="16"/>
      <c r="I68" s="16"/>
      <c r="J68" s="16"/>
      <c r="K68" s="31"/>
      <c r="L68" s="16"/>
    </row>
    <row r="69" spans="1:12" ht="47.25" hidden="1" x14ac:dyDescent="0.25">
      <c r="A69" s="25" t="s">
        <v>199</v>
      </c>
      <c r="B69" s="15">
        <v>18041300</v>
      </c>
      <c r="C69" s="48">
        <v>5313</v>
      </c>
      <c r="D69" s="16"/>
      <c r="E69" s="48">
        <v>426</v>
      </c>
      <c r="F69" s="17" t="str">
        <f t="shared" ref="F69:F97" si="11">IF(D69=0,"",IF(E69/D69&gt;1.5, "зв.100",E69/D69*100))</f>
        <v/>
      </c>
      <c r="G69" s="16">
        <f t="shared" ref="G69:G100" si="12">E69-C69</f>
        <v>-4887</v>
      </c>
      <c r="H69" s="16">
        <v>0</v>
      </c>
      <c r="I69" s="16">
        <v>0</v>
      </c>
      <c r="J69" s="16">
        <v>0</v>
      </c>
      <c r="K69" s="31" t="str">
        <f t="shared" si="2"/>
        <v/>
      </c>
      <c r="L69" s="16">
        <f t="shared" si="10"/>
        <v>0</v>
      </c>
    </row>
    <row r="70" spans="1:12" ht="47.25" hidden="1" x14ac:dyDescent="0.25">
      <c r="A70" s="25" t="s">
        <v>200</v>
      </c>
      <c r="B70" s="15">
        <v>18041400</v>
      </c>
      <c r="C70" s="48">
        <v>97326.54</v>
      </c>
      <c r="D70" s="16"/>
      <c r="E70" s="48">
        <v>-4816.1499999999996</v>
      </c>
      <c r="F70" s="17" t="str">
        <f t="shared" si="11"/>
        <v/>
      </c>
      <c r="G70" s="16">
        <f t="shared" si="12"/>
        <v>-102142.68999999999</v>
      </c>
      <c r="H70" s="16">
        <v>0</v>
      </c>
      <c r="I70" s="16">
        <v>0</v>
      </c>
      <c r="J70" s="16">
        <v>0</v>
      </c>
      <c r="K70" s="31" t="str">
        <f t="shared" si="2"/>
        <v/>
      </c>
      <c r="L70" s="16">
        <f t="shared" si="10"/>
        <v>0</v>
      </c>
    </row>
    <row r="71" spans="1:12" ht="82.5" hidden="1" customHeight="1" x14ac:dyDescent="0.25">
      <c r="A71" s="25" t="s">
        <v>191</v>
      </c>
      <c r="B71" s="15">
        <v>18041500</v>
      </c>
      <c r="C71" s="33">
        <v>0</v>
      </c>
      <c r="D71" s="16"/>
      <c r="E71" s="48">
        <v>0</v>
      </c>
      <c r="F71" s="17" t="str">
        <f t="shared" si="11"/>
        <v/>
      </c>
      <c r="G71" s="16">
        <f t="shared" si="12"/>
        <v>0</v>
      </c>
      <c r="H71" s="55">
        <v>286860</v>
      </c>
      <c r="I71" s="16"/>
      <c r="J71" s="55">
        <v>-14461.32</v>
      </c>
      <c r="K71" s="31" t="str">
        <f t="shared" si="2"/>
        <v/>
      </c>
      <c r="L71" s="16">
        <f t="shared" si="10"/>
        <v>-301321.32</v>
      </c>
    </row>
    <row r="72" spans="1:12" ht="51.75" hidden="1" customHeight="1" x14ac:dyDescent="0.25">
      <c r="A72" s="84" t="s">
        <v>235</v>
      </c>
      <c r="B72" s="45">
        <v>18041700</v>
      </c>
      <c r="C72" s="48">
        <v>160776</v>
      </c>
      <c r="D72" s="16"/>
      <c r="E72" s="33"/>
      <c r="F72" s="17" t="str">
        <f t="shared" si="11"/>
        <v/>
      </c>
      <c r="G72" s="16">
        <f t="shared" si="12"/>
        <v>-160776</v>
      </c>
      <c r="H72" s="33"/>
      <c r="I72" s="16"/>
      <c r="J72" s="33"/>
      <c r="K72" s="31" t="str">
        <f t="shared" si="2"/>
        <v/>
      </c>
      <c r="L72" s="16">
        <f t="shared" si="10"/>
        <v>0</v>
      </c>
    </row>
    <row r="73" spans="1:12" ht="47.25" hidden="1" x14ac:dyDescent="0.25">
      <c r="A73" s="84" t="s">
        <v>236</v>
      </c>
      <c r="B73" s="45">
        <v>18041800</v>
      </c>
      <c r="C73" s="48">
        <v>12038</v>
      </c>
      <c r="D73" s="16"/>
      <c r="E73" s="48">
        <v>36255.769999999997</v>
      </c>
      <c r="F73" s="17" t="str">
        <f t="shared" si="11"/>
        <v/>
      </c>
      <c r="G73" s="16">
        <f t="shared" si="12"/>
        <v>24217.769999999997</v>
      </c>
      <c r="H73" s="33"/>
      <c r="I73" s="16"/>
      <c r="J73" s="33"/>
      <c r="K73" s="31" t="str">
        <f t="shared" si="2"/>
        <v/>
      </c>
      <c r="L73" s="16">
        <f t="shared" si="10"/>
        <v>0</v>
      </c>
    </row>
    <row r="74" spans="1:12" s="19" customFormat="1" ht="15.75" x14ac:dyDescent="0.25">
      <c r="A74" s="24" t="s">
        <v>313</v>
      </c>
      <c r="B74" s="21">
        <v>18050000</v>
      </c>
      <c r="C74" s="22">
        <f>SUM(C75:C77)</f>
        <v>0</v>
      </c>
      <c r="D74" s="22">
        <f>SUM(D75:D77)</f>
        <v>55000000</v>
      </c>
      <c r="E74" s="22">
        <f>SUM(E75:E77)</f>
        <v>79814303.960000008</v>
      </c>
      <c r="F74" s="23">
        <f t="shared" si="11"/>
        <v>145.1169162909091</v>
      </c>
      <c r="G74" s="22">
        <f t="shared" si="12"/>
        <v>79814303.960000008</v>
      </c>
      <c r="H74" s="22">
        <f>SUM(H75:H77)</f>
        <v>68215448.590000004</v>
      </c>
      <c r="I74" s="22">
        <f>SUM(I75:I77)</f>
        <v>0</v>
      </c>
      <c r="J74" s="22">
        <f>SUM(J75:J77)</f>
        <v>0</v>
      </c>
      <c r="K74" s="30" t="str">
        <f t="shared" si="2"/>
        <v/>
      </c>
      <c r="L74" s="22">
        <f t="shared" si="10"/>
        <v>-68215448.590000004</v>
      </c>
    </row>
    <row r="75" spans="1:12" ht="31.5" x14ac:dyDescent="0.25">
      <c r="A75" s="25" t="s">
        <v>314</v>
      </c>
      <c r="B75" s="15">
        <v>18050200</v>
      </c>
      <c r="C75" s="33"/>
      <c r="D75" s="55">
        <v>0</v>
      </c>
      <c r="E75" s="48">
        <v>677.08</v>
      </c>
      <c r="F75" s="17" t="str">
        <f t="shared" si="11"/>
        <v/>
      </c>
      <c r="G75" s="16">
        <f t="shared" si="12"/>
        <v>677.08</v>
      </c>
      <c r="H75" s="55">
        <v>6839.58</v>
      </c>
      <c r="I75" s="16"/>
      <c r="J75" s="16"/>
      <c r="K75" s="31" t="str">
        <f t="shared" si="2"/>
        <v/>
      </c>
      <c r="L75" s="16">
        <f t="shared" si="10"/>
        <v>-6839.58</v>
      </c>
    </row>
    <row r="76" spans="1:12" ht="15.75" x14ac:dyDescent="0.25">
      <c r="A76" s="25" t="s">
        <v>315</v>
      </c>
      <c r="B76" s="15">
        <v>18050300</v>
      </c>
      <c r="C76" s="33"/>
      <c r="D76" s="55">
        <v>13500000</v>
      </c>
      <c r="E76" s="48">
        <v>22203444.07</v>
      </c>
      <c r="F76" s="17" t="str">
        <f t="shared" si="11"/>
        <v>зв.100</v>
      </c>
      <c r="G76" s="16">
        <f t="shared" si="12"/>
        <v>22203444.07</v>
      </c>
      <c r="H76" s="55">
        <v>20503029.379999999</v>
      </c>
      <c r="I76" s="16"/>
      <c r="J76" s="16"/>
      <c r="K76" s="31" t="str">
        <f t="shared" si="2"/>
        <v/>
      </c>
      <c r="L76" s="16">
        <f t="shared" si="10"/>
        <v>-20503029.379999999</v>
      </c>
    </row>
    <row r="77" spans="1:12" ht="15.75" x14ac:dyDescent="0.25">
      <c r="A77" s="25" t="s">
        <v>316</v>
      </c>
      <c r="B77" s="15">
        <v>18050400</v>
      </c>
      <c r="C77" s="33"/>
      <c r="D77" s="55">
        <v>41500000</v>
      </c>
      <c r="E77" s="48">
        <v>57610182.810000002</v>
      </c>
      <c r="F77" s="17">
        <f t="shared" si="11"/>
        <v>138.81971761445783</v>
      </c>
      <c r="G77" s="16">
        <f t="shared" si="12"/>
        <v>57610182.810000002</v>
      </c>
      <c r="H77" s="55">
        <v>47705579.630000003</v>
      </c>
      <c r="I77" s="16"/>
      <c r="J77" s="16"/>
      <c r="K77" s="31" t="str">
        <f t="shared" si="2"/>
        <v/>
      </c>
      <c r="L77" s="16">
        <f t="shared" si="10"/>
        <v>-47705579.630000003</v>
      </c>
    </row>
    <row r="78" spans="1:12" s="19" customFormat="1" ht="15.75" x14ac:dyDescent="0.25">
      <c r="A78" s="24" t="s">
        <v>173</v>
      </c>
      <c r="B78" s="21">
        <v>19000000</v>
      </c>
      <c r="C78" s="22">
        <f>C79+C85</f>
        <v>0</v>
      </c>
      <c r="D78" s="22">
        <f>D79+D85</f>
        <v>295000</v>
      </c>
      <c r="E78" s="22">
        <f>E79+E85</f>
        <v>290814.23</v>
      </c>
      <c r="F78" s="23">
        <f t="shared" si="11"/>
        <v>98.581094915254226</v>
      </c>
      <c r="G78" s="22">
        <f t="shared" si="12"/>
        <v>290814.23</v>
      </c>
      <c r="H78" s="22">
        <f>H79+H85</f>
        <v>3379733.82</v>
      </c>
      <c r="I78" s="22">
        <f>I79+I85</f>
        <v>0</v>
      </c>
      <c r="J78" s="22">
        <f>J79+J85</f>
        <v>47.11</v>
      </c>
      <c r="K78" s="30" t="str">
        <f t="shared" si="2"/>
        <v/>
      </c>
      <c r="L78" s="22">
        <f t="shared" si="10"/>
        <v>-3379686.71</v>
      </c>
    </row>
    <row r="79" spans="1:12" s="19" customFormat="1" ht="15.75" x14ac:dyDescent="0.25">
      <c r="A79" s="24" t="s">
        <v>31</v>
      </c>
      <c r="B79" s="21">
        <v>19010000</v>
      </c>
      <c r="C79" s="22">
        <f>SUM(C80:C84)</f>
        <v>0</v>
      </c>
      <c r="D79" s="22">
        <f>SUM(D80:D84)</f>
        <v>295000</v>
      </c>
      <c r="E79" s="22">
        <f>SUM(E80:E84)</f>
        <v>290814.23</v>
      </c>
      <c r="F79" s="23">
        <f t="shared" si="11"/>
        <v>98.581094915254226</v>
      </c>
      <c r="G79" s="22">
        <f t="shared" si="12"/>
        <v>290814.23</v>
      </c>
      <c r="H79" s="22">
        <f>SUM(H80:H84)</f>
        <v>3379554.71</v>
      </c>
      <c r="I79" s="22">
        <f>SUM(I80:I84)</f>
        <v>0</v>
      </c>
      <c r="J79" s="22">
        <f>SUM(J80:J84)</f>
        <v>0</v>
      </c>
      <c r="K79" s="30" t="str">
        <f t="shared" si="2"/>
        <v/>
      </c>
      <c r="L79" s="22">
        <f t="shared" si="10"/>
        <v>-3379554.71</v>
      </c>
    </row>
    <row r="80" spans="1:12" ht="47.25" hidden="1" x14ac:dyDescent="0.25">
      <c r="A80" s="25" t="s">
        <v>32</v>
      </c>
      <c r="B80" s="15">
        <v>19010100</v>
      </c>
      <c r="C80" s="33"/>
      <c r="D80" s="55">
        <v>265000</v>
      </c>
      <c r="E80" s="48">
        <v>266939.78999999998</v>
      </c>
      <c r="F80" s="17">
        <f t="shared" si="11"/>
        <v>100.73199622641509</v>
      </c>
      <c r="G80" s="16">
        <f t="shared" si="12"/>
        <v>266939.78999999998</v>
      </c>
      <c r="H80" s="55">
        <v>263134.42</v>
      </c>
      <c r="I80" s="16"/>
      <c r="J80" s="16"/>
      <c r="K80" s="31" t="str">
        <f t="shared" si="2"/>
        <v/>
      </c>
      <c r="L80" s="16">
        <f t="shared" si="10"/>
        <v>-263134.42</v>
      </c>
    </row>
    <row r="81" spans="1:12" ht="31.5" hidden="1" x14ac:dyDescent="0.25">
      <c r="A81" s="25" t="s">
        <v>152</v>
      </c>
      <c r="B81" s="15">
        <v>19010200</v>
      </c>
      <c r="C81" s="33"/>
      <c r="D81" s="55">
        <v>7000</v>
      </c>
      <c r="E81" s="48">
        <v>10284.58</v>
      </c>
      <c r="F81" s="17">
        <f t="shared" si="11"/>
        <v>146.92257142857144</v>
      </c>
      <c r="G81" s="16">
        <f t="shared" si="12"/>
        <v>10284.58</v>
      </c>
      <c r="H81" s="55">
        <v>6469.91</v>
      </c>
      <c r="I81" s="16"/>
      <c r="J81" s="16"/>
      <c r="K81" s="31" t="str">
        <f t="shared" si="2"/>
        <v/>
      </c>
      <c r="L81" s="16">
        <f t="shared" si="10"/>
        <v>-6469.91</v>
      </c>
    </row>
    <row r="82" spans="1:12" ht="63" hidden="1" x14ac:dyDescent="0.25">
      <c r="A82" s="25" t="s">
        <v>153</v>
      </c>
      <c r="B82" s="15">
        <v>19010300</v>
      </c>
      <c r="C82" s="33"/>
      <c r="D82" s="55">
        <v>23000</v>
      </c>
      <c r="E82" s="48">
        <v>13589.86</v>
      </c>
      <c r="F82" s="17">
        <f t="shared" si="11"/>
        <v>59.086347826086957</v>
      </c>
      <c r="G82" s="16">
        <f t="shared" si="12"/>
        <v>13589.86</v>
      </c>
      <c r="H82" s="55">
        <v>22717.53</v>
      </c>
      <c r="I82" s="16"/>
      <c r="J82" s="55"/>
      <c r="K82" s="31" t="str">
        <f t="shared" si="2"/>
        <v/>
      </c>
      <c r="L82" s="16">
        <f t="shared" si="10"/>
        <v>-22717.53</v>
      </c>
    </row>
    <row r="83" spans="1:12" ht="64.5" hidden="1" customHeight="1" x14ac:dyDescent="0.25">
      <c r="A83" s="84" t="s">
        <v>308</v>
      </c>
      <c r="B83" s="45">
        <v>19010500</v>
      </c>
      <c r="C83" s="33"/>
      <c r="D83" s="33"/>
      <c r="E83" s="33"/>
      <c r="F83" s="17" t="str">
        <f t="shared" si="11"/>
        <v/>
      </c>
      <c r="G83" s="16">
        <f t="shared" si="12"/>
        <v>0</v>
      </c>
      <c r="H83" s="55">
        <v>58.3</v>
      </c>
      <c r="I83" s="16"/>
      <c r="J83" s="16"/>
      <c r="K83" s="31" t="str">
        <f t="shared" si="2"/>
        <v/>
      </c>
      <c r="L83" s="16">
        <f t="shared" si="10"/>
        <v>-58.3</v>
      </c>
    </row>
    <row r="84" spans="1:12" ht="31.5" hidden="1" x14ac:dyDescent="0.25">
      <c r="A84" s="84" t="s">
        <v>309</v>
      </c>
      <c r="B84" s="45">
        <v>19010600</v>
      </c>
      <c r="C84" s="33"/>
      <c r="D84" s="33"/>
      <c r="E84" s="33"/>
      <c r="F84" s="17" t="str">
        <f t="shared" si="11"/>
        <v/>
      </c>
      <c r="G84" s="16">
        <f t="shared" si="12"/>
        <v>0</v>
      </c>
      <c r="H84" s="55">
        <v>3087174.55</v>
      </c>
      <c r="I84" s="16"/>
      <c r="J84" s="16"/>
      <c r="K84" s="31" t="str">
        <f t="shared" si="2"/>
        <v/>
      </c>
      <c r="L84" s="16">
        <f t="shared" si="10"/>
        <v>-3087174.55</v>
      </c>
    </row>
    <row r="85" spans="1:12" s="19" customFormat="1" ht="31.5" x14ac:dyDescent="0.25">
      <c r="A85" s="83" t="s">
        <v>225</v>
      </c>
      <c r="B85" s="46">
        <v>19050000</v>
      </c>
      <c r="C85" s="36">
        <f>C86+C87</f>
        <v>0</v>
      </c>
      <c r="D85" s="36">
        <f>D86+D87</f>
        <v>0</v>
      </c>
      <c r="E85" s="36">
        <f>E86+E87</f>
        <v>0</v>
      </c>
      <c r="F85" s="23" t="str">
        <f t="shared" si="11"/>
        <v/>
      </c>
      <c r="G85" s="22">
        <f t="shared" si="12"/>
        <v>0</v>
      </c>
      <c r="H85" s="22">
        <f>H86+H87</f>
        <v>179.11</v>
      </c>
      <c r="I85" s="22">
        <f>I86+I87</f>
        <v>0</v>
      </c>
      <c r="J85" s="22">
        <f>J86+J87</f>
        <v>47.11</v>
      </c>
      <c r="K85" s="30" t="str">
        <f t="shared" si="2"/>
        <v/>
      </c>
      <c r="L85" s="22">
        <f t="shared" si="10"/>
        <v>-132</v>
      </c>
    </row>
    <row r="86" spans="1:12" ht="47.25" hidden="1" x14ac:dyDescent="0.25">
      <c r="A86" s="84" t="s">
        <v>226</v>
      </c>
      <c r="B86" s="45">
        <v>19050200</v>
      </c>
      <c r="C86" s="33"/>
      <c r="D86" s="33"/>
      <c r="E86" s="33"/>
      <c r="F86" s="17" t="str">
        <f t="shared" si="11"/>
        <v/>
      </c>
      <c r="G86" s="16">
        <f t="shared" si="12"/>
        <v>0</v>
      </c>
      <c r="H86" s="55">
        <v>-34.450000000000003</v>
      </c>
      <c r="I86" s="16"/>
      <c r="J86" s="16"/>
      <c r="K86" s="31" t="str">
        <f t="shared" si="2"/>
        <v/>
      </c>
      <c r="L86" s="16">
        <f t="shared" si="10"/>
        <v>34.450000000000003</v>
      </c>
    </row>
    <row r="87" spans="1:12" ht="47.25" hidden="1" x14ac:dyDescent="0.25">
      <c r="A87" s="84" t="s">
        <v>227</v>
      </c>
      <c r="B87" s="45">
        <v>19050300</v>
      </c>
      <c r="C87" s="33"/>
      <c r="D87" s="33"/>
      <c r="E87" s="33"/>
      <c r="F87" s="17" t="str">
        <f t="shared" si="11"/>
        <v/>
      </c>
      <c r="G87" s="16">
        <f t="shared" si="12"/>
        <v>0</v>
      </c>
      <c r="H87" s="55">
        <v>213.56</v>
      </c>
      <c r="I87" s="16"/>
      <c r="J87" s="55">
        <v>47.11</v>
      </c>
      <c r="K87" s="31" t="str">
        <f t="shared" si="2"/>
        <v/>
      </c>
      <c r="L87" s="16">
        <f t="shared" si="10"/>
        <v>-166.45</v>
      </c>
    </row>
    <row r="88" spans="1:12" s="19" customFormat="1" ht="15.75" x14ac:dyDescent="0.25">
      <c r="A88" s="24" t="s">
        <v>33</v>
      </c>
      <c r="B88" s="21">
        <v>20000000</v>
      </c>
      <c r="C88" s="22">
        <f>C89+C98+C108+C117</f>
        <v>19460958.569999997</v>
      </c>
      <c r="D88" s="22">
        <f>D89+D98+D108+D117</f>
        <v>28547980</v>
      </c>
      <c r="E88" s="22">
        <f>E89+E98+E108+E117</f>
        <v>50247345.140000001</v>
      </c>
      <c r="F88" s="23" t="str">
        <f t="shared" si="11"/>
        <v>зв.100</v>
      </c>
      <c r="G88" s="22">
        <f t="shared" si="12"/>
        <v>30786386.570000004</v>
      </c>
      <c r="H88" s="22">
        <f>H89+H98+H108+H117</f>
        <v>40864464.830000006</v>
      </c>
      <c r="I88" s="22">
        <f>I89+I98+I108+I117</f>
        <v>48722167.549999997</v>
      </c>
      <c r="J88" s="22">
        <f>J89+J98+J108+J117</f>
        <v>55026162.499999993</v>
      </c>
      <c r="K88" s="30">
        <f t="shared" si="2"/>
        <v>112.93865865784947</v>
      </c>
      <c r="L88" s="22">
        <f t="shared" si="10"/>
        <v>14161697.669999987</v>
      </c>
    </row>
    <row r="89" spans="1:12" s="19" customFormat="1" ht="31.5" x14ac:dyDescent="0.25">
      <c r="A89" s="24" t="s">
        <v>3</v>
      </c>
      <c r="B89" s="21">
        <v>21000000</v>
      </c>
      <c r="C89" s="22">
        <f>C90+C93</f>
        <v>2360433.06</v>
      </c>
      <c r="D89" s="22">
        <f>D90+D93</f>
        <v>786000</v>
      </c>
      <c r="E89" s="22">
        <f>E90+E93+E92</f>
        <v>13116983.720000001</v>
      </c>
      <c r="F89" s="23" t="str">
        <f t="shared" si="11"/>
        <v>зв.100</v>
      </c>
      <c r="G89" s="22">
        <f t="shared" si="12"/>
        <v>10756550.66</v>
      </c>
      <c r="H89" s="22">
        <f>H90+H93</f>
        <v>0</v>
      </c>
      <c r="I89" s="22">
        <f>I90+I93</f>
        <v>0</v>
      </c>
      <c r="J89" s="22">
        <f>J90+J93</f>
        <v>0</v>
      </c>
      <c r="K89" s="30" t="str">
        <f t="shared" si="2"/>
        <v/>
      </c>
      <c r="L89" s="22">
        <f t="shared" si="10"/>
        <v>0</v>
      </c>
    </row>
    <row r="90" spans="1:12" s="19" customFormat="1" ht="96" customHeight="1" x14ac:dyDescent="0.25">
      <c r="A90" s="24" t="s">
        <v>312</v>
      </c>
      <c r="B90" s="21">
        <v>21010000</v>
      </c>
      <c r="C90" s="22">
        <f>C91</f>
        <v>1981634.08</v>
      </c>
      <c r="D90" s="22">
        <f>D91</f>
        <v>700000</v>
      </c>
      <c r="E90" s="22">
        <f>E91</f>
        <v>2322591.23</v>
      </c>
      <c r="F90" s="23" t="str">
        <f t="shared" si="11"/>
        <v>зв.100</v>
      </c>
      <c r="G90" s="22">
        <f t="shared" si="12"/>
        <v>340957.14999999991</v>
      </c>
      <c r="H90" s="22">
        <f>H91</f>
        <v>0</v>
      </c>
      <c r="I90" s="22">
        <f>I91</f>
        <v>0</v>
      </c>
      <c r="J90" s="22">
        <f>J91</f>
        <v>0</v>
      </c>
      <c r="K90" s="30" t="str">
        <f t="shared" si="2"/>
        <v/>
      </c>
      <c r="L90" s="22">
        <f t="shared" si="10"/>
        <v>0</v>
      </c>
    </row>
    <row r="91" spans="1:12" ht="50.25" hidden="1" customHeight="1" x14ac:dyDescent="0.25">
      <c r="A91" s="25" t="s">
        <v>4</v>
      </c>
      <c r="B91" s="15">
        <v>21010300</v>
      </c>
      <c r="C91" s="48">
        <v>1981634.08</v>
      </c>
      <c r="D91" s="55">
        <v>700000</v>
      </c>
      <c r="E91" s="48">
        <v>2322591.23</v>
      </c>
      <c r="F91" s="17" t="str">
        <f t="shared" si="11"/>
        <v>зв.100</v>
      </c>
      <c r="G91" s="16">
        <f t="shared" si="12"/>
        <v>340957.14999999991</v>
      </c>
      <c r="H91" s="16">
        <v>0</v>
      </c>
      <c r="I91" s="16">
        <v>0</v>
      </c>
      <c r="J91" s="16">
        <v>0</v>
      </c>
      <c r="K91" s="31" t="str">
        <f t="shared" si="2"/>
        <v/>
      </c>
      <c r="L91" s="16">
        <f t="shared" si="10"/>
        <v>0</v>
      </c>
    </row>
    <row r="92" spans="1:12" ht="33" customHeight="1" x14ac:dyDescent="0.25">
      <c r="A92" s="24" t="s">
        <v>242</v>
      </c>
      <c r="B92" s="21">
        <v>21050000</v>
      </c>
      <c r="C92" s="33"/>
      <c r="D92" s="16"/>
      <c r="E92" s="52">
        <v>10208869.970000001</v>
      </c>
      <c r="F92" s="23" t="str">
        <f t="shared" si="11"/>
        <v/>
      </c>
      <c r="G92" s="22">
        <f t="shared" si="12"/>
        <v>10208869.970000001</v>
      </c>
      <c r="H92" s="16"/>
      <c r="I92" s="16"/>
      <c r="J92" s="16"/>
      <c r="K92" s="30" t="str">
        <f t="shared" si="2"/>
        <v/>
      </c>
      <c r="L92" s="22">
        <f t="shared" si="10"/>
        <v>0</v>
      </c>
    </row>
    <row r="93" spans="1:12" s="19" customFormat="1" ht="15.75" x14ac:dyDescent="0.25">
      <c r="A93" s="24" t="s">
        <v>34</v>
      </c>
      <c r="B93" s="21">
        <v>21080000</v>
      </c>
      <c r="C93" s="22">
        <f>SUM(C94:C97)</f>
        <v>378798.98</v>
      </c>
      <c r="D93" s="22">
        <f>SUM(D94:D97)</f>
        <v>86000</v>
      </c>
      <c r="E93" s="22">
        <f>SUM(E94:E97)</f>
        <v>585522.52</v>
      </c>
      <c r="F93" s="23" t="str">
        <f t="shared" si="11"/>
        <v>зв.100</v>
      </c>
      <c r="G93" s="22">
        <f t="shared" si="12"/>
        <v>206723.54000000004</v>
      </c>
      <c r="H93" s="22">
        <f>SUM(H94:H97)</f>
        <v>0</v>
      </c>
      <c r="I93" s="22">
        <f>SUM(I94:I97)</f>
        <v>0</v>
      </c>
      <c r="J93" s="22">
        <f>SUM(J94:J97)</f>
        <v>0</v>
      </c>
      <c r="K93" s="30" t="str">
        <f t="shared" si="2"/>
        <v/>
      </c>
      <c r="L93" s="22">
        <f t="shared" si="10"/>
        <v>0</v>
      </c>
    </row>
    <row r="94" spans="1:12" ht="15.75" hidden="1" x14ac:dyDescent="0.25">
      <c r="A94" s="25" t="s">
        <v>35</v>
      </c>
      <c r="B94" s="15">
        <v>21080500</v>
      </c>
      <c r="C94" s="48">
        <v>338971.41</v>
      </c>
      <c r="D94" s="55">
        <v>0</v>
      </c>
      <c r="E94" s="48">
        <v>93507.11</v>
      </c>
      <c r="F94" s="17" t="str">
        <f t="shared" si="11"/>
        <v/>
      </c>
      <c r="G94" s="16">
        <f t="shared" si="12"/>
        <v>-245464.3</v>
      </c>
      <c r="H94" s="16">
        <v>0</v>
      </c>
      <c r="I94" s="16">
        <v>0</v>
      </c>
      <c r="J94" s="16">
        <v>0</v>
      </c>
      <c r="K94" s="31" t="str">
        <f t="shared" si="2"/>
        <v/>
      </c>
      <c r="L94" s="16">
        <f t="shared" si="10"/>
        <v>0</v>
      </c>
    </row>
    <row r="95" spans="1:12" ht="80.25" hidden="1" customHeight="1" x14ac:dyDescent="0.25">
      <c r="A95" s="25" t="s">
        <v>5</v>
      </c>
      <c r="B95" s="15">
        <v>21080900</v>
      </c>
      <c r="C95" s="48">
        <v>16549.82</v>
      </c>
      <c r="D95" s="55">
        <v>0</v>
      </c>
      <c r="E95" s="48">
        <v>40430.93</v>
      </c>
      <c r="F95" s="17" t="str">
        <f t="shared" si="11"/>
        <v/>
      </c>
      <c r="G95" s="16">
        <f t="shared" si="12"/>
        <v>23881.11</v>
      </c>
      <c r="H95" s="16">
        <v>0</v>
      </c>
      <c r="I95" s="16">
        <v>0</v>
      </c>
      <c r="J95" s="16">
        <v>0</v>
      </c>
      <c r="K95" s="31" t="str">
        <f t="shared" ref="K95:K166" si="13">IF(I95=0,"",IF(J95/I95&gt;1.5, "зв.100",J95/I95*100))</f>
        <v/>
      </c>
      <c r="L95" s="16">
        <f t="shared" si="10"/>
        <v>0</v>
      </c>
    </row>
    <row r="96" spans="1:12" ht="15.75" hidden="1" x14ac:dyDescent="0.25">
      <c r="A96" s="25" t="s">
        <v>116</v>
      </c>
      <c r="B96" s="15">
        <v>21081100</v>
      </c>
      <c r="C96" s="48">
        <v>23277.75</v>
      </c>
      <c r="D96" s="55">
        <v>86000</v>
      </c>
      <c r="E96" s="48">
        <v>112693.1</v>
      </c>
      <c r="F96" s="17">
        <f t="shared" si="11"/>
        <v>131.03848837209301</v>
      </c>
      <c r="G96" s="16">
        <f t="shared" si="12"/>
        <v>89415.35</v>
      </c>
      <c r="H96" s="16">
        <v>0</v>
      </c>
      <c r="I96" s="16">
        <v>0</v>
      </c>
      <c r="J96" s="16">
        <v>0</v>
      </c>
      <c r="K96" s="31" t="str">
        <f t="shared" si="13"/>
        <v/>
      </c>
      <c r="L96" s="16">
        <f t="shared" si="10"/>
        <v>0</v>
      </c>
    </row>
    <row r="97" spans="1:12" ht="50.25" hidden="1" customHeight="1" x14ac:dyDescent="0.25">
      <c r="A97" s="25" t="s">
        <v>201</v>
      </c>
      <c r="B97" s="15">
        <v>21081500</v>
      </c>
      <c r="C97" s="16"/>
      <c r="D97" s="55">
        <v>0</v>
      </c>
      <c r="E97" s="48">
        <v>338891.38</v>
      </c>
      <c r="F97" s="17" t="str">
        <f t="shared" si="11"/>
        <v/>
      </c>
      <c r="G97" s="16">
        <f t="shared" si="12"/>
        <v>338891.38</v>
      </c>
      <c r="H97" s="16"/>
      <c r="I97" s="16"/>
      <c r="J97" s="16"/>
      <c r="K97" s="31" t="str">
        <f t="shared" si="13"/>
        <v/>
      </c>
      <c r="L97" s="16">
        <f t="shared" si="10"/>
        <v>0</v>
      </c>
    </row>
    <row r="98" spans="1:12" s="19" customFormat="1" ht="31.5" customHeight="1" x14ac:dyDescent="0.25">
      <c r="A98" s="24" t="s">
        <v>117</v>
      </c>
      <c r="B98" s="21">
        <v>22000000</v>
      </c>
      <c r="C98" s="22">
        <f>C101+C103+C99</f>
        <v>16540671.199999999</v>
      </c>
      <c r="D98" s="22">
        <f>D101+D103+D99</f>
        <v>27761980</v>
      </c>
      <c r="E98" s="22">
        <f>E101+E103+E99</f>
        <v>36481128.030000001</v>
      </c>
      <c r="F98" s="23">
        <f t="shared" ref="F98:F106" si="14">IF(D98=0,"",IF(E98/D98&gt;1.5, "зв.100",E98/D98*100))</f>
        <v>131.40679458021367</v>
      </c>
      <c r="G98" s="22">
        <f t="shared" si="12"/>
        <v>19940456.830000002</v>
      </c>
      <c r="H98" s="22">
        <f>H101+H103+H99</f>
        <v>0</v>
      </c>
      <c r="I98" s="22">
        <f>I101+I103+I99</f>
        <v>0</v>
      </c>
      <c r="J98" s="22">
        <f>J101+J103+J99</f>
        <v>0</v>
      </c>
      <c r="K98" s="30" t="str">
        <f t="shared" si="13"/>
        <v/>
      </c>
      <c r="L98" s="22">
        <f t="shared" si="10"/>
        <v>0</v>
      </c>
    </row>
    <row r="99" spans="1:12" s="19" customFormat="1" ht="15.75" x14ac:dyDescent="0.25">
      <c r="A99" s="85" t="s">
        <v>202</v>
      </c>
      <c r="B99" s="35">
        <v>22010000</v>
      </c>
      <c r="C99" s="22">
        <f>C100</f>
        <v>0</v>
      </c>
      <c r="D99" s="22">
        <f>D100</f>
        <v>6227180</v>
      </c>
      <c r="E99" s="22">
        <f>E100</f>
        <v>10055266.99</v>
      </c>
      <c r="F99" s="23" t="str">
        <f t="shared" si="14"/>
        <v>зв.100</v>
      </c>
      <c r="G99" s="22">
        <f t="shared" si="12"/>
        <v>10055266.99</v>
      </c>
      <c r="H99" s="22">
        <f>H100</f>
        <v>0</v>
      </c>
      <c r="I99" s="22">
        <f>I100</f>
        <v>0</v>
      </c>
      <c r="J99" s="22">
        <f>J100</f>
        <v>0</v>
      </c>
      <c r="K99" s="30" t="str">
        <f t="shared" si="13"/>
        <v/>
      </c>
      <c r="L99" s="22">
        <f t="shared" si="10"/>
        <v>0</v>
      </c>
    </row>
    <row r="100" spans="1:12" s="19" customFormat="1" ht="31.5" hidden="1" x14ac:dyDescent="0.25">
      <c r="A100" s="69" t="s">
        <v>203</v>
      </c>
      <c r="B100" s="34">
        <v>22012500</v>
      </c>
      <c r="C100" s="16"/>
      <c r="D100" s="55">
        <v>6227180</v>
      </c>
      <c r="E100" s="48">
        <v>10055266.99</v>
      </c>
      <c r="F100" s="17" t="str">
        <f t="shared" si="14"/>
        <v>зв.100</v>
      </c>
      <c r="G100" s="16">
        <f t="shared" si="12"/>
        <v>10055266.99</v>
      </c>
      <c r="H100" s="16"/>
      <c r="I100" s="16"/>
      <c r="J100" s="16"/>
      <c r="K100" s="30" t="str">
        <f t="shared" si="13"/>
        <v/>
      </c>
      <c r="L100" s="22">
        <f t="shared" ref="L100:L132" si="15">J100-H100</f>
        <v>0</v>
      </c>
    </row>
    <row r="101" spans="1:12" s="19" customFormat="1" ht="46.5" customHeight="1" x14ac:dyDescent="0.25">
      <c r="A101" s="24" t="s">
        <v>118</v>
      </c>
      <c r="B101" s="21">
        <v>22080000</v>
      </c>
      <c r="C101" s="22">
        <f>C102</f>
        <v>16533972.42</v>
      </c>
      <c r="D101" s="22">
        <f>D102</f>
        <v>17000000</v>
      </c>
      <c r="E101" s="22">
        <f>E102</f>
        <v>21660942.23</v>
      </c>
      <c r="F101" s="23">
        <f t="shared" si="14"/>
        <v>127.41730723529412</v>
      </c>
      <c r="G101" s="22">
        <f t="shared" ref="G101:G131" si="16">E101-C101</f>
        <v>5126969.8100000005</v>
      </c>
      <c r="H101" s="22">
        <f>H102</f>
        <v>0</v>
      </c>
      <c r="I101" s="22">
        <f>I102</f>
        <v>0</v>
      </c>
      <c r="J101" s="22">
        <f>J102</f>
        <v>0</v>
      </c>
      <c r="K101" s="30" t="str">
        <f t="shared" si="13"/>
        <v/>
      </c>
      <c r="L101" s="22">
        <f t="shared" si="15"/>
        <v>0</v>
      </c>
    </row>
    <row r="102" spans="1:12" ht="63" hidden="1" x14ac:dyDescent="0.25">
      <c r="A102" s="25" t="s">
        <v>154</v>
      </c>
      <c r="B102" s="15">
        <v>22080400</v>
      </c>
      <c r="C102" s="48">
        <v>16533972.42</v>
      </c>
      <c r="D102" s="55">
        <v>17000000</v>
      </c>
      <c r="E102" s="48">
        <v>21660942.23</v>
      </c>
      <c r="F102" s="17">
        <f t="shared" si="14"/>
        <v>127.41730723529412</v>
      </c>
      <c r="G102" s="16">
        <f t="shared" si="16"/>
        <v>5126969.8100000005</v>
      </c>
      <c r="H102" s="16">
        <v>0</v>
      </c>
      <c r="I102" s="16">
        <v>0</v>
      </c>
      <c r="J102" s="16">
        <v>0</v>
      </c>
      <c r="K102" s="31" t="str">
        <f t="shared" si="13"/>
        <v/>
      </c>
      <c r="L102" s="16">
        <f t="shared" si="15"/>
        <v>0</v>
      </c>
    </row>
    <row r="103" spans="1:12" s="19" customFormat="1" ht="15.75" x14ac:dyDescent="0.25">
      <c r="A103" s="24" t="s">
        <v>36</v>
      </c>
      <c r="B103" s="21">
        <v>22090000</v>
      </c>
      <c r="C103" s="22">
        <f>SUM(C104:C107)</f>
        <v>6698.78</v>
      </c>
      <c r="D103" s="22">
        <f>SUM(D104:D107)</f>
        <v>4534800</v>
      </c>
      <c r="E103" s="22">
        <f>SUM(E104:E107)</f>
        <v>4764918.8099999996</v>
      </c>
      <c r="F103" s="23">
        <f t="shared" si="14"/>
        <v>105.07450846784863</v>
      </c>
      <c r="G103" s="22">
        <f t="shared" si="16"/>
        <v>4758220.0299999993</v>
      </c>
      <c r="H103" s="22">
        <f>SUM(H104:H107)</f>
        <v>0</v>
      </c>
      <c r="I103" s="22">
        <f>SUM(I104:I107)</f>
        <v>0</v>
      </c>
      <c r="J103" s="22">
        <f>SUM(J104:J107)</f>
        <v>0</v>
      </c>
      <c r="K103" s="30" t="str">
        <f t="shared" si="13"/>
        <v/>
      </c>
      <c r="L103" s="22">
        <f t="shared" si="15"/>
        <v>0</v>
      </c>
    </row>
    <row r="104" spans="1:12" ht="63" hidden="1" x14ac:dyDescent="0.25">
      <c r="A104" s="25" t="s">
        <v>0</v>
      </c>
      <c r="B104" s="15">
        <v>22090100</v>
      </c>
      <c r="C104" s="48">
        <v>6358.78</v>
      </c>
      <c r="D104" s="55">
        <v>43875</v>
      </c>
      <c r="E104" s="48">
        <v>37952.5</v>
      </c>
      <c r="F104" s="17">
        <f t="shared" si="14"/>
        <v>86.501424501424509</v>
      </c>
      <c r="G104" s="16">
        <f t="shared" si="16"/>
        <v>31593.72</v>
      </c>
      <c r="H104" s="16">
        <v>0</v>
      </c>
      <c r="I104" s="16">
        <v>0</v>
      </c>
      <c r="J104" s="16">
        <v>0</v>
      </c>
      <c r="K104" s="31" t="str">
        <f t="shared" si="13"/>
        <v/>
      </c>
      <c r="L104" s="16">
        <f t="shared" si="15"/>
        <v>0</v>
      </c>
    </row>
    <row r="105" spans="1:12" ht="19.5" hidden="1" customHeight="1" x14ac:dyDescent="0.25">
      <c r="A105" s="69" t="s">
        <v>204</v>
      </c>
      <c r="B105" s="34">
        <v>22090200</v>
      </c>
      <c r="C105" s="33"/>
      <c r="D105" s="55">
        <v>54000</v>
      </c>
      <c r="E105" s="48">
        <v>53997.1</v>
      </c>
      <c r="F105" s="17">
        <f t="shared" si="14"/>
        <v>99.994629629629628</v>
      </c>
      <c r="G105" s="16">
        <f t="shared" si="16"/>
        <v>53997.1</v>
      </c>
      <c r="H105" s="16"/>
      <c r="I105" s="16"/>
      <c r="J105" s="16"/>
      <c r="K105" s="31"/>
      <c r="L105" s="16">
        <f t="shared" si="15"/>
        <v>0</v>
      </c>
    </row>
    <row r="106" spans="1:12" ht="63" hidden="1" x14ac:dyDescent="0.25">
      <c r="A106" s="69" t="s">
        <v>205</v>
      </c>
      <c r="B106" s="34">
        <v>22090300</v>
      </c>
      <c r="C106" s="33"/>
      <c r="D106" s="55">
        <v>1000</v>
      </c>
      <c r="E106" s="48">
        <v>1853</v>
      </c>
      <c r="F106" s="17" t="str">
        <f t="shared" si="14"/>
        <v>зв.100</v>
      </c>
      <c r="G106" s="16">
        <f t="shared" si="16"/>
        <v>1853</v>
      </c>
      <c r="H106" s="16"/>
      <c r="I106" s="16"/>
      <c r="J106" s="16"/>
      <c r="K106" s="31" t="str">
        <f t="shared" si="13"/>
        <v/>
      </c>
      <c r="L106" s="16">
        <f t="shared" si="15"/>
        <v>0</v>
      </c>
    </row>
    <row r="107" spans="1:12" ht="47.25" hidden="1" x14ac:dyDescent="0.25">
      <c r="A107" s="25" t="s">
        <v>119</v>
      </c>
      <c r="B107" s="15">
        <v>22090400</v>
      </c>
      <c r="C107" s="48">
        <v>340</v>
      </c>
      <c r="D107" s="55">
        <v>4435925</v>
      </c>
      <c r="E107" s="48">
        <v>4671116.21</v>
      </c>
      <c r="F107" s="17">
        <f t="shared" ref="F107:F148" si="17">IF(D107=0,"",IF(E107/D107&gt;1.5, "зв.100",E107/D107*100))</f>
        <v>105.3019654299836</v>
      </c>
      <c r="G107" s="16">
        <f t="shared" si="16"/>
        <v>4670776.21</v>
      </c>
      <c r="H107" s="16">
        <v>0</v>
      </c>
      <c r="I107" s="16">
        <v>0</v>
      </c>
      <c r="J107" s="16">
        <v>0</v>
      </c>
      <c r="K107" s="31" t="str">
        <f t="shared" si="13"/>
        <v/>
      </c>
      <c r="L107" s="16">
        <f t="shared" si="15"/>
        <v>0</v>
      </c>
    </row>
    <row r="108" spans="1:12" s="19" customFormat="1" ht="15.75" x14ac:dyDescent="0.25">
      <c r="A108" s="24" t="s">
        <v>174</v>
      </c>
      <c r="B108" s="21">
        <v>24000000</v>
      </c>
      <c r="C108" s="22">
        <f>C109+C114+C116</f>
        <v>559854.30999999994</v>
      </c>
      <c r="D108" s="22">
        <f>D109+D114+D116</f>
        <v>0</v>
      </c>
      <c r="E108" s="22">
        <f>E109+E114+E116</f>
        <v>649233.3899999999</v>
      </c>
      <c r="F108" s="23" t="str">
        <f t="shared" si="17"/>
        <v/>
      </c>
      <c r="G108" s="22">
        <f t="shared" si="16"/>
        <v>89379.079999999958</v>
      </c>
      <c r="H108" s="22">
        <f>H109+H114+H116</f>
        <v>5151800.96</v>
      </c>
      <c r="I108" s="22">
        <f>I109+I114+I116</f>
        <v>4211850</v>
      </c>
      <c r="J108" s="22">
        <f>J109+J114+J116</f>
        <v>7488863.9799999995</v>
      </c>
      <c r="K108" s="30" t="str">
        <f t="shared" si="13"/>
        <v>зв.100</v>
      </c>
      <c r="L108" s="22">
        <f t="shared" si="15"/>
        <v>2337063.0199999996</v>
      </c>
    </row>
    <row r="109" spans="1:12" s="19" customFormat="1" ht="15.75" x14ac:dyDescent="0.25">
      <c r="A109" s="24" t="s">
        <v>175</v>
      </c>
      <c r="B109" s="21">
        <v>24060000</v>
      </c>
      <c r="C109" s="22">
        <f>SUM(C110:C113)</f>
        <v>559854.30999999994</v>
      </c>
      <c r="D109" s="22">
        <f>SUM(D110:D113)</f>
        <v>0</v>
      </c>
      <c r="E109" s="22">
        <f>SUM(E110:E113)</f>
        <v>649233.3899999999</v>
      </c>
      <c r="F109" s="23" t="str">
        <f t="shared" si="17"/>
        <v/>
      </c>
      <c r="G109" s="22">
        <f t="shared" si="16"/>
        <v>89379.079999999958</v>
      </c>
      <c r="H109" s="22">
        <f>SUM(H110:H113)</f>
        <v>48452.15</v>
      </c>
      <c r="I109" s="22">
        <f>SUM(I110:I113)</f>
        <v>50000</v>
      </c>
      <c r="J109" s="22">
        <f>SUM(J110:J113)</f>
        <v>62972.639999999999</v>
      </c>
      <c r="K109" s="30">
        <f t="shared" si="13"/>
        <v>125.94528</v>
      </c>
      <c r="L109" s="22">
        <f t="shared" si="15"/>
        <v>14520.489999999998</v>
      </c>
    </row>
    <row r="110" spans="1:12" ht="15.75" hidden="1" x14ac:dyDescent="0.25">
      <c r="A110" s="25" t="s">
        <v>37</v>
      </c>
      <c r="B110" s="15">
        <v>24060300</v>
      </c>
      <c r="C110" s="48">
        <v>478830.42</v>
      </c>
      <c r="D110" s="16"/>
      <c r="E110" s="48">
        <v>587093.32999999996</v>
      </c>
      <c r="F110" s="17" t="str">
        <f t="shared" si="17"/>
        <v/>
      </c>
      <c r="G110" s="16">
        <f t="shared" si="16"/>
        <v>108262.90999999997</v>
      </c>
      <c r="H110" s="16">
        <v>0</v>
      </c>
      <c r="I110" s="16">
        <v>0</v>
      </c>
      <c r="J110" s="16">
        <v>0</v>
      </c>
      <c r="K110" s="31" t="str">
        <f t="shared" si="13"/>
        <v/>
      </c>
      <c r="L110" s="16">
        <f t="shared" si="15"/>
        <v>0</v>
      </c>
    </row>
    <row r="111" spans="1:12" ht="31.5" hidden="1" x14ac:dyDescent="0.25">
      <c r="A111" s="25" t="s">
        <v>240</v>
      </c>
      <c r="B111" s="15">
        <v>24060600</v>
      </c>
      <c r="C111" s="48">
        <v>70485</v>
      </c>
      <c r="D111" s="16"/>
      <c r="E111" s="48">
        <v>80.84</v>
      </c>
      <c r="F111" s="17" t="str">
        <f t="shared" si="17"/>
        <v/>
      </c>
      <c r="G111" s="16">
        <f t="shared" si="16"/>
        <v>-70404.160000000003</v>
      </c>
      <c r="H111" s="16">
        <v>0</v>
      </c>
      <c r="I111" s="16">
        <v>0</v>
      </c>
      <c r="J111" s="16">
        <v>0</v>
      </c>
      <c r="K111" s="31" t="str">
        <f>IF(I111=0,"",IF(J111/I111&gt;1.5, "зв.100",J111/I111*100))</f>
        <v/>
      </c>
      <c r="L111" s="16">
        <f>J111-H111</f>
        <v>0</v>
      </c>
    </row>
    <row r="112" spans="1:12" ht="63" hidden="1" x14ac:dyDescent="0.25">
      <c r="A112" s="25" t="s">
        <v>120</v>
      </c>
      <c r="B112" s="15">
        <v>24062100</v>
      </c>
      <c r="C112" s="33">
        <v>0</v>
      </c>
      <c r="D112" s="16">
        <v>0</v>
      </c>
      <c r="E112" s="16">
        <v>0</v>
      </c>
      <c r="F112" s="17" t="str">
        <f t="shared" si="17"/>
        <v/>
      </c>
      <c r="G112" s="16">
        <f t="shared" si="16"/>
        <v>0</v>
      </c>
      <c r="H112" s="55">
        <v>48452.15</v>
      </c>
      <c r="I112" s="16">
        <v>50000</v>
      </c>
      <c r="J112" s="55">
        <v>62972.639999999999</v>
      </c>
      <c r="K112" s="31">
        <f t="shared" si="13"/>
        <v>125.94528</v>
      </c>
      <c r="L112" s="16">
        <f t="shared" si="15"/>
        <v>14520.489999999998</v>
      </c>
    </row>
    <row r="113" spans="1:12" ht="94.5" hidden="1" x14ac:dyDescent="0.25">
      <c r="A113" s="25" t="s">
        <v>121</v>
      </c>
      <c r="B113" s="15">
        <v>24062200</v>
      </c>
      <c r="C113" s="48">
        <v>10538.89</v>
      </c>
      <c r="D113" s="16">
        <v>0</v>
      </c>
      <c r="E113" s="48">
        <v>62059.22</v>
      </c>
      <c r="F113" s="17" t="str">
        <f t="shared" si="17"/>
        <v/>
      </c>
      <c r="G113" s="16">
        <f t="shared" si="16"/>
        <v>51520.33</v>
      </c>
      <c r="H113" s="16">
        <v>0</v>
      </c>
      <c r="I113" s="16">
        <v>0</v>
      </c>
      <c r="J113" s="16">
        <v>0</v>
      </c>
      <c r="K113" s="31" t="str">
        <f t="shared" si="13"/>
        <v/>
      </c>
      <c r="L113" s="16">
        <f t="shared" si="15"/>
        <v>0</v>
      </c>
    </row>
    <row r="114" spans="1:12" s="19" customFormat="1" ht="31.5" x14ac:dyDescent="0.25">
      <c r="A114" s="24" t="s">
        <v>38</v>
      </c>
      <c r="B114" s="21">
        <v>24110000</v>
      </c>
      <c r="C114" s="22">
        <f>C115</f>
        <v>0</v>
      </c>
      <c r="D114" s="22">
        <f>D115</f>
        <v>0</v>
      </c>
      <c r="E114" s="22">
        <f>E115</f>
        <v>0</v>
      </c>
      <c r="F114" s="23" t="str">
        <f t="shared" si="17"/>
        <v/>
      </c>
      <c r="G114" s="22">
        <f t="shared" si="16"/>
        <v>0</v>
      </c>
      <c r="H114" s="22">
        <f>H115</f>
        <v>14843.14</v>
      </c>
      <c r="I114" s="22">
        <f>I115</f>
        <v>18500</v>
      </c>
      <c r="J114" s="22">
        <f>J115</f>
        <v>27453.040000000001</v>
      </c>
      <c r="K114" s="30">
        <f t="shared" si="13"/>
        <v>148.39481081081081</v>
      </c>
      <c r="L114" s="22">
        <f t="shared" si="15"/>
        <v>12609.900000000001</v>
      </c>
    </row>
    <row r="115" spans="1:12" ht="78.75" hidden="1" x14ac:dyDescent="0.25">
      <c r="A115" s="25" t="s">
        <v>155</v>
      </c>
      <c r="B115" s="15">
        <v>24110900</v>
      </c>
      <c r="C115" s="16">
        <v>0</v>
      </c>
      <c r="D115" s="16">
        <v>0</v>
      </c>
      <c r="E115" s="16">
        <v>0</v>
      </c>
      <c r="F115" s="17" t="str">
        <f t="shared" si="17"/>
        <v/>
      </c>
      <c r="G115" s="16">
        <f t="shared" si="16"/>
        <v>0</v>
      </c>
      <c r="H115" s="55">
        <v>14843.14</v>
      </c>
      <c r="I115" s="16">
        <v>18500</v>
      </c>
      <c r="J115" s="55">
        <v>27453.040000000001</v>
      </c>
      <c r="K115" s="31">
        <f t="shared" si="13"/>
        <v>148.39481081081081</v>
      </c>
      <c r="L115" s="16">
        <f t="shared" si="15"/>
        <v>12609.900000000001</v>
      </c>
    </row>
    <row r="116" spans="1:12" s="19" customFormat="1" ht="33.75" customHeight="1" x14ac:dyDescent="0.25">
      <c r="A116" s="24" t="s">
        <v>115</v>
      </c>
      <c r="B116" s="21">
        <v>24170000</v>
      </c>
      <c r="C116" s="22">
        <v>0</v>
      </c>
      <c r="D116" s="22">
        <v>0</v>
      </c>
      <c r="E116" s="22">
        <v>0</v>
      </c>
      <c r="F116" s="23" t="str">
        <f t="shared" si="17"/>
        <v/>
      </c>
      <c r="G116" s="22">
        <f t="shared" si="16"/>
        <v>0</v>
      </c>
      <c r="H116" s="22">
        <v>5088505.67</v>
      </c>
      <c r="I116" s="22">
        <v>4143350</v>
      </c>
      <c r="J116" s="22">
        <v>7398438.2999999998</v>
      </c>
      <c r="K116" s="30" t="str">
        <f t="shared" si="13"/>
        <v>зв.100</v>
      </c>
      <c r="L116" s="22">
        <f t="shared" si="15"/>
        <v>2309932.63</v>
      </c>
    </row>
    <row r="117" spans="1:12" s="19" customFormat="1" ht="15.75" x14ac:dyDescent="0.25">
      <c r="A117" s="24" t="s">
        <v>39</v>
      </c>
      <c r="B117" s="21">
        <v>25000000</v>
      </c>
      <c r="C117" s="22">
        <f>SUM(C118:C119)</f>
        <v>0</v>
      </c>
      <c r="D117" s="22">
        <f>SUM(D118:D119)</f>
        <v>0</v>
      </c>
      <c r="E117" s="22">
        <f>SUM(E118:E119)</f>
        <v>0</v>
      </c>
      <c r="F117" s="23" t="str">
        <f t="shared" si="17"/>
        <v/>
      </c>
      <c r="G117" s="22">
        <f t="shared" si="16"/>
        <v>0</v>
      </c>
      <c r="H117" s="22">
        <f>SUM(H118:H119)</f>
        <v>35712663.870000005</v>
      </c>
      <c r="I117" s="22">
        <f>SUM(I118:I119)</f>
        <v>44510317.549999997</v>
      </c>
      <c r="J117" s="22">
        <f>SUM(J118:J119)</f>
        <v>47537298.519999996</v>
      </c>
      <c r="K117" s="30">
        <f t="shared" si="13"/>
        <v>106.80062766705649</v>
      </c>
      <c r="L117" s="22">
        <f t="shared" si="15"/>
        <v>11824634.649999991</v>
      </c>
    </row>
    <row r="118" spans="1:12" s="19" customFormat="1" ht="47.25" x14ac:dyDescent="0.25">
      <c r="A118" s="24" t="s">
        <v>40</v>
      </c>
      <c r="B118" s="21">
        <v>25010000</v>
      </c>
      <c r="C118" s="22">
        <v>0</v>
      </c>
      <c r="D118" s="22">
        <v>0</v>
      </c>
      <c r="E118" s="22">
        <v>0</v>
      </c>
      <c r="F118" s="23" t="str">
        <f t="shared" si="17"/>
        <v/>
      </c>
      <c r="G118" s="22">
        <f t="shared" si="16"/>
        <v>0</v>
      </c>
      <c r="H118" s="22">
        <v>18517503</v>
      </c>
      <c r="I118" s="70">
        <v>26945450.699999999</v>
      </c>
      <c r="J118" s="22">
        <v>28920405.539999999</v>
      </c>
      <c r="K118" s="30">
        <f t="shared" si="13"/>
        <v>107.32945558041827</v>
      </c>
      <c r="L118" s="22">
        <f t="shared" si="15"/>
        <v>10402902.539999999</v>
      </c>
    </row>
    <row r="119" spans="1:12" s="19" customFormat="1" ht="31.5" x14ac:dyDescent="0.25">
      <c r="A119" s="24" t="s">
        <v>165</v>
      </c>
      <c r="B119" s="21">
        <v>25020000</v>
      </c>
      <c r="C119" s="22">
        <v>0</v>
      </c>
      <c r="D119" s="22">
        <v>0</v>
      </c>
      <c r="E119" s="22">
        <v>0</v>
      </c>
      <c r="F119" s="23" t="str">
        <f t="shared" si="17"/>
        <v/>
      </c>
      <c r="G119" s="22">
        <f t="shared" si="16"/>
        <v>0</v>
      </c>
      <c r="H119" s="22">
        <v>17195160.870000001</v>
      </c>
      <c r="I119" s="71">
        <v>17564866.850000001</v>
      </c>
      <c r="J119" s="22">
        <v>18616892.98</v>
      </c>
      <c r="K119" s="30">
        <f t="shared" si="13"/>
        <v>105.98937719815393</v>
      </c>
      <c r="L119" s="22">
        <f t="shared" si="15"/>
        <v>1421732.1099999994</v>
      </c>
    </row>
    <row r="120" spans="1:12" s="19" customFormat="1" ht="15.75" x14ac:dyDescent="0.25">
      <c r="A120" s="24" t="s">
        <v>41</v>
      </c>
      <c r="B120" s="21">
        <v>30000000</v>
      </c>
      <c r="C120" s="22">
        <f>C121+C126</f>
        <v>60918.42</v>
      </c>
      <c r="D120" s="22">
        <f>D121+D126</f>
        <v>40000</v>
      </c>
      <c r="E120" s="22">
        <f>E121+E126</f>
        <v>26517.97</v>
      </c>
      <c r="F120" s="23">
        <f t="shared" si="17"/>
        <v>66.294925000000006</v>
      </c>
      <c r="G120" s="22">
        <f t="shared" si="16"/>
        <v>-34400.449999999997</v>
      </c>
      <c r="H120" s="22">
        <f>H121+H126</f>
        <v>13038259.83</v>
      </c>
      <c r="I120" s="22">
        <f>I121+I126</f>
        <v>13808150</v>
      </c>
      <c r="J120" s="22">
        <f>J121+J126</f>
        <v>18984661.940000001</v>
      </c>
      <c r="K120" s="30">
        <f t="shared" si="13"/>
        <v>137.4888159528974</v>
      </c>
      <c r="L120" s="22">
        <f t="shared" si="15"/>
        <v>5946402.1100000013</v>
      </c>
    </row>
    <row r="121" spans="1:12" s="19" customFormat="1" ht="31.5" x14ac:dyDescent="0.25">
      <c r="A121" s="24" t="s">
        <v>42</v>
      </c>
      <c r="B121" s="21">
        <v>31000000</v>
      </c>
      <c r="C121" s="22">
        <f>C122+C124+C125</f>
        <v>60918.42</v>
      </c>
      <c r="D121" s="22">
        <f>D122+D124+D125</f>
        <v>40000</v>
      </c>
      <c r="E121" s="22">
        <f>E122+E124+E125</f>
        <v>26517.97</v>
      </c>
      <c r="F121" s="23">
        <f t="shared" si="17"/>
        <v>66.294925000000006</v>
      </c>
      <c r="G121" s="22">
        <f t="shared" si="16"/>
        <v>-34400.449999999997</v>
      </c>
      <c r="H121" s="22">
        <f>H122+H124+H125</f>
        <v>5651777.3600000003</v>
      </c>
      <c r="I121" s="22">
        <f>I122+I124+I125</f>
        <v>1000000</v>
      </c>
      <c r="J121" s="22">
        <f>J122+J124+J125</f>
        <v>1065814.43</v>
      </c>
      <c r="K121" s="30">
        <f t="shared" si="13"/>
        <v>106.58144299999999</v>
      </c>
      <c r="L121" s="22">
        <f t="shared" si="15"/>
        <v>-4585962.9300000006</v>
      </c>
    </row>
    <row r="122" spans="1:12" s="19" customFormat="1" ht="94.5" x14ac:dyDescent="0.25">
      <c r="A122" s="24" t="s">
        <v>122</v>
      </c>
      <c r="B122" s="21">
        <v>31010000</v>
      </c>
      <c r="C122" s="22">
        <f>C123</f>
        <v>60021.68</v>
      </c>
      <c r="D122" s="22">
        <f>D123</f>
        <v>40000</v>
      </c>
      <c r="E122" s="22">
        <f>E123</f>
        <v>25673</v>
      </c>
      <c r="F122" s="23">
        <f t="shared" si="17"/>
        <v>64.182500000000005</v>
      </c>
      <c r="G122" s="22">
        <f t="shared" si="16"/>
        <v>-34348.68</v>
      </c>
      <c r="H122" s="22">
        <f>H123</f>
        <v>0</v>
      </c>
      <c r="I122" s="22">
        <f>I123</f>
        <v>0</v>
      </c>
      <c r="J122" s="22">
        <f>J123</f>
        <v>0</v>
      </c>
      <c r="K122" s="30" t="str">
        <f t="shared" si="13"/>
        <v/>
      </c>
      <c r="L122" s="22">
        <f t="shared" si="15"/>
        <v>0</v>
      </c>
    </row>
    <row r="123" spans="1:12" ht="94.5" hidden="1" x14ac:dyDescent="0.25">
      <c r="A123" s="25" t="s">
        <v>123</v>
      </c>
      <c r="B123" s="15">
        <v>31010200</v>
      </c>
      <c r="C123" s="48">
        <v>60021.68</v>
      </c>
      <c r="D123" s="55">
        <v>40000</v>
      </c>
      <c r="E123" s="48">
        <v>25673</v>
      </c>
      <c r="F123" s="17">
        <f t="shared" si="17"/>
        <v>64.182500000000005</v>
      </c>
      <c r="G123" s="16">
        <f t="shared" si="16"/>
        <v>-34348.68</v>
      </c>
      <c r="H123" s="16">
        <v>0</v>
      </c>
      <c r="I123" s="16">
        <v>0</v>
      </c>
      <c r="J123" s="16">
        <v>0</v>
      </c>
      <c r="K123" s="31" t="str">
        <f t="shared" si="13"/>
        <v/>
      </c>
      <c r="L123" s="16">
        <f t="shared" si="15"/>
        <v>0</v>
      </c>
    </row>
    <row r="124" spans="1:12" s="19" customFormat="1" ht="32.25" customHeight="1" x14ac:dyDescent="0.25">
      <c r="A124" s="24" t="s">
        <v>43</v>
      </c>
      <c r="B124" s="21">
        <v>31020000</v>
      </c>
      <c r="C124" s="52">
        <v>896.74</v>
      </c>
      <c r="D124" s="22">
        <v>0</v>
      </c>
      <c r="E124" s="52">
        <v>844.97</v>
      </c>
      <c r="F124" s="23" t="str">
        <f t="shared" si="17"/>
        <v/>
      </c>
      <c r="G124" s="22">
        <f t="shared" si="16"/>
        <v>-51.769999999999982</v>
      </c>
      <c r="H124" s="22">
        <v>0</v>
      </c>
      <c r="I124" s="22">
        <v>0</v>
      </c>
      <c r="J124" s="22">
        <v>0</v>
      </c>
      <c r="K124" s="30" t="str">
        <f t="shared" si="13"/>
        <v/>
      </c>
      <c r="L124" s="22">
        <f t="shared" si="15"/>
        <v>0</v>
      </c>
    </row>
    <row r="125" spans="1:12" s="19" customFormat="1" ht="48" customHeight="1" x14ac:dyDescent="0.25">
      <c r="A125" s="24" t="s">
        <v>44</v>
      </c>
      <c r="B125" s="21">
        <v>31030000</v>
      </c>
      <c r="C125" s="22">
        <v>0</v>
      </c>
      <c r="D125" s="22">
        <v>0</v>
      </c>
      <c r="E125" s="22">
        <v>0</v>
      </c>
      <c r="F125" s="23" t="str">
        <f t="shared" si="17"/>
        <v/>
      </c>
      <c r="G125" s="22">
        <f t="shared" si="16"/>
        <v>0</v>
      </c>
      <c r="H125" s="22">
        <v>5651777.3600000003</v>
      </c>
      <c r="I125" s="22">
        <v>1000000</v>
      </c>
      <c r="J125" s="22">
        <v>1065814.43</v>
      </c>
      <c r="K125" s="30">
        <f t="shared" si="13"/>
        <v>106.58144299999999</v>
      </c>
      <c r="L125" s="22">
        <f t="shared" si="15"/>
        <v>-4585962.9300000006</v>
      </c>
    </row>
    <row r="126" spans="1:12" s="19" customFormat="1" ht="31.5" x14ac:dyDescent="0.25">
      <c r="A126" s="24" t="s">
        <v>45</v>
      </c>
      <c r="B126" s="21">
        <v>33000000</v>
      </c>
      <c r="C126" s="22">
        <f>C127</f>
        <v>0</v>
      </c>
      <c r="D126" s="22">
        <f>D127</f>
        <v>0</v>
      </c>
      <c r="E126" s="22">
        <f>E127</f>
        <v>0</v>
      </c>
      <c r="F126" s="23" t="str">
        <f t="shared" si="17"/>
        <v/>
      </c>
      <c r="G126" s="22">
        <f t="shared" si="16"/>
        <v>0</v>
      </c>
      <c r="H126" s="22">
        <f>H127</f>
        <v>7386482.4699999997</v>
      </c>
      <c r="I126" s="22">
        <f>I127</f>
        <v>12808150</v>
      </c>
      <c r="J126" s="22">
        <f>J127</f>
        <v>17918847.510000002</v>
      </c>
      <c r="K126" s="30">
        <f t="shared" si="13"/>
        <v>139.90191799752503</v>
      </c>
      <c r="L126" s="22">
        <f t="shared" si="15"/>
        <v>10532365.040000003</v>
      </c>
    </row>
    <row r="127" spans="1:12" s="19" customFormat="1" ht="15.75" x14ac:dyDescent="0.25">
      <c r="A127" s="24" t="s">
        <v>46</v>
      </c>
      <c r="B127" s="21">
        <v>33010000</v>
      </c>
      <c r="C127" s="22">
        <f>SUM(C128:C129)</f>
        <v>0</v>
      </c>
      <c r="D127" s="22">
        <f>SUM(D128:D129)</f>
        <v>0</v>
      </c>
      <c r="E127" s="22">
        <f>SUM(E128:E129)</f>
        <v>0</v>
      </c>
      <c r="F127" s="23" t="str">
        <f t="shared" si="17"/>
        <v/>
      </c>
      <c r="G127" s="22">
        <f t="shared" si="16"/>
        <v>0</v>
      </c>
      <c r="H127" s="22">
        <f>SUM(H128:H129)</f>
        <v>7386482.4699999997</v>
      </c>
      <c r="I127" s="22">
        <f>SUM(I128:I129)</f>
        <v>12808150</v>
      </c>
      <c r="J127" s="22">
        <f>SUM(J128:J129)</f>
        <v>17918847.510000002</v>
      </c>
      <c r="K127" s="30">
        <f t="shared" si="13"/>
        <v>139.90191799752503</v>
      </c>
      <c r="L127" s="22">
        <f t="shared" si="15"/>
        <v>10532365.040000003</v>
      </c>
    </row>
    <row r="128" spans="1:12" ht="79.5" customHeight="1" x14ac:dyDescent="0.25">
      <c r="A128" s="25" t="s">
        <v>124</v>
      </c>
      <c r="B128" s="15">
        <v>33010100</v>
      </c>
      <c r="C128" s="16">
        <v>0</v>
      </c>
      <c r="D128" s="16">
        <v>0</v>
      </c>
      <c r="E128" s="16">
        <v>0</v>
      </c>
      <c r="F128" s="17" t="str">
        <f t="shared" si="17"/>
        <v/>
      </c>
      <c r="G128" s="16">
        <f t="shared" si="16"/>
        <v>0</v>
      </c>
      <c r="H128" s="55">
        <v>7374482.4699999997</v>
      </c>
      <c r="I128" s="55">
        <v>11589700</v>
      </c>
      <c r="J128" s="55">
        <v>16679919.92</v>
      </c>
      <c r="K128" s="31">
        <f t="shared" si="13"/>
        <v>143.92020431935254</v>
      </c>
      <c r="L128" s="16">
        <f t="shared" si="15"/>
        <v>9305437.4499999993</v>
      </c>
    </row>
    <row r="129" spans="1:12" ht="66" customHeight="1" x14ac:dyDescent="0.25">
      <c r="A129" s="25" t="s">
        <v>125</v>
      </c>
      <c r="B129" s="15">
        <v>33010400</v>
      </c>
      <c r="C129" s="16">
        <v>0</v>
      </c>
      <c r="D129" s="16">
        <v>0</v>
      </c>
      <c r="E129" s="16">
        <v>0</v>
      </c>
      <c r="F129" s="17" t="str">
        <f t="shared" si="17"/>
        <v/>
      </c>
      <c r="G129" s="16">
        <f t="shared" si="16"/>
        <v>0</v>
      </c>
      <c r="H129" s="55">
        <v>12000</v>
      </c>
      <c r="I129" s="55">
        <v>1218450</v>
      </c>
      <c r="J129" s="55">
        <v>1238927.5900000001</v>
      </c>
      <c r="K129" s="31">
        <f t="shared" si="13"/>
        <v>101.68062620542493</v>
      </c>
      <c r="L129" s="16">
        <f t="shared" si="15"/>
        <v>1226927.5900000001</v>
      </c>
    </row>
    <row r="130" spans="1:12" s="19" customFormat="1" ht="15.75" x14ac:dyDescent="0.25">
      <c r="A130" s="24" t="s">
        <v>47</v>
      </c>
      <c r="B130" s="21">
        <v>50000000</v>
      </c>
      <c r="C130" s="22">
        <f>C131</f>
        <v>0</v>
      </c>
      <c r="D130" s="22">
        <f>D131</f>
        <v>0</v>
      </c>
      <c r="E130" s="22">
        <f>E131</f>
        <v>0</v>
      </c>
      <c r="F130" s="23" t="str">
        <f t="shared" si="17"/>
        <v/>
      </c>
      <c r="G130" s="22">
        <f t="shared" si="16"/>
        <v>0</v>
      </c>
      <c r="H130" s="22">
        <f>H131</f>
        <v>5218806.54</v>
      </c>
      <c r="I130" s="22">
        <f>I131</f>
        <v>4817500</v>
      </c>
      <c r="J130" s="22">
        <f>J131</f>
        <v>7249277.4000000004</v>
      </c>
      <c r="K130" s="30" t="str">
        <f t="shared" si="13"/>
        <v>зв.100</v>
      </c>
      <c r="L130" s="22">
        <f t="shared" si="15"/>
        <v>2030470.8600000003</v>
      </c>
    </row>
    <row r="131" spans="1:12" ht="63" x14ac:dyDescent="0.25">
      <c r="A131" s="25" t="s">
        <v>126</v>
      </c>
      <c r="B131" s="15">
        <v>50110000</v>
      </c>
      <c r="C131" s="16">
        <v>0</v>
      </c>
      <c r="D131" s="16">
        <v>0</v>
      </c>
      <c r="E131" s="16">
        <v>0</v>
      </c>
      <c r="F131" s="17" t="str">
        <f t="shared" si="17"/>
        <v/>
      </c>
      <c r="G131" s="16">
        <f t="shared" si="16"/>
        <v>0</v>
      </c>
      <c r="H131" s="55">
        <v>5218806.54</v>
      </c>
      <c r="I131" s="55">
        <v>4817500</v>
      </c>
      <c r="J131" s="55">
        <v>7249277.4000000004</v>
      </c>
      <c r="K131" s="31" t="str">
        <f t="shared" si="13"/>
        <v>зв.100</v>
      </c>
      <c r="L131" s="16">
        <f t="shared" si="15"/>
        <v>2030470.8600000003</v>
      </c>
    </row>
    <row r="132" spans="1:12" s="19" customFormat="1" ht="15.75" x14ac:dyDescent="0.25">
      <c r="A132" s="24" t="s">
        <v>48</v>
      </c>
      <c r="B132" s="21">
        <v>90010100</v>
      </c>
      <c r="C132" s="22">
        <f>C9+C88+C120+C130</f>
        <v>402275026.71999991</v>
      </c>
      <c r="D132" s="22">
        <f>D9+D88+D120+D130</f>
        <v>503402559</v>
      </c>
      <c r="E132" s="22">
        <f>E9+E88+E120+E130</f>
        <v>617710879.88999999</v>
      </c>
      <c r="F132" s="23">
        <f t="shared" si="17"/>
        <v>122.70713941483957</v>
      </c>
      <c r="G132" s="22">
        <f t="shared" ref="G132:G164" si="18">E132-C132</f>
        <v>215435853.17000008</v>
      </c>
      <c r="H132" s="22">
        <f>H9+H88+H120+H130</f>
        <v>140405520.88000003</v>
      </c>
      <c r="I132" s="22">
        <f>I9+I88+I120+I130</f>
        <v>67347817.549999997</v>
      </c>
      <c r="J132" s="22">
        <f>J9+J88+J120+J130</f>
        <v>81246134.230000004</v>
      </c>
      <c r="K132" s="30">
        <f t="shared" si="13"/>
        <v>120.63662518786403</v>
      </c>
      <c r="L132" s="22">
        <f t="shared" si="15"/>
        <v>-59159386.650000021</v>
      </c>
    </row>
    <row r="133" spans="1:12" s="19" customFormat="1" ht="15.75" x14ac:dyDescent="0.25">
      <c r="A133" s="24" t="s">
        <v>49</v>
      </c>
      <c r="B133" s="21">
        <v>40000000</v>
      </c>
      <c r="C133" s="22">
        <f>C134</f>
        <v>445053367.98000002</v>
      </c>
      <c r="D133" s="22">
        <f>D134</f>
        <v>691549072.69000006</v>
      </c>
      <c r="E133" s="22">
        <f>E134</f>
        <v>683089283.32000005</v>
      </c>
      <c r="F133" s="23">
        <f t="shared" si="17"/>
        <v>98.776689940875357</v>
      </c>
      <c r="G133" s="22">
        <f t="shared" si="18"/>
        <v>238035915.34000003</v>
      </c>
      <c r="H133" s="22">
        <f>H134</f>
        <v>37721209.600000001</v>
      </c>
      <c r="I133" s="22">
        <f>I134</f>
        <v>5478650.3399999999</v>
      </c>
      <c r="J133" s="22">
        <f>J134</f>
        <v>5478650.3399999999</v>
      </c>
      <c r="K133" s="30">
        <f t="shared" si="13"/>
        <v>100</v>
      </c>
      <c r="L133" s="22">
        <f t="shared" ref="L133:L168" si="19">J133-H133</f>
        <v>-32242559.260000002</v>
      </c>
    </row>
    <row r="134" spans="1:12" s="19" customFormat="1" ht="15.75" x14ac:dyDescent="0.25">
      <c r="A134" s="24" t="s">
        <v>50</v>
      </c>
      <c r="B134" s="21">
        <v>41000000</v>
      </c>
      <c r="C134" s="22">
        <f>C137+C135</f>
        <v>445053367.98000002</v>
      </c>
      <c r="D134" s="22">
        <f>D137+D135</f>
        <v>691549072.69000006</v>
      </c>
      <c r="E134" s="22">
        <f>E137+E135</f>
        <v>683089283.32000005</v>
      </c>
      <c r="F134" s="23">
        <f t="shared" si="17"/>
        <v>98.776689940875357</v>
      </c>
      <c r="G134" s="22">
        <f t="shared" si="18"/>
        <v>238035915.34000003</v>
      </c>
      <c r="H134" s="22">
        <f>H137+H135</f>
        <v>37721209.600000001</v>
      </c>
      <c r="I134" s="22">
        <f>I137+I135</f>
        <v>5478650.3399999999</v>
      </c>
      <c r="J134" s="22">
        <f>J137+J135</f>
        <v>5478650.3399999999</v>
      </c>
      <c r="K134" s="30">
        <f t="shared" si="13"/>
        <v>100</v>
      </c>
      <c r="L134" s="22">
        <f t="shared" si="19"/>
        <v>-32242559.260000002</v>
      </c>
    </row>
    <row r="135" spans="1:12" s="19" customFormat="1" ht="15.75" x14ac:dyDescent="0.25">
      <c r="A135" s="87" t="s">
        <v>228</v>
      </c>
      <c r="B135" s="21">
        <v>41020000</v>
      </c>
      <c r="C135" s="22">
        <f>C136</f>
        <v>201606000</v>
      </c>
      <c r="D135" s="22">
        <f>D136</f>
        <v>0</v>
      </c>
      <c r="E135" s="22">
        <f>E136</f>
        <v>0</v>
      </c>
      <c r="F135" s="23" t="str">
        <f t="shared" si="17"/>
        <v/>
      </c>
      <c r="G135" s="22">
        <f t="shared" si="18"/>
        <v>-201606000</v>
      </c>
      <c r="H135" s="22">
        <f>H136</f>
        <v>0</v>
      </c>
      <c r="I135" s="22"/>
      <c r="J135" s="22"/>
      <c r="K135" s="30" t="str">
        <f t="shared" si="13"/>
        <v/>
      </c>
      <c r="L135" s="22">
        <f t="shared" si="19"/>
        <v>0</v>
      </c>
    </row>
    <row r="136" spans="1:12" s="19" customFormat="1" ht="31.5" x14ac:dyDescent="0.25">
      <c r="A136" s="84" t="s">
        <v>229</v>
      </c>
      <c r="B136" s="15">
        <v>41020100</v>
      </c>
      <c r="C136" s="48">
        <v>201606000</v>
      </c>
      <c r="D136" s="22"/>
      <c r="E136" s="22"/>
      <c r="F136" s="17" t="str">
        <f t="shared" si="17"/>
        <v/>
      </c>
      <c r="G136" s="16">
        <f t="shared" si="18"/>
        <v>-201606000</v>
      </c>
      <c r="H136" s="22"/>
      <c r="I136" s="22"/>
      <c r="J136" s="22"/>
      <c r="K136" s="30" t="str">
        <f t="shared" si="13"/>
        <v/>
      </c>
      <c r="L136" s="16">
        <f t="shared" si="19"/>
        <v>0</v>
      </c>
    </row>
    <row r="137" spans="1:12" s="19" customFormat="1" ht="15.75" x14ac:dyDescent="0.25">
      <c r="A137" s="24" t="s">
        <v>127</v>
      </c>
      <c r="B137" s="21">
        <v>41030000</v>
      </c>
      <c r="C137" s="22">
        <f>SUM(C138:C148)</f>
        <v>243447367.97999999</v>
      </c>
      <c r="D137" s="22">
        <f>SUM(D138:D148)</f>
        <v>691549072.69000006</v>
      </c>
      <c r="E137" s="22">
        <f>SUM(E138:E148)</f>
        <v>683089283.32000005</v>
      </c>
      <c r="F137" s="23">
        <f t="shared" si="17"/>
        <v>98.776689940875357</v>
      </c>
      <c r="G137" s="22">
        <f t="shared" si="18"/>
        <v>439641915.34000003</v>
      </c>
      <c r="H137" s="22">
        <f>SUM(H138:H148)</f>
        <v>37721209.600000001</v>
      </c>
      <c r="I137" s="22">
        <f>SUM(I138:I148)</f>
        <v>5478650.3399999999</v>
      </c>
      <c r="J137" s="22">
        <f>SUM(J138:J148)</f>
        <v>5478650.3399999999</v>
      </c>
      <c r="K137" s="30">
        <f t="shared" si="13"/>
        <v>100</v>
      </c>
      <c r="L137" s="22">
        <f t="shared" si="19"/>
        <v>-32242559.260000002</v>
      </c>
    </row>
    <row r="138" spans="1:12" ht="110.25" x14ac:dyDescent="0.25">
      <c r="A138" s="25" t="s">
        <v>210</v>
      </c>
      <c r="B138" s="15">
        <v>41030600</v>
      </c>
      <c r="C138" s="48">
        <v>200252584</v>
      </c>
      <c r="D138" s="55">
        <v>210482437</v>
      </c>
      <c r="E138" s="48">
        <v>210482437</v>
      </c>
      <c r="F138" s="17">
        <f t="shared" si="17"/>
        <v>100</v>
      </c>
      <c r="G138" s="16">
        <f t="shared" si="18"/>
        <v>10229853</v>
      </c>
      <c r="H138" s="16">
        <v>0</v>
      </c>
      <c r="I138" s="16">
        <v>0</v>
      </c>
      <c r="J138" s="16">
        <v>0</v>
      </c>
      <c r="K138" s="31" t="str">
        <f t="shared" si="13"/>
        <v/>
      </c>
      <c r="L138" s="16">
        <f t="shared" si="19"/>
        <v>0</v>
      </c>
    </row>
    <row r="139" spans="1:12" ht="111" customHeight="1" x14ac:dyDescent="0.25">
      <c r="A139" s="25" t="s">
        <v>169</v>
      </c>
      <c r="B139" s="15">
        <v>41030800</v>
      </c>
      <c r="C139" s="48">
        <v>23668162.149999999</v>
      </c>
      <c r="D139" s="55">
        <v>81321683.849999994</v>
      </c>
      <c r="E139" s="48">
        <v>81321683.849999994</v>
      </c>
      <c r="F139" s="17">
        <f t="shared" si="17"/>
        <v>100</v>
      </c>
      <c r="G139" s="16">
        <f t="shared" si="18"/>
        <v>57653521.699999996</v>
      </c>
      <c r="H139" s="16">
        <v>0</v>
      </c>
      <c r="I139" s="16">
        <v>0</v>
      </c>
      <c r="J139" s="16">
        <v>0</v>
      </c>
      <c r="K139" s="31" t="str">
        <f t="shared" si="13"/>
        <v/>
      </c>
      <c r="L139" s="16">
        <f t="shared" si="19"/>
        <v>0</v>
      </c>
    </row>
    <row r="140" spans="1:12" ht="94.5" x14ac:dyDescent="0.25">
      <c r="A140" s="25" t="s">
        <v>170</v>
      </c>
      <c r="B140" s="15">
        <v>41030900</v>
      </c>
      <c r="C140" s="48">
        <v>18641710.199999999</v>
      </c>
      <c r="D140" s="55">
        <v>20975800</v>
      </c>
      <c r="E140" s="48">
        <v>18201888.420000002</v>
      </c>
      <c r="F140" s="17">
        <f t="shared" si="17"/>
        <v>86.775657757987787</v>
      </c>
      <c r="G140" s="16">
        <f t="shared" si="18"/>
        <v>-439821.77999999747</v>
      </c>
      <c r="H140" s="16">
        <v>0</v>
      </c>
      <c r="I140" s="16">
        <v>0</v>
      </c>
      <c r="J140" s="16">
        <v>0</v>
      </c>
      <c r="K140" s="31" t="str">
        <f t="shared" si="13"/>
        <v/>
      </c>
      <c r="L140" s="16">
        <f t="shared" si="19"/>
        <v>0</v>
      </c>
    </row>
    <row r="141" spans="1:12" ht="78.75" x14ac:dyDescent="0.25">
      <c r="A141" s="25" t="s">
        <v>51</v>
      </c>
      <c r="B141" s="15">
        <v>41031000</v>
      </c>
      <c r="C141" s="48">
        <v>59328.23</v>
      </c>
      <c r="D141" s="55">
        <v>147100</v>
      </c>
      <c r="E141" s="48">
        <v>147100</v>
      </c>
      <c r="F141" s="17">
        <f t="shared" si="17"/>
        <v>100</v>
      </c>
      <c r="G141" s="16">
        <f t="shared" si="18"/>
        <v>87771.76999999999</v>
      </c>
      <c r="H141" s="16">
        <v>0</v>
      </c>
      <c r="I141" s="16">
        <v>0</v>
      </c>
      <c r="J141" s="16">
        <v>0</v>
      </c>
      <c r="K141" s="31" t="str">
        <f t="shared" si="13"/>
        <v/>
      </c>
      <c r="L141" s="16">
        <f t="shared" si="19"/>
        <v>0</v>
      </c>
    </row>
    <row r="142" spans="1:12" ht="63" x14ac:dyDescent="0.25">
      <c r="A142" s="25" t="s">
        <v>128</v>
      </c>
      <c r="B142" s="15">
        <v>41034400</v>
      </c>
      <c r="C142" s="16"/>
      <c r="D142" s="16">
        <v>0</v>
      </c>
      <c r="E142" s="16">
        <v>0</v>
      </c>
      <c r="F142" s="17" t="str">
        <f t="shared" si="17"/>
        <v/>
      </c>
      <c r="G142" s="16">
        <f t="shared" si="18"/>
        <v>0</v>
      </c>
      <c r="H142" s="55">
        <v>3854669</v>
      </c>
      <c r="I142" s="16"/>
      <c r="J142" s="16"/>
      <c r="K142" s="31" t="str">
        <f t="shared" si="13"/>
        <v/>
      </c>
      <c r="L142" s="16">
        <f t="shared" si="19"/>
        <v>-3854669</v>
      </c>
    </row>
    <row r="143" spans="1:12" ht="31.5" x14ac:dyDescent="0.25">
      <c r="A143" s="69" t="s">
        <v>206</v>
      </c>
      <c r="B143" s="34">
        <v>41033900</v>
      </c>
      <c r="C143" s="33"/>
      <c r="D143" s="55">
        <v>187046800</v>
      </c>
      <c r="E143" s="48">
        <v>187046800</v>
      </c>
      <c r="F143" s="17">
        <f t="shared" si="17"/>
        <v>100</v>
      </c>
      <c r="G143" s="16">
        <f t="shared" si="18"/>
        <v>187046800</v>
      </c>
      <c r="H143" s="16"/>
      <c r="I143" s="16"/>
      <c r="J143" s="16"/>
      <c r="K143" s="31" t="str">
        <f t="shared" si="13"/>
        <v/>
      </c>
      <c r="L143" s="16">
        <f t="shared" si="19"/>
        <v>0</v>
      </c>
    </row>
    <row r="144" spans="1:12" ht="31.5" x14ac:dyDescent="0.25">
      <c r="A144" s="69" t="s">
        <v>207</v>
      </c>
      <c r="B144" s="34">
        <v>41034200</v>
      </c>
      <c r="C144" s="33"/>
      <c r="D144" s="55">
        <v>175402000</v>
      </c>
      <c r="E144" s="48">
        <v>175402000</v>
      </c>
      <c r="F144" s="17">
        <f t="shared" si="17"/>
        <v>100</v>
      </c>
      <c r="G144" s="16">
        <f t="shared" si="18"/>
        <v>175402000</v>
      </c>
      <c r="H144" s="16"/>
      <c r="I144" s="16"/>
      <c r="J144" s="16"/>
      <c r="K144" s="31" t="str">
        <f t="shared" si="13"/>
        <v/>
      </c>
      <c r="L144" s="16">
        <f t="shared" si="19"/>
        <v>0</v>
      </c>
    </row>
    <row r="145" spans="1:12" ht="48" customHeight="1" x14ac:dyDescent="0.25">
      <c r="A145" s="25" t="s">
        <v>243</v>
      </c>
      <c r="B145" s="15">
        <v>41034500</v>
      </c>
      <c r="C145" s="33"/>
      <c r="D145" s="55">
        <v>5500000</v>
      </c>
      <c r="E145" s="48">
        <v>0</v>
      </c>
      <c r="F145" s="17">
        <f t="shared" si="17"/>
        <v>0</v>
      </c>
      <c r="G145" s="16">
        <f t="shared" si="18"/>
        <v>0</v>
      </c>
      <c r="H145" s="16"/>
      <c r="I145" s="16"/>
      <c r="J145" s="16"/>
      <c r="K145" s="31" t="str">
        <f t="shared" si="13"/>
        <v/>
      </c>
      <c r="L145" s="16">
        <f t="shared" si="19"/>
        <v>0</v>
      </c>
    </row>
    <row r="146" spans="1:12" ht="126" x14ac:dyDescent="0.25">
      <c r="A146" s="25" t="s">
        <v>168</v>
      </c>
      <c r="B146" s="15">
        <v>41035800</v>
      </c>
      <c r="C146" s="48">
        <v>612183.4</v>
      </c>
      <c r="D146" s="55">
        <v>725000</v>
      </c>
      <c r="E146" s="48">
        <v>539224.57999999996</v>
      </c>
      <c r="F146" s="17">
        <f t="shared" si="17"/>
        <v>74.375804137931027</v>
      </c>
      <c r="G146" s="16">
        <f t="shared" si="18"/>
        <v>-72958.820000000065</v>
      </c>
      <c r="H146" s="16">
        <v>0</v>
      </c>
      <c r="I146" s="16">
        <v>0</v>
      </c>
      <c r="J146" s="16">
        <v>0</v>
      </c>
      <c r="K146" s="31" t="str">
        <f t="shared" si="13"/>
        <v/>
      </c>
      <c r="L146" s="16">
        <f t="shared" si="19"/>
        <v>0</v>
      </c>
    </row>
    <row r="147" spans="1:12" ht="158.25" customHeight="1" x14ac:dyDescent="0.25">
      <c r="A147" s="25" t="s">
        <v>171</v>
      </c>
      <c r="B147" s="15">
        <v>41036600</v>
      </c>
      <c r="C147" s="16">
        <v>0</v>
      </c>
      <c r="D147" s="55">
        <v>5951624.8399999999</v>
      </c>
      <c r="E147" s="48">
        <v>5951624.8399999999</v>
      </c>
      <c r="F147" s="17">
        <f t="shared" si="17"/>
        <v>100</v>
      </c>
      <c r="G147" s="16">
        <f t="shared" si="18"/>
        <v>5951624.8399999999</v>
      </c>
      <c r="H147" s="55">
        <v>33866540.600000001</v>
      </c>
      <c r="I147" s="53">
        <v>5478650.3399999999</v>
      </c>
      <c r="J147" s="55">
        <v>5478650.3399999999</v>
      </c>
      <c r="K147" s="31">
        <f t="shared" si="13"/>
        <v>100</v>
      </c>
      <c r="L147" s="16">
        <f t="shared" si="19"/>
        <v>-28387890.260000002</v>
      </c>
    </row>
    <row r="148" spans="1:12" ht="63" x14ac:dyDescent="0.25">
      <c r="A148" s="25" t="s">
        <v>52</v>
      </c>
      <c r="B148" s="15">
        <v>41037000</v>
      </c>
      <c r="C148" s="33">
        <v>213400</v>
      </c>
      <c r="D148" s="55">
        <v>3996627</v>
      </c>
      <c r="E148" s="48">
        <v>3996524.63</v>
      </c>
      <c r="F148" s="17">
        <f t="shared" si="17"/>
        <v>99.997438590091093</v>
      </c>
      <c r="G148" s="16">
        <f t="shared" si="18"/>
        <v>3783124.63</v>
      </c>
      <c r="H148" s="16">
        <v>0</v>
      </c>
      <c r="I148" s="16">
        <v>0</v>
      </c>
      <c r="J148" s="16">
        <v>0</v>
      </c>
      <c r="K148" s="31" t="str">
        <f t="shared" si="13"/>
        <v/>
      </c>
      <c r="L148" s="16">
        <f t="shared" si="19"/>
        <v>0</v>
      </c>
    </row>
    <row r="149" spans="1:12" s="19" customFormat="1" ht="31.5" x14ac:dyDescent="0.25">
      <c r="A149" s="24" t="s">
        <v>53</v>
      </c>
      <c r="B149" s="21">
        <v>90010200</v>
      </c>
      <c r="C149" s="22">
        <f>C132+C133</f>
        <v>847328394.69999993</v>
      </c>
      <c r="D149" s="22">
        <f>D132+D133</f>
        <v>1194951631.6900001</v>
      </c>
      <c r="E149" s="22">
        <f>E132+E133</f>
        <v>1300800163.21</v>
      </c>
      <c r="F149" s="23">
        <f t="shared" ref="F149:F205" si="20">IF(D149=0,"",IF(E149/D149&gt;1.5, "зв.100",E149/D149*100))</f>
        <v>108.857976232084</v>
      </c>
      <c r="G149" s="22">
        <f t="shared" si="18"/>
        <v>453471768.51000011</v>
      </c>
      <c r="H149" s="22">
        <f>H132+H133</f>
        <v>178126730.48000002</v>
      </c>
      <c r="I149" s="22">
        <f>I132+I133</f>
        <v>72826467.890000001</v>
      </c>
      <c r="J149" s="22">
        <f>J132+J133</f>
        <v>86724784.570000008</v>
      </c>
      <c r="K149" s="30">
        <f t="shared" si="13"/>
        <v>119.08415591566597</v>
      </c>
      <c r="L149" s="22">
        <f t="shared" si="19"/>
        <v>-91401945.910000011</v>
      </c>
    </row>
    <row r="150" spans="1:12" ht="15.75" x14ac:dyDescent="0.25">
      <c r="A150" s="25" t="s">
        <v>129</v>
      </c>
      <c r="B150" s="15">
        <v>41035000</v>
      </c>
      <c r="C150" s="16">
        <v>60000</v>
      </c>
      <c r="D150" s="16"/>
      <c r="E150" s="16"/>
      <c r="F150" s="17" t="str">
        <f t="shared" si="20"/>
        <v/>
      </c>
      <c r="G150" s="16">
        <f t="shared" si="18"/>
        <v>-60000</v>
      </c>
      <c r="H150" s="16">
        <v>0</v>
      </c>
      <c r="I150" s="16">
        <v>0</v>
      </c>
      <c r="J150" s="16">
        <v>0</v>
      </c>
      <c r="K150" s="31" t="str">
        <f t="shared" si="13"/>
        <v/>
      </c>
      <c r="L150" s="16">
        <f t="shared" si="19"/>
        <v>0</v>
      </c>
    </row>
    <row r="151" spans="1:12" s="43" customFormat="1" ht="16.5" x14ac:dyDescent="0.2">
      <c r="A151" s="88" t="s">
        <v>6</v>
      </c>
      <c r="B151" s="39">
        <v>90010300</v>
      </c>
      <c r="C151" s="40">
        <f>C149+C150</f>
        <v>847388394.69999993</v>
      </c>
      <c r="D151" s="40">
        <f>D149+D150</f>
        <v>1194951631.6900001</v>
      </c>
      <c r="E151" s="40">
        <f>E149+E150</f>
        <v>1300800163.21</v>
      </c>
      <c r="F151" s="41">
        <f t="shared" si="20"/>
        <v>108.857976232084</v>
      </c>
      <c r="G151" s="40">
        <f t="shared" si="18"/>
        <v>453411768.51000011</v>
      </c>
      <c r="H151" s="40">
        <f>H149+H150</f>
        <v>178126730.48000002</v>
      </c>
      <c r="I151" s="40">
        <f>I149+I150</f>
        <v>72826467.890000001</v>
      </c>
      <c r="J151" s="40">
        <f>J149+J150</f>
        <v>86724784.570000008</v>
      </c>
      <c r="K151" s="42">
        <f t="shared" si="13"/>
        <v>119.08415591566597</v>
      </c>
      <c r="L151" s="40">
        <f t="shared" si="19"/>
        <v>-91401945.910000011</v>
      </c>
    </row>
    <row r="152" spans="1:12" s="19" customFormat="1" ht="15.75" x14ac:dyDescent="0.25">
      <c r="A152" s="24" t="s">
        <v>54</v>
      </c>
      <c r="B152" s="27">
        <v>10000</v>
      </c>
      <c r="C152" s="22">
        <f>C153</f>
        <v>23293999.059999999</v>
      </c>
      <c r="D152" s="22">
        <f>D153</f>
        <v>33218301</v>
      </c>
      <c r="E152" s="22">
        <f>E153</f>
        <v>32474580.27</v>
      </c>
      <c r="F152" s="23">
        <f t="shared" si="20"/>
        <v>97.761111472859497</v>
      </c>
      <c r="G152" s="22">
        <f t="shared" si="18"/>
        <v>9180581.2100000009</v>
      </c>
      <c r="H152" s="22">
        <f>H153</f>
        <v>192241.15</v>
      </c>
      <c r="I152" s="22">
        <f>I153</f>
        <v>1291180.77</v>
      </c>
      <c r="J152" s="22">
        <f>J153</f>
        <v>1289315.57</v>
      </c>
      <c r="K152" s="30">
        <f t="shared" si="13"/>
        <v>99.855543077829452</v>
      </c>
      <c r="L152" s="22">
        <f t="shared" si="19"/>
        <v>1097074.4200000002</v>
      </c>
    </row>
    <row r="153" spans="1:12" ht="15.75" x14ac:dyDescent="0.25">
      <c r="A153" s="25" t="s">
        <v>55</v>
      </c>
      <c r="B153" s="18">
        <v>10116</v>
      </c>
      <c r="C153" s="16">
        <v>23293999.059999999</v>
      </c>
      <c r="D153" s="73">
        <v>33218301</v>
      </c>
      <c r="E153" s="72">
        <v>32474580.27</v>
      </c>
      <c r="F153" s="17">
        <f t="shared" si="20"/>
        <v>97.761111472859497</v>
      </c>
      <c r="G153" s="16">
        <f t="shared" si="18"/>
        <v>9180581.2100000009</v>
      </c>
      <c r="H153" s="16">
        <v>192241.15</v>
      </c>
      <c r="I153" s="33">
        <v>1291180.77</v>
      </c>
      <c r="J153" s="33">
        <v>1289315.57</v>
      </c>
      <c r="K153" s="31">
        <f t="shared" si="13"/>
        <v>99.855543077829452</v>
      </c>
      <c r="L153" s="16">
        <f t="shared" si="19"/>
        <v>1097074.4200000002</v>
      </c>
    </row>
    <row r="154" spans="1:12" s="19" customFormat="1" ht="15.75" x14ac:dyDescent="0.25">
      <c r="A154" s="24" t="s">
        <v>56</v>
      </c>
      <c r="B154" s="27">
        <v>70000</v>
      </c>
      <c r="C154" s="22">
        <f>SUM(C155:C164)</f>
        <v>286667001.76000005</v>
      </c>
      <c r="D154" s="22">
        <f>SUM(D155:D164)</f>
        <v>361306668.49000001</v>
      </c>
      <c r="E154" s="22">
        <f>SUM(E155:E164)</f>
        <v>350932206.38</v>
      </c>
      <c r="F154" s="23">
        <f t="shared" si="20"/>
        <v>97.12862700448963</v>
      </c>
      <c r="G154" s="22">
        <f t="shared" si="18"/>
        <v>64265204.619999945</v>
      </c>
      <c r="H154" s="22">
        <f>SUM(H155:H164)</f>
        <v>22081590.129999999</v>
      </c>
      <c r="I154" s="22">
        <f>SUM(I155:I164)</f>
        <v>36687159.530000001</v>
      </c>
      <c r="J154" s="22">
        <f>SUM(J155:J164)</f>
        <v>35107123.560000002</v>
      </c>
      <c r="K154" s="30">
        <f t="shared" si="13"/>
        <v>95.69321803529661</v>
      </c>
      <c r="L154" s="22">
        <f t="shared" si="19"/>
        <v>13025533.430000003</v>
      </c>
    </row>
    <row r="155" spans="1:12" ht="15.75" x14ac:dyDescent="0.25">
      <c r="A155" s="25" t="s">
        <v>57</v>
      </c>
      <c r="B155" s="18">
        <v>70101</v>
      </c>
      <c r="C155" s="16">
        <v>102245792.5</v>
      </c>
      <c r="D155" s="74">
        <v>133282908</v>
      </c>
      <c r="E155" s="74">
        <v>129722015.64</v>
      </c>
      <c r="F155" s="17">
        <f t="shared" si="20"/>
        <v>97.328320327464652</v>
      </c>
      <c r="G155" s="16">
        <f t="shared" si="18"/>
        <v>27476223.140000001</v>
      </c>
      <c r="H155" s="16">
        <v>15402542.49</v>
      </c>
      <c r="I155" s="33">
        <v>24637063.84</v>
      </c>
      <c r="J155" s="33">
        <v>23715419.780000001</v>
      </c>
      <c r="K155" s="31">
        <f t="shared" si="13"/>
        <v>96.259115672283784</v>
      </c>
      <c r="L155" s="16">
        <f t="shared" si="19"/>
        <v>8312877.290000001</v>
      </c>
    </row>
    <row r="156" spans="1:12" ht="47.25" x14ac:dyDescent="0.25">
      <c r="A156" s="25" t="s">
        <v>130</v>
      </c>
      <c r="B156" s="18">
        <v>70201</v>
      </c>
      <c r="C156" s="16">
        <v>163979676.93000001</v>
      </c>
      <c r="D156" s="74">
        <v>202501809</v>
      </c>
      <c r="E156" s="74">
        <v>196678581.43000001</v>
      </c>
      <c r="F156" s="17">
        <f t="shared" si="20"/>
        <v>97.124357753268271</v>
      </c>
      <c r="G156" s="16">
        <f t="shared" si="18"/>
        <v>32698904.5</v>
      </c>
      <c r="H156" s="16">
        <v>6430099.6200000001</v>
      </c>
      <c r="I156" s="33">
        <v>11106957.810000001</v>
      </c>
      <c r="J156" s="33">
        <v>10563719.949999999</v>
      </c>
      <c r="K156" s="31">
        <f t="shared" si="13"/>
        <v>95.109031029982802</v>
      </c>
      <c r="L156" s="16">
        <f t="shared" si="19"/>
        <v>4133620.3299999991</v>
      </c>
    </row>
    <row r="157" spans="1:12" s="76" customFormat="1" ht="31.5" x14ac:dyDescent="0.25">
      <c r="A157" s="25" t="s">
        <v>293</v>
      </c>
      <c r="B157" s="18">
        <v>70303</v>
      </c>
      <c r="C157" s="33"/>
      <c r="D157" s="74">
        <v>330742.49</v>
      </c>
      <c r="E157" s="74">
        <v>144967.07</v>
      </c>
      <c r="F157" s="17">
        <f t="shared" si="20"/>
        <v>43.830797186052514</v>
      </c>
      <c r="G157" s="16">
        <f t="shared" si="18"/>
        <v>144967.07</v>
      </c>
      <c r="H157" s="33"/>
      <c r="I157" s="33">
        <v>0</v>
      </c>
      <c r="J157" s="33">
        <v>0</v>
      </c>
      <c r="K157" s="31" t="str">
        <f t="shared" si="13"/>
        <v/>
      </c>
      <c r="L157" s="16">
        <f t="shared" si="19"/>
        <v>0</v>
      </c>
    </row>
    <row r="158" spans="1:12" ht="94.5" x14ac:dyDescent="0.25">
      <c r="A158" s="25" t="s">
        <v>131</v>
      </c>
      <c r="B158" s="18">
        <v>70307</v>
      </c>
      <c r="C158" s="16">
        <v>5882305.29</v>
      </c>
      <c r="D158" s="74">
        <v>7130808</v>
      </c>
      <c r="E158" s="74">
        <v>6769375.3499999996</v>
      </c>
      <c r="F158" s="17">
        <f t="shared" si="20"/>
        <v>94.931392767832193</v>
      </c>
      <c r="G158" s="16">
        <f t="shared" si="18"/>
        <v>887070.05999999959</v>
      </c>
      <c r="H158" s="16">
        <v>47592.23</v>
      </c>
      <c r="I158" s="33">
        <v>204661.74</v>
      </c>
      <c r="J158" s="33">
        <v>149907.44</v>
      </c>
      <c r="K158" s="31">
        <f t="shared" si="13"/>
        <v>73.246440687937081</v>
      </c>
      <c r="L158" s="16">
        <f t="shared" si="19"/>
        <v>102315.20999999999</v>
      </c>
    </row>
    <row r="159" spans="1:12" ht="31.5" x14ac:dyDescent="0.25">
      <c r="A159" s="25" t="s">
        <v>132</v>
      </c>
      <c r="B159" s="18">
        <v>70401</v>
      </c>
      <c r="C159" s="16">
        <v>7910192.25</v>
      </c>
      <c r="D159" s="74">
        <v>10632332</v>
      </c>
      <c r="E159" s="74">
        <v>10341857.449999999</v>
      </c>
      <c r="F159" s="17">
        <f t="shared" si="20"/>
        <v>97.268007150265802</v>
      </c>
      <c r="G159" s="16">
        <f t="shared" si="18"/>
        <v>2431665.1999999993</v>
      </c>
      <c r="H159" s="16">
        <v>181355.79</v>
      </c>
      <c r="I159" s="33">
        <v>698476.14</v>
      </c>
      <c r="J159" s="33">
        <v>638076.39</v>
      </c>
      <c r="K159" s="31">
        <f t="shared" si="13"/>
        <v>91.352639475988397</v>
      </c>
      <c r="L159" s="16">
        <f t="shared" si="19"/>
        <v>456720.6</v>
      </c>
    </row>
    <row r="160" spans="1:12" ht="31.5" x14ac:dyDescent="0.25">
      <c r="A160" s="25" t="s">
        <v>133</v>
      </c>
      <c r="B160" s="18">
        <v>70802</v>
      </c>
      <c r="C160" s="16">
        <v>1689217.49</v>
      </c>
      <c r="D160" s="74">
        <v>1721255</v>
      </c>
      <c r="E160" s="74">
        <v>1703340.73</v>
      </c>
      <c r="F160" s="17">
        <f t="shared" si="20"/>
        <v>98.959232071947497</v>
      </c>
      <c r="G160" s="16">
        <f t="shared" si="18"/>
        <v>14123.239999999991</v>
      </c>
      <c r="H160" s="16">
        <v>10000</v>
      </c>
      <c r="I160" s="33">
        <v>0</v>
      </c>
      <c r="J160" s="33">
        <v>0</v>
      </c>
      <c r="K160" s="31" t="str">
        <f t="shared" si="13"/>
        <v/>
      </c>
      <c r="L160" s="16">
        <f t="shared" si="19"/>
        <v>-10000</v>
      </c>
    </row>
    <row r="161" spans="1:12" ht="31.5" x14ac:dyDescent="0.25">
      <c r="A161" s="25" t="s">
        <v>134</v>
      </c>
      <c r="B161" s="18">
        <v>70804</v>
      </c>
      <c r="C161" s="16">
        <v>3204864.08</v>
      </c>
      <c r="D161" s="74">
        <v>3898360</v>
      </c>
      <c r="E161" s="74">
        <v>3808014.52</v>
      </c>
      <c r="F161" s="17">
        <f t="shared" si="20"/>
        <v>97.682474681661006</v>
      </c>
      <c r="G161" s="16">
        <f t="shared" si="18"/>
        <v>603150.43999999994</v>
      </c>
      <c r="H161" s="16">
        <v>10000</v>
      </c>
      <c r="I161" s="33">
        <v>40000</v>
      </c>
      <c r="J161" s="33">
        <v>40000</v>
      </c>
      <c r="K161" s="31">
        <f t="shared" si="13"/>
        <v>100</v>
      </c>
      <c r="L161" s="16">
        <f t="shared" si="19"/>
        <v>30000</v>
      </c>
    </row>
    <row r="162" spans="1:12" ht="31.5" x14ac:dyDescent="0.25">
      <c r="A162" s="25" t="s">
        <v>58</v>
      </c>
      <c r="B162" s="18">
        <v>70805</v>
      </c>
      <c r="C162" s="16">
        <v>426912.68</v>
      </c>
      <c r="D162" s="74">
        <v>525916</v>
      </c>
      <c r="E162" s="74">
        <v>524856.93999999994</v>
      </c>
      <c r="F162" s="17">
        <f t="shared" si="20"/>
        <v>99.798625636033123</v>
      </c>
      <c r="G162" s="16">
        <f t="shared" si="18"/>
        <v>97944.259999999951</v>
      </c>
      <c r="H162" s="16">
        <v>0</v>
      </c>
      <c r="I162" s="33">
        <v>0</v>
      </c>
      <c r="J162" s="33">
        <v>0</v>
      </c>
      <c r="K162" s="31" t="str">
        <f t="shared" si="13"/>
        <v/>
      </c>
      <c r="L162" s="16">
        <f t="shared" si="19"/>
        <v>0</v>
      </c>
    </row>
    <row r="163" spans="1:12" ht="15.75" x14ac:dyDescent="0.25">
      <c r="A163" s="25" t="s">
        <v>59</v>
      </c>
      <c r="B163" s="18">
        <v>70806</v>
      </c>
      <c r="C163" s="16">
        <v>1268310.54</v>
      </c>
      <c r="D163" s="74">
        <v>1217338</v>
      </c>
      <c r="E163" s="74">
        <v>1177657.25</v>
      </c>
      <c r="F163" s="17">
        <f t="shared" si="20"/>
        <v>96.74036709607357</v>
      </c>
      <c r="G163" s="16">
        <f t="shared" si="18"/>
        <v>-90653.290000000037</v>
      </c>
      <c r="H163" s="16">
        <v>0</v>
      </c>
      <c r="I163" s="33">
        <v>0</v>
      </c>
      <c r="J163" s="33">
        <v>0</v>
      </c>
      <c r="K163" s="31" t="str">
        <f t="shared" si="13"/>
        <v/>
      </c>
      <c r="L163" s="16">
        <f t="shared" si="19"/>
        <v>0</v>
      </c>
    </row>
    <row r="164" spans="1:12" ht="47.25" x14ac:dyDescent="0.25">
      <c r="A164" s="25" t="s">
        <v>156</v>
      </c>
      <c r="B164" s="18">
        <v>70808</v>
      </c>
      <c r="C164" s="16">
        <v>59730</v>
      </c>
      <c r="D164" s="74">
        <v>65200</v>
      </c>
      <c r="E164" s="74">
        <v>61540</v>
      </c>
      <c r="F164" s="17">
        <f t="shared" si="20"/>
        <v>94.386503067484668</v>
      </c>
      <c r="G164" s="16">
        <f t="shared" si="18"/>
        <v>1810</v>
      </c>
      <c r="H164" s="16">
        <v>0</v>
      </c>
      <c r="I164" s="33">
        <v>0</v>
      </c>
      <c r="J164" s="33">
        <v>0</v>
      </c>
      <c r="K164" s="31" t="str">
        <f t="shared" si="13"/>
        <v/>
      </c>
      <c r="L164" s="16">
        <f t="shared" si="19"/>
        <v>0</v>
      </c>
    </row>
    <row r="165" spans="1:12" s="19" customFormat="1" ht="15.75" x14ac:dyDescent="0.25">
      <c r="A165" s="24" t="s">
        <v>60</v>
      </c>
      <c r="B165" s="27">
        <v>80000</v>
      </c>
      <c r="C165" s="22">
        <f>SUM(C166:C172)</f>
        <v>144755681.03</v>
      </c>
      <c r="D165" s="22">
        <f>SUM(D166:D172)</f>
        <v>189242851</v>
      </c>
      <c r="E165" s="22">
        <f>SUM(E166:E172)</f>
        <v>185935736.24000001</v>
      </c>
      <c r="F165" s="23">
        <f t="shared" si="20"/>
        <v>98.252449303884148</v>
      </c>
      <c r="G165" s="22">
        <f t="shared" ref="G165:G224" si="21">E165-C165</f>
        <v>41180055.210000008</v>
      </c>
      <c r="H165" s="22">
        <f>SUM(H166:H172)</f>
        <v>12973300.530000001</v>
      </c>
      <c r="I165" s="22">
        <f>SUM(I166:I172)</f>
        <v>26269048.329999998</v>
      </c>
      <c r="J165" s="22">
        <f>SUM(J166:J172)</f>
        <v>24263541.580000002</v>
      </c>
      <c r="K165" s="30">
        <f t="shared" si="13"/>
        <v>92.365514255384539</v>
      </c>
      <c r="L165" s="22">
        <f t="shared" si="19"/>
        <v>11290241.050000001</v>
      </c>
    </row>
    <row r="166" spans="1:12" ht="15.75" x14ac:dyDescent="0.25">
      <c r="A166" s="25" t="s">
        <v>61</v>
      </c>
      <c r="B166" s="18">
        <v>80101</v>
      </c>
      <c r="C166" s="16">
        <v>38059737.509999998</v>
      </c>
      <c r="D166" s="74">
        <v>57710493</v>
      </c>
      <c r="E166" s="74">
        <v>55842827.859999999</v>
      </c>
      <c r="F166" s="17">
        <f t="shared" si="20"/>
        <v>96.763733867253563</v>
      </c>
      <c r="G166" s="16">
        <f t="shared" si="21"/>
        <v>17783090.350000001</v>
      </c>
      <c r="H166" s="16">
        <v>1240623.04</v>
      </c>
      <c r="I166" s="33">
        <v>12167513.189999999</v>
      </c>
      <c r="J166" s="33">
        <v>10877330.210000001</v>
      </c>
      <c r="K166" s="31">
        <f t="shared" si="13"/>
        <v>89.396494091657544</v>
      </c>
      <c r="L166" s="16">
        <f t="shared" si="19"/>
        <v>9636707.1700000018</v>
      </c>
    </row>
    <row r="167" spans="1:12" ht="15.75" x14ac:dyDescent="0.25">
      <c r="A167" s="25" t="s">
        <v>62</v>
      </c>
      <c r="B167" s="18">
        <v>80203</v>
      </c>
      <c r="C167" s="16">
        <v>35576791.909999996</v>
      </c>
      <c r="D167" s="74">
        <v>44983792</v>
      </c>
      <c r="E167" s="74">
        <v>43595979.850000001</v>
      </c>
      <c r="F167" s="17">
        <f t="shared" si="20"/>
        <v>96.914861801779622</v>
      </c>
      <c r="G167" s="16">
        <f t="shared" si="21"/>
        <v>8019187.9400000051</v>
      </c>
      <c r="H167" s="16">
        <v>4709392.12</v>
      </c>
      <c r="I167" s="33">
        <v>6353697</v>
      </c>
      <c r="J167" s="33">
        <v>6274779.96</v>
      </c>
      <c r="K167" s="31">
        <f t="shared" ref="K167:K268" si="22">IF(I167=0,"",IF(J167/I167&gt;1.5, "зв.100",J167/I167*100))</f>
        <v>98.757935104554079</v>
      </c>
      <c r="L167" s="16">
        <f t="shared" si="19"/>
        <v>1565387.8399999999</v>
      </c>
    </row>
    <row r="168" spans="1:12" ht="47.25" x14ac:dyDescent="0.25">
      <c r="A168" s="25" t="s">
        <v>135</v>
      </c>
      <c r="B168" s="18">
        <v>80300</v>
      </c>
      <c r="C168" s="16">
        <v>54171564.450000003</v>
      </c>
      <c r="D168" s="74">
        <v>66714040</v>
      </c>
      <c r="E168" s="74">
        <v>66680520.93</v>
      </c>
      <c r="F168" s="17">
        <f t="shared" si="20"/>
        <v>99.949757097606437</v>
      </c>
      <c r="G168" s="16">
        <f t="shared" si="21"/>
        <v>12508956.479999997</v>
      </c>
      <c r="H168" s="16">
        <v>3030718.72</v>
      </c>
      <c r="I168" s="33">
        <v>1755556</v>
      </c>
      <c r="J168" s="33">
        <v>1661620.58</v>
      </c>
      <c r="K168" s="31">
        <f t="shared" si="22"/>
        <v>94.649249582468471</v>
      </c>
      <c r="L168" s="16">
        <f t="shared" si="19"/>
        <v>-1369098.1400000001</v>
      </c>
    </row>
    <row r="169" spans="1:12" ht="31.5" x14ac:dyDescent="0.25">
      <c r="A169" s="25" t="s">
        <v>63</v>
      </c>
      <c r="B169" s="18">
        <v>80500</v>
      </c>
      <c r="C169" s="16">
        <v>7462390.5099999998</v>
      </c>
      <c r="D169" s="74">
        <v>8820326</v>
      </c>
      <c r="E169" s="74">
        <v>8813149.4800000004</v>
      </c>
      <c r="F169" s="17">
        <f t="shared" si="20"/>
        <v>99.918636567401251</v>
      </c>
      <c r="G169" s="16">
        <f t="shared" si="21"/>
        <v>1350758.9700000007</v>
      </c>
      <c r="H169" s="16">
        <v>3728562.65</v>
      </c>
      <c r="I169" s="33">
        <v>5536433.2000000002</v>
      </c>
      <c r="J169" s="33">
        <v>4993962.9400000004</v>
      </c>
      <c r="K169" s="31">
        <f t="shared" si="22"/>
        <v>90.201809713878617</v>
      </c>
      <c r="L169" s="16">
        <f>J169-H169</f>
        <v>1265400.2900000005</v>
      </c>
    </row>
    <row r="170" spans="1:12" ht="31.5" x14ac:dyDescent="0.25">
      <c r="A170" s="25" t="s">
        <v>136</v>
      </c>
      <c r="B170" s="18">
        <v>80800</v>
      </c>
      <c r="C170" s="16">
        <v>7509912.5899999999</v>
      </c>
      <c r="D170" s="74">
        <v>8898618</v>
      </c>
      <c r="E170" s="74">
        <v>8888956.1199999992</v>
      </c>
      <c r="F170" s="17">
        <f t="shared" si="20"/>
        <v>99.891422690579574</v>
      </c>
      <c r="G170" s="16">
        <f t="shared" si="21"/>
        <v>1379043.5299999993</v>
      </c>
      <c r="H170" s="16">
        <v>264004</v>
      </c>
      <c r="I170" s="33">
        <v>427597</v>
      </c>
      <c r="J170" s="33">
        <v>427595.95</v>
      </c>
      <c r="K170" s="31">
        <f t="shared" si="22"/>
        <v>99.999754441682242</v>
      </c>
      <c r="L170" s="16">
        <f>J170-H170</f>
        <v>163591.95000000001</v>
      </c>
    </row>
    <row r="171" spans="1:12" ht="15.75" x14ac:dyDescent="0.25">
      <c r="A171" s="25" t="s">
        <v>64</v>
      </c>
      <c r="B171" s="18">
        <v>81002</v>
      </c>
      <c r="C171" s="16">
        <v>1617561.44</v>
      </c>
      <c r="D171" s="74">
        <v>1775932</v>
      </c>
      <c r="E171" s="74">
        <v>1774703.26</v>
      </c>
      <c r="F171" s="17">
        <f t="shared" si="20"/>
        <v>99.930811540081493</v>
      </c>
      <c r="G171" s="16">
        <f t="shared" si="21"/>
        <v>157141.82000000007</v>
      </c>
      <c r="H171" s="33">
        <v>0</v>
      </c>
      <c r="I171" s="33">
        <v>28251.94</v>
      </c>
      <c r="J171" s="33">
        <v>28251.94</v>
      </c>
      <c r="K171" s="31">
        <f t="shared" si="22"/>
        <v>100</v>
      </c>
      <c r="L171" s="16">
        <f>J171-H171</f>
        <v>28251.94</v>
      </c>
    </row>
    <row r="172" spans="1:12" ht="63" x14ac:dyDescent="0.25">
      <c r="A172" s="25" t="s">
        <v>137</v>
      </c>
      <c r="B172" s="18">
        <v>81003</v>
      </c>
      <c r="C172" s="16">
        <v>357722.62</v>
      </c>
      <c r="D172" s="74">
        <v>339650</v>
      </c>
      <c r="E172" s="74">
        <v>339598.74</v>
      </c>
      <c r="F172" s="17">
        <f t="shared" si="20"/>
        <v>99.984907993522739</v>
      </c>
      <c r="G172" s="16">
        <f t="shared" si="21"/>
        <v>-18123.880000000005</v>
      </c>
      <c r="H172" s="33">
        <v>0</v>
      </c>
      <c r="I172" s="33">
        <v>0</v>
      </c>
      <c r="J172" s="33">
        <v>0</v>
      </c>
      <c r="K172" s="31" t="str">
        <f t="shared" si="22"/>
        <v/>
      </c>
      <c r="L172" s="16">
        <f>J172-H172</f>
        <v>0</v>
      </c>
    </row>
    <row r="173" spans="1:12" s="19" customFormat="1" ht="31.5" x14ac:dyDescent="0.25">
      <c r="A173" s="24" t="s">
        <v>305</v>
      </c>
      <c r="B173" s="27">
        <v>90000</v>
      </c>
      <c r="C173" s="22">
        <f>SUM(C174:C205)</f>
        <v>9456769.8199999984</v>
      </c>
      <c r="D173" s="22">
        <f>SUM(D174:D205)</f>
        <v>120134880.83999997</v>
      </c>
      <c r="E173" s="22">
        <f>SUM(E174:E205)</f>
        <v>119833298.21999998</v>
      </c>
      <c r="F173" s="23">
        <f t="shared" si="20"/>
        <v>99.748963316988977</v>
      </c>
      <c r="G173" s="22">
        <f t="shared" si="21"/>
        <v>110376528.39999999</v>
      </c>
      <c r="H173" s="22">
        <f>SUM(H195:H204)</f>
        <v>115960.66</v>
      </c>
      <c r="I173" s="22">
        <f>SUM(I174:I205)</f>
        <v>274765.41000000003</v>
      </c>
      <c r="J173" s="22">
        <f>SUM(J174:J205)</f>
        <v>219883.28</v>
      </c>
      <c r="K173" s="30">
        <f t="shared" si="22"/>
        <v>80.025822755491674</v>
      </c>
      <c r="L173" s="22">
        <f>J173-H173</f>
        <v>103922.62</v>
      </c>
    </row>
    <row r="174" spans="1:12" s="77" customFormat="1" ht="31.5" x14ac:dyDescent="0.25">
      <c r="A174" s="89" t="s">
        <v>303</v>
      </c>
      <c r="B174" s="81" t="s">
        <v>265</v>
      </c>
      <c r="C174" s="36"/>
      <c r="D174" s="74">
        <v>6542353.9699999997</v>
      </c>
      <c r="E174" s="74">
        <v>6542353.9699999997</v>
      </c>
      <c r="F174" s="17">
        <f t="shared" si="20"/>
        <v>100</v>
      </c>
      <c r="G174" s="16">
        <f t="shared" si="21"/>
        <v>6542353.9699999997</v>
      </c>
      <c r="H174" s="36"/>
      <c r="I174" s="36"/>
      <c r="J174" s="36"/>
      <c r="K174" s="31" t="str">
        <f t="shared" si="22"/>
        <v/>
      </c>
      <c r="L174" s="16">
        <f t="shared" ref="L174:L197" si="23">J174-H174</f>
        <v>0</v>
      </c>
    </row>
    <row r="175" spans="1:12" s="77" customFormat="1" ht="33" customHeight="1" x14ac:dyDescent="0.25">
      <c r="A175" s="89" t="s">
        <v>304</v>
      </c>
      <c r="B175" s="82" t="s">
        <v>266</v>
      </c>
      <c r="C175" s="36"/>
      <c r="D175" s="74">
        <v>8867.19</v>
      </c>
      <c r="E175" s="74">
        <v>8867.19</v>
      </c>
      <c r="F175" s="17">
        <f t="shared" si="20"/>
        <v>100</v>
      </c>
      <c r="G175" s="16">
        <f t="shared" si="21"/>
        <v>8867.19</v>
      </c>
      <c r="H175" s="36"/>
      <c r="I175" s="36"/>
      <c r="J175" s="36"/>
      <c r="K175" s="31" t="str">
        <f t="shared" si="22"/>
        <v/>
      </c>
      <c r="L175" s="16">
        <f t="shared" si="23"/>
        <v>0</v>
      </c>
    </row>
    <row r="176" spans="1:12" s="77" customFormat="1" ht="15.75" x14ac:dyDescent="0.25">
      <c r="A176" s="89" t="s">
        <v>302</v>
      </c>
      <c r="B176" s="81" t="s">
        <v>267</v>
      </c>
      <c r="C176" s="36"/>
      <c r="D176" s="74">
        <v>0</v>
      </c>
      <c r="E176" s="74">
        <v>0</v>
      </c>
      <c r="F176" s="17" t="str">
        <f t="shared" si="20"/>
        <v/>
      </c>
      <c r="G176" s="16">
        <f t="shared" si="21"/>
        <v>0</v>
      </c>
      <c r="H176" s="36"/>
      <c r="I176" s="33">
        <v>15277</v>
      </c>
      <c r="J176" s="33">
        <v>15277</v>
      </c>
      <c r="K176" s="31">
        <f t="shared" si="22"/>
        <v>100</v>
      </c>
      <c r="L176" s="16">
        <f t="shared" si="23"/>
        <v>15277</v>
      </c>
    </row>
    <row r="177" spans="1:12" s="77" customFormat="1" ht="31.5" x14ac:dyDescent="0.25">
      <c r="A177" s="89" t="s">
        <v>307</v>
      </c>
      <c r="B177" s="81" t="s">
        <v>268</v>
      </c>
      <c r="C177" s="36"/>
      <c r="D177" s="74">
        <v>1539218.2</v>
      </c>
      <c r="E177" s="74">
        <v>1539218.2</v>
      </c>
      <c r="F177" s="17">
        <f t="shared" si="20"/>
        <v>100</v>
      </c>
      <c r="G177" s="16">
        <f t="shared" si="21"/>
        <v>1539218.2</v>
      </c>
      <c r="H177" s="36"/>
      <c r="I177" s="36"/>
      <c r="J177" s="36"/>
      <c r="K177" s="31" t="str">
        <f t="shared" si="22"/>
        <v/>
      </c>
      <c r="L177" s="16">
        <f t="shared" si="23"/>
        <v>0</v>
      </c>
    </row>
    <row r="178" spans="1:12" s="77" customFormat="1" ht="47.25" x14ac:dyDescent="0.25">
      <c r="A178" s="89" t="s">
        <v>301</v>
      </c>
      <c r="B178" s="81" t="s">
        <v>269</v>
      </c>
      <c r="C178" s="36"/>
      <c r="D178" s="74">
        <v>447273.93</v>
      </c>
      <c r="E178" s="74">
        <v>447273.93</v>
      </c>
      <c r="F178" s="17">
        <f t="shared" si="20"/>
        <v>100</v>
      </c>
      <c r="G178" s="16">
        <f t="shared" si="21"/>
        <v>447273.93</v>
      </c>
      <c r="H178" s="36"/>
      <c r="I178" s="36"/>
      <c r="J178" s="36"/>
      <c r="K178" s="31" t="str">
        <f t="shared" si="22"/>
        <v/>
      </c>
      <c r="L178" s="16">
        <f t="shared" si="23"/>
        <v>0</v>
      </c>
    </row>
    <row r="179" spans="1:12" s="77" customFormat="1" ht="47.25" x14ac:dyDescent="0.25">
      <c r="A179" s="89" t="s">
        <v>274</v>
      </c>
      <c r="B179" s="81" t="s">
        <v>270</v>
      </c>
      <c r="C179" s="36"/>
      <c r="D179" s="74">
        <v>1368.65</v>
      </c>
      <c r="E179" s="74">
        <v>1368.65</v>
      </c>
      <c r="F179" s="17">
        <f t="shared" si="20"/>
        <v>100</v>
      </c>
      <c r="G179" s="16">
        <f t="shared" si="21"/>
        <v>1368.65</v>
      </c>
      <c r="H179" s="36"/>
      <c r="I179" s="36"/>
      <c r="J179" s="36"/>
      <c r="K179" s="31" t="str">
        <f t="shared" si="22"/>
        <v/>
      </c>
      <c r="L179" s="16">
        <f t="shared" si="23"/>
        <v>0</v>
      </c>
    </row>
    <row r="180" spans="1:12" s="77" customFormat="1" ht="31.5" x14ac:dyDescent="0.25">
      <c r="A180" s="89" t="s">
        <v>275</v>
      </c>
      <c r="B180" s="81" t="s">
        <v>271</v>
      </c>
      <c r="C180" s="36"/>
      <c r="D180" s="74">
        <v>42600</v>
      </c>
      <c r="E180" s="74">
        <v>42472.5</v>
      </c>
      <c r="F180" s="17">
        <f t="shared" si="20"/>
        <v>99.700704225352112</v>
      </c>
      <c r="G180" s="16">
        <f t="shared" si="21"/>
        <v>42472.5</v>
      </c>
      <c r="H180" s="36"/>
      <c r="I180" s="36"/>
      <c r="J180" s="36"/>
      <c r="K180" s="31" t="str">
        <f t="shared" si="22"/>
        <v/>
      </c>
      <c r="L180" s="16">
        <f t="shared" si="23"/>
        <v>0</v>
      </c>
    </row>
    <row r="181" spans="1:12" s="77" customFormat="1" ht="31.5" x14ac:dyDescent="0.25">
      <c r="A181" s="89" t="s">
        <v>276</v>
      </c>
      <c r="B181" s="81" t="s">
        <v>272</v>
      </c>
      <c r="C181" s="36"/>
      <c r="D181" s="74">
        <v>686269.28</v>
      </c>
      <c r="E181" s="74">
        <v>539828.19999999995</v>
      </c>
      <c r="F181" s="17">
        <f t="shared" si="20"/>
        <v>78.661280015331585</v>
      </c>
      <c r="G181" s="16">
        <f t="shared" si="21"/>
        <v>539828.19999999995</v>
      </c>
      <c r="H181" s="36"/>
      <c r="I181" s="36"/>
      <c r="J181" s="36"/>
      <c r="K181" s="31" t="str">
        <f t="shared" si="22"/>
        <v/>
      </c>
      <c r="L181" s="16">
        <f t="shared" si="23"/>
        <v>0</v>
      </c>
    </row>
    <row r="182" spans="1:12" s="77" customFormat="1" ht="47.25" x14ac:dyDescent="0.25">
      <c r="A182" s="89" t="s">
        <v>299</v>
      </c>
      <c r="B182" s="81" t="s">
        <v>273</v>
      </c>
      <c r="C182" s="36"/>
      <c r="D182" s="74">
        <v>976295.4</v>
      </c>
      <c r="E182" s="74">
        <v>976295.4</v>
      </c>
      <c r="F182" s="17">
        <f t="shared" si="20"/>
        <v>100</v>
      </c>
      <c r="G182" s="16">
        <f t="shared" si="21"/>
        <v>976295.4</v>
      </c>
      <c r="H182" s="36"/>
      <c r="I182" s="36"/>
      <c r="J182" s="36"/>
      <c r="K182" s="31" t="str">
        <f t="shared" si="22"/>
        <v/>
      </c>
      <c r="L182" s="16">
        <f t="shared" si="23"/>
        <v>0</v>
      </c>
    </row>
    <row r="183" spans="1:12" s="77" customFormat="1" ht="50.25" customHeight="1" x14ac:dyDescent="0.25">
      <c r="A183" s="89" t="s">
        <v>300</v>
      </c>
      <c r="B183" s="80">
        <v>90216</v>
      </c>
      <c r="C183" s="36"/>
      <c r="D183" s="74">
        <v>2912.92</v>
      </c>
      <c r="E183" s="74">
        <v>2912.92</v>
      </c>
      <c r="F183" s="17">
        <f t="shared" si="20"/>
        <v>100</v>
      </c>
      <c r="G183" s="16">
        <f t="shared" si="21"/>
        <v>2912.92</v>
      </c>
      <c r="H183" s="36"/>
      <c r="I183" s="36"/>
      <c r="J183" s="36"/>
      <c r="K183" s="31" t="str">
        <f t="shared" si="22"/>
        <v/>
      </c>
      <c r="L183" s="16">
        <f t="shared" si="23"/>
        <v>0</v>
      </c>
    </row>
    <row r="184" spans="1:12" s="77" customFormat="1" ht="19.5" customHeight="1" x14ac:dyDescent="0.25">
      <c r="A184" s="89" t="s">
        <v>277</v>
      </c>
      <c r="B184" s="80">
        <v>90302</v>
      </c>
      <c r="C184" s="36"/>
      <c r="D184" s="74">
        <v>560580.15</v>
      </c>
      <c r="E184" s="74">
        <v>560580.15</v>
      </c>
      <c r="F184" s="17">
        <f t="shared" si="20"/>
        <v>100</v>
      </c>
      <c r="G184" s="16">
        <f t="shared" si="21"/>
        <v>560580.15</v>
      </c>
      <c r="H184" s="36"/>
      <c r="I184" s="36"/>
      <c r="J184" s="36"/>
      <c r="K184" s="31" t="str">
        <f t="shared" si="22"/>
        <v/>
      </c>
      <c r="L184" s="16">
        <f t="shared" si="23"/>
        <v>0</v>
      </c>
    </row>
    <row r="185" spans="1:12" s="77" customFormat="1" ht="31.5" x14ac:dyDescent="0.25">
      <c r="A185" s="89" t="s">
        <v>278</v>
      </c>
      <c r="B185" s="80">
        <v>90303</v>
      </c>
      <c r="C185" s="36"/>
      <c r="D185" s="74">
        <v>538652.94999999995</v>
      </c>
      <c r="E185" s="74">
        <v>538652.94999999995</v>
      </c>
      <c r="F185" s="17">
        <f t="shared" si="20"/>
        <v>100</v>
      </c>
      <c r="G185" s="16">
        <f t="shared" si="21"/>
        <v>538652.94999999995</v>
      </c>
      <c r="H185" s="36"/>
      <c r="I185" s="36"/>
      <c r="J185" s="36"/>
      <c r="K185" s="31" t="str">
        <f t="shared" si="22"/>
        <v/>
      </c>
      <c r="L185" s="16">
        <f t="shared" si="23"/>
        <v>0</v>
      </c>
    </row>
    <row r="186" spans="1:12" s="77" customFormat="1" ht="18.75" customHeight="1" x14ac:dyDescent="0.25">
      <c r="A186" s="89" t="s">
        <v>279</v>
      </c>
      <c r="B186" s="80">
        <v>90304</v>
      </c>
      <c r="C186" s="36"/>
      <c r="D186" s="74">
        <v>33761492.109999999</v>
      </c>
      <c r="E186" s="74">
        <v>33761492.109999999</v>
      </c>
      <c r="F186" s="17">
        <f t="shared" si="20"/>
        <v>100</v>
      </c>
      <c r="G186" s="16">
        <f t="shared" si="21"/>
        <v>33761492.109999999</v>
      </c>
      <c r="H186" s="36"/>
      <c r="I186" s="36"/>
      <c r="J186" s="36"/>
      <c r="K186" s="31" t="str">
        <f t="shared" si="22"/>
        <v/>
      </c>
      <c r="L186" s="16">
        <f t="shared" si="23"/>
        <v>0</v>
      </c>
    </row>
    <row r="187" spans="1:12" s="77" customFormat="1" ht="32.25" customHeight="1" x14ac:dyDescent="0.25">
      <c r="A187" s="89" t="s">
        <v>280</v>
      </c>
      <c r="B187" s="80">
        <v>90305</v>
      </c>
      <c r="C187" s="36"/>
      <c r="D187" s="74">
        <v>1074385.3899999999</v>
      </c>
      <c r="E187" s="74">
        <v>1074385.3899999999</v>
      </c>
      <c r="F187" s="17">
        <f t="shared" si="20"/>
        <v>100</v>
      </c>
      <c r="G187" s="16">
        <f t="shared" si="21"/>
        <v>1074385.3899999999</v>
      </c>
      <c r="H187" s="36"/>
      <c r="I187" s="36"/>
      <c r="J187" s="36"/>
      <c r="K187" s="31" t="str">
        <f t="shared" si="22"/>
        <v/>
      </c>
      <c r="L187" s="16">
        <f t="shared" si="23"/>
        <v>0</v>
      </c>
    </row>
    <row r="188" spans="1:12" s="77" customFormat="1" ht="18" customHeight="1" x14ac:dyDescent="0.25">
      <c r="A188" s="89" t="s">
        <v>281</v>
      </c>
      <c r="B188" s="80">
        <v>90306</v>
      </c>
      <c r="C188" s="36"/>
      <c r="D188" s="74">
        <v>3402097.53</v>
      </c>
      <c r="E188" s="74">
        <v>3402097.53</v>
      </c>
      <c r="F188" s="17">
        <f t="shared" si="20"/>
        <v>100</v>
      </c>
      <c r="G188" s="16">
        <f t="shared" si="21"/>
        <v>3402097.53</v>
      </c>
      <c r="H188" s="36"/>
      <c r="I188" s="36"/>
      <c r="J188" s="36"/>
      <c r="K188" s="31" t="str">
        <f t="shared" si="22"/>
        <v/>
      </c>
      <c r="L188" s="16">
        <f t="shared" si="23"/>
        <v>0</v>
      </c>
    </row>
    <row r="189" spans="1:12" s="77" customFormat="1" ht="18.75" customHeight="1" x14ac:dyDescent="0.25">
      <c r="A189" s="89" t="s">
        <v>282</v>
      </c>
      <c r="B189" s="80">
        <v>90307</v>
      </c>
      <c r="C189" s="36"/>
      <c r="D189" s="74">
        <v>288772.78999999998</v>
      </c>
      <c r="E189" s="74">
        <v>288772.78999999998</v>
      </c>
      <c r="F189" s="17">
        <f t="shared" si="20"/>
        <v>100</v>
      </c>
      <c r="G189" s="16">
        <f t="shared" si="21"/>
        <v>288772.78999999998</v>
      </c>
      <c r="H189" s="36"/>
      <c r="I189" s="36"/>
      <c r="J189" s="36"/>
      <c r="K189" s="31" t="str">
        <f t="shared" si="22"/>
        <v/>
      </c>
      <c r="L189" s="16">
        <f t="shared" si="23"/>
        <v>0</v>
      </c>
    </row>
    <row r="190" spans="1:12" s="77" customFormat="1" ht="18" customHeight="1" x14ac:dyDescent="0.25">
      <c r="A190" s="89" t="s">
        <v>283</v>
      </c>
      <c r="B190" s="80">
        <v>90308</v>
      </c>
      <c r="C190" s="36"/>
      <c r="D190" s="74">
        <v>42900</v>
      </c>
      <c r="E190" s="74">
        <v>42900</v>
      </c>
      <c r="F190" s="17">
        <f t="shared" si="20"/>
        <v>100</v>
      </c>
      <c r="G190" s="16">
        <f t="shared" si="21"/>
        <v>42900</v>
      </c>
      <c r="H190" s="36"/>
      <c r="I190" s="36"/>
      <c r="J190" s="36"/>
      <c r="K190" s="31" t="str">
        <f t="shared" si="22"/>
        <v/>
      </c>
      <c r="L190" s="16">
        <f t="shared" si="23"/>
        <v>0</v>
      </c>
    </row>
    <row r="191" spans="1:12" s="77" customFormat="1" ht="31.5" x14ac:dyDescent="0.25">
      <c r="A191" s="90" t="s">
        <v>284</v>
      </c>
      <c r="B191" s="79">
        <v>90401</v>
      </c>
      <c r="C191" s="36"/>
      <c r="D191" s="74">
        <v>7433920.29</v>
      </c>
      <c r="E191" s="74">
        <v>7433920.29</v>
      </c>
      <c r="F191" s="17">
        <f t="shared" si="20"/>
        <v>100</v>
      </c>
      <c r="G191" s="16">
        <f t="shared" si="21"/>
        <v>7433920.29</v>
      </c>
      <c r="H191" s="36"/>
      <c r="I191" s="36"/>
      <c r="J191" s="36"/>
      <c r="K191" s="31" t="str">
        <f t="shared" si="22"/>
        <v/>
      </c>
      <c r="L191" s="16">
        <f t="shared" si="23"/>
        <v>0</v>
      </c>
    </row>
    <row r="192" spans="1:12" s="77" customFormat="1" ht="30" customHeight="1" x14ac:dyDescent="0.25">
      <c r="A192" s="90" t="s">
        <v>285</v>
      </c>
      <c r="B192" s="79">
        <v>90405</v>
      </c>
      <c r="C192" s="36"/>
      <c r="D192" s="74">
        <v>38488848.479999997</v>
      </c>
      <c r="E192" s="74">
        <v>38488848.479999997</v>
      </c>
      <c r="F192" s="17">
        <f t="shared" si="20"/>
        <v>100</v>
      </c>
      <c r="G192" s="16">
        <f t="shared" si="21"/>
        <v>38488848.479999997</v>
      </c>
      <c r="H192" s="36"/>
      <c r="I192" s="36"/>
      <c r="J192" s="36"/>
      <c r="K192" s="31" t="str">
        <f t="shared" si="22"/>
        <v/>
      </c>
      <c r="L192" s="16">
        <f t="shared" si="23"/>
        <v>0</v>
      </c>
    </row>
    <row r="193" spans="1:12" s="77" customFormat="1" ht="47.25" x14ac:dyDescent="0.25">
      <c r="A193" s="90" t="s">
        <v>286</v>
      </c>
      <c r="B193" s="79">
        <v>90406</v>
      </c>
      <c r="C193" s="36"/>
      <c r="D193" s="74">
        <v>43451.24</v>
      </c>
      <c r="E193" s="74">
        <v>43451.24</v>
      </c>
      <c r="F193" s="17">
        <f t="shared" si="20"/>
        <v>100</v>
      </c>
      <c r="G193" s="16">
        <f t="shared" si="21"/>
        <v>43451.24</v>
      </c>
      <c r="H193" s="36"/>
      <c r="I193" s="36"/>
      <c r="J193" s="36"/>
      <c r="K193" s="31" t="str">
        <f t="shared" si="22"/>
        <v/>
      </c>
      <c r="L193" s="16">
        <f t="shared" si="23"/>
        <v>0</v>
      </c>
    </row>
    <row r="194" spans="1:12" s="77" customFormat="1" ht="63" x14ac:dyDescent="0.25">
      <c r="A194" s="90" t="s">
        <v>287</v>
      </c>
      <c r="B194" s="79">
        <v>90407</v>
      </c>
      <c r="C194" s="36"/>
      <c r="D194" s="74">
        <v>2881.58</v>
      </c>
      <c r="E194" s="74">
        <v>2881.58</v>
      </c>
      <c r="F194" s="17">
        <f t="shared" si="20"/>
        <v>100</v>
      </c>
      <c r="G194" s="16">
        <f t="shared" si="21"/>
        <v>2881.58</v>
      </c>
      <c r="H194" s="36"/>
      <c r="I194" s="36"/>
      <c r="J194" s="36"/>
      <c r="K194" s="31" t="str">
        <f t="shared" si="22"/>
        <v/>
      </c>
      <c r="L194" s="16">
        <f t="shared" si="23"/>
        <v>0</v>
      </c>
    </row>
    <row r="195" spans="1:12" ht="15.75" x14ac:dyDescent="0.25">
      <c r="A195" s="25" t="s">
        <v>65</v>
      </c>
      <c r="B195" s="18">
        <v>90412</v>
      </c>
      <c r="C195" s="16">
        <v>720691.99</v>
      </c>
      <c r="D195" s="74">
        <v>2083771</v>
      </c>
      <c r="E195" s="74">
        <v>2078811.19</v>
      </c>
      <c r="F195" s="17">
        <f t="shared" si="20"/>
        <v>99.761979123425746</v>
      </c>
      <c r="G195" s="16">
        <f t="shared" si="21"/>
        <v>1358119.2</v>
      </c>
      <c r="H195" s="33">
        <v>0</v>
      </c>
      <c r="I195" s="33">
        <v>0</v>
      </c>
      <c r="J195" s="33">
        <v>0</v>
      </c>
      <c r="K195" s="31" t="str">
        <f t="shared" si="22"/>
        <v/>
      </c>
      <c r="L195" s="16">
        <f t="shared" si="23"/>
        <v>0</v>
      </c>
    </row>
    <row r="196" spans="1:12" s="76" customFormat="1" ht="31.5" x14ac:dyDescent="0.25">
      <c r="A196" s="90" t="s">
        <v>288</v>
      </c>
      <c r="B196" s="79">
        <v>90413</v>
      </c>
      <c r="C196" s="33"/>
      <c r="D196" s="74">
        <v>1116561.02</v>
      </c>
      <c r="E196" s="74">
        <v>1116561.02</v>
      </c>
      <c r="F196" s="17">
        <f t="shared" si="20"/>
        <v>100</v>
      </c>
      <c r="G196" s="16">
        <f t="shared" si="21"/>
        <v>1116561.02</v>
      </c>
      <c r="H196" s="33"/>
      <c r="I196" s="33"/>
      <c r="J196" s="33"/>
      <c r="K196" s="31" t="str">
        <f t="shared" si="22"/>
        <v/>
      </c>
      <c r="L196" s="16">
        <f t="shared" si="23"/>
        <v>0</v>
      </c>
    </row>
    <row r="197" spans="1:12" ht="31.5" x14ac:dyDescent="0.25">
      <c r="A197" s="25" t="s">
        <v>138</v>
      </c>
      <c r="B197" s="18">
        <v>91101</v>
      </c>
      <c r="C197" s="16">
        <v>1493617.22</v>
      </c>
      <c r="D197" s="74">
        <v>1336361</v>
      </c>
      <c r="E197" s="74">
        <v>1296355.9099999999</v>
      </c>
      <c r="F197" s="17">
        <f t="shared" si="20"/>
        <v>97.00641593102462</v>
      </c>
      <c r="G197" s="16">
        <f t="shared" si="21"/>
        <v>-197261.31000000006</v>
      </c>
      <c r="H197" s="33">
        <v>0</v>
      </c>
      <c r="I197" s="33">
        <v>0</v>
      </c>
      <c r="J197" s="33">
        <v>0</v>
      </c>
      <c r="K197" s="31" t="str">
        <f t="shared" si="22"/>
        <v/>
      </c>
      <c r="L197" s="16">
        <f t="shared" si="23"/>
        <v>0</v>
      </c>
    </row>
    <row r="198" spans="1:12" ht="31.5" x14ac:dyDescent="0.25">
      <c r="A198" s="25" t="s">
        <v>139</v>
      </c>
      <c r="B198" s="18">
        <v>91102</v>
      </c>
      <c r="C198" s="16">
        <v>87719.039999999994</v>
      </c>
      <c r="D198" s="74">
        <v>413999</v>
      </c>
      <c r="E198" s="74">
        <v>411591.04</v>
      </c>
      <c r="F198" s="17">
        <f t="shared" si="20"/>
        <v>99.418365744844792</v>
      </c>
      <c r="G198" s="16">
        <f t="shared" si="21"/>
        <v>323872</v>
      </c>
      <c r="H198" s="33">
        <v>0</v>
      </c>
      <c r="I198" s="33">
        <v>15000</v>
      </c>
      <c r="J198" s="33">
        <v>13200</v>
      </c>
      <c r="K198" s="31">
        <f t="shared" si="22"/>
        <v>88</v>
      </c>
      <c r="L198" s="16">
        <f t="shared" ref="L198:L216" si="24">J198-H198</f>
        <v>13200</v>
      </c>
    </row>
    <row r="199" spans="1:12" ht="31.5" x14ac:dyDescent="0.25">
      <c r="A199" s="25" t="s">
        <v>66</v>
      </c>
      <c r="B199" s="18">
        <v>91103</v>
      </c>
      <c r="C199" s="16">
        <v>57191.23</v>
      </c>
      <c r="D199" s="74">
        <v>121603</v>
      </c>
      <c r="E199" s="74">
        <v>121488.64</v>
      </c>
      <c r="F199" s="17">
        <f t="shared" si="20"/>
        <v>99.905956267526292</v>
      </c>
      <c r="G199" s="16">
        <f t="shared" si="21"/>
        <v>64297.409999999996</v>
      </c>
      <c r="H199" s="33">
        <v>0</v>
      </c>
      <c r="I199" s="33">
        <v>0</v>
      </c>
      <c r="J199" s="33">
        <v>0</v>
      </c>
      <c r="K199" s="31" t="str">
        <f t="shared" si="22"/>
        <v/>
      </c>
      <c r="L199" s="16">
        <f t="shared" si="24"/>
        <v>0</v>
      </c>
    </row>
    <row r="200" spans="1:12" ht="78.75" x14ac:dyDescent="0.25">
      <c r="A200" s="69" t="s">
        <v>208</v>
      </c>
      <c r="B200" s="18">
        <v>91108</v>
      </c>
      <c r="C200" s="16"/>
      <c r="D200" s="74">
        <v>1403000</v>
      </c>
      <c r="E200" s="74">
        <v>1402979</v>
      </c>
      <c r="F200" s="17">
        <f t="shared" si="20"/>
        <v>99.998503207412696</v>
      </c>
      <c r="G200" s="16">
        <f t="shared" si="21"/>
        <v>1402979</v>
      </c>
      <c r="H200" s="33">
        <v>0</v>
      </c>
      <c r="I200" s="33">
        <v>0</v>
      </c>
      <c r="J200" s="33">
        <v>0</v>
      </c>
      <c r="K200" s="31"/>
      <c r="L200" s="16">
        <f t="shared" si="24"/>
        <v>0</v>
      </c>
    </row>
    <row r="201" spans="1:12" ht="31.5" x14ac:dyDescent="0.25">
      <c r="A201" s="25" t="s">
        <v>67</v>
      </c>
      <c r="B201" s="18">
        <v>91204</v>
      </c>
      <c r="C201" s="16">
        <v>6929004.1399999997</v>
      </c>
      <c r="D201" s="74">
        <v>7601989</v>
      </c>
      <c r="E201" s="74">
        <v>7525994.75</v>
      </c>
      <c r="F201" s="17">
        <f t="shared" si="20"/>
        <v>99.000337280151285</v>
      </c>
      <c r="G201" s="16">
        <f t="shared" si="21"/>
        <v>596990.61000000034</v>
      </c>
      <c r="H201" s="16">
        <v>115960.66</v>
      </c>
      <c r="I201" s="33">
        <v>244488.41</v>
      </c>
      <c r="J201" s="33">
        <v>191406.28</v>
      </c>
      <c r="K201" s="31">
        <f t="shared" si="22"/>
        <v>78.288488194593768</v>
      </c>
      <c r="L201" s="16">
        <f t="shared" si="24"/>
        <v>75445.62</v>
      </c>
    </row>
    <row r="202" spans="1:12" s="76" customFormat="1" ht="31.5" x14ac:dyDescent="0.25">
      <c r="A202" s="90" t="s">
        <v>289</v>
      </c>
      <c r="B202" s="18">
        <v>91205</v>
      </c>
      <c r="C202" s="33"/>
      <c r="D202" s="74">
        <v>215800</v>
      </c>
      <c r="E202" s="74">
        <v>188708.99</v>
      </c>
      <c r="F202" s="17">
        <f t="shared" si="20"/>
        <v>87.44624189063947</v>
      </c>
      <c r="G202" s="16">
        <f t="shared" si="21"/>
        <v>188708.99</v>
      </c>
      <c r="H202" s="33"/>
      <c r="I202" s="75"/>
      <c r="J202" s="33"/>
      <c r="K202" s="31" t="str">
        <f t="shared" si="22"/>
        <v/>
      </c>
      <c r="L202" s="16">
        <f t="shared" si="24"/>
        <v>0</v>
      </c>
    </row>
    <row r="203" spans="1:12" s="76" customFormat="1" ht="47.25" x14ac:dyDescent="0.25">
      <c r="A203" s="90" t="s">
        <v>290</v>
      </c>
      <c r="B203" s="18">
        <v>91207</v>
      </c>
      <c r="C203" s="33"/>
      <c r="D203" s="74">
        <v>120000</v>
      </c>
      <c r="E203" s="74">
        <v>115582.58</v>
      </c>
      <c r="F203" s="17">
        <f t="shared" si="20"/>
        <v>96.318816666666677</v>
      </c>
      <c r="G203" s="16">
        <f t="shared" si="21"/>
        <v>115582.58</v>
      </c>
      <c r="H203" s="33"/>
      <c r="I203" s="75"/>
      <c r="J203" s="33"/>
      <c r="K203" s="31" t="str">
        <f t="shared" si="22"/>
        <v/>
      </c>
      <c r="L203" s="16">
        <f t="shared" si="24"/>
        <v>0</v>
      </c>
    </row>
    <row r="204" spans="1:12" ht="31.5" x14ac:dyDescent="0.25">
      <c r="A204" s="25" t="s">
        <v>68</v>
      </c>
      <c r="B204" s="18">
        <v>91209</v>
      </c>
      <c r="C204" s="16">
        <v>168546.2</v>
      </c>
      <c r="D204" s="74">
        <v>260000</v>
      </c>
      <c r="E204" s="74">
        <v>259996.86</v>
      </c>
      <c r="F204" s="17">
        <f t="shared" si="20"/>
        <v>99.998792307692298</v>
      </c>
      <c r="G204" s="16">
        <f t="shared" si="21"/>
        <v>91450.659999999974</v>
      </c>
      <c r="H204" s="33">
        <v>0</v>
      </c>
      <c r="I204" s="33">
        <v>0</v>
      </c>
      <c r="J204" s="33">
        <v>0</v>
      </c>
      <c r="K204" s="31" t="str">
        <f t="shared" si="22"/>
        <v/>
      </c>
      <c r="L204" s="16">
        <f t="shared" si="24"/>
        <v>0</v>
      </c>
    </row>
    <row r="205" spans="1:12" s="76" customFormat="1" ht="31.5" x14ac:dyDescent="0.25">
      <c r="A205" s="91" t="s">
        <v>291</v>
      </c>
      <c r="B205" s="18">
        <v>91300</v>
      </c>
      <c r="C205" s="16"/>
      <c r="D205" s="74">
        <v>9576654.7699999996</v>
      </c>
      <c r="E205" s="74">
        <v>9576654.7699999996</v>
      </c>
      <c r="F205" s="17">
        <f t="shared" si="20"/>
        <v>100</v>
      </c>
      <c r="G205" s="16">
        <f t="shared" si="21"/>
        <v>9576654.7699999996</v>
      </c>
      <c r="H205" s="33"/>
      <c r="I205" s="33"/>
      <c r="J205" s="33"/>
      <c r="K205" s="31" t="str">
        <f t="shared" si="22"/>
        <v/>
      </c>
      <c r="L205" s="16">
        <f t="shared" si="24"/>
        <v>0</v>
      </c>
    </row>
    <row r="206" spans="1:12" s="19" customFormat="1" ht="15.75" x14ac:dyDescent="0.25">
      <c r="A206" s="24" t="s">
        <v>69</v>
      </c>
      <c r="B206" s="27">
        <v>100000</v>
      </c>
      <c r="C206" s="22">
        <f>SUM(C207:C220)</f>
        <v>27159552.609999999</v>
      </c>
      <c r="D206" s="22">
        <f>SUM(D207:D220)</f>
        <v>61793032.840000004</v>
      </c>
      <c r="E206" s="22">
        <f>SUM(E207:E220)</f>
        <v>59436426.909999996</v>
      </c>
      <c r="F206" s="23">
        <f t="shared" ref="F206:F233" si="25">IF(D206=0,"",IF(E206/D206&gt;1.5, "зв.100",E206/D206*100))</f>
        <v>96.186291849273786</v>
      </c>
      <c r="G206" s="22">
        <f t="shared" si="21"/>
        <v>32276874.299999997</v>
      </c>
      <c r="H206" s="22">
        <f>SUM(H207:H220)</f>
        <v>37989817.350000001</v>
      </c>
      <c r="I206" s="22">
        <f>SUM(I207:I220)</f>
        <v>41199163.700000003</v>
      </c>
      <c r="J206" s="22">
        <f>SUM(J207:J220)</f>
        <v>34465765.469999999</v>
      </c>
      <c r="K206" s="30">
        <f t="shared" si="22"/>
        <v>83.656468662736458</v>
      </c>
      <c r="L206" s="22">
        <f t="shared" si="24"/>
        <v>-3524051.8800000027</v>
      </c>
    </row>
    <row r="207" spans="1:12" ht="15.75" x14ac:dyDescent="0.25">
      <c r="A207" s="25" t="s">
        <v>244</v>
      </c>
      <c r="B207" s="18">
        <v>100101</v>
      </c>
      <c r="C207" s="33"/>
      <c r="D207" s="74">
        <v>2192157.5</v>
      </c>
      <c r="E207" s="74">
        <v>775671.1</v>
      </c>
      <c r="F207" s="17">
        <f t="shared" si="25"/>
        <v>35.383912880347332</v>
      </c>
      <c r="G207" s="16">
        <f t="shared" si="21"/>
        <v>775671.1</v>
      </c>
      <c r="H207" s="33">
        <v>0</v>
      </c>
      <c r="I207" s="33">
        <v>15434</v>
      </c>
      <c r="J207" s="33">
        <v>15434</v>
      </c>
      <c r="K207" s="31">
        <f t="shared" si="22"/>
        <v>100</v>
      </c>
      <c r="L207" s="16">
        <f t="shared" si="24"/>
        <v>15434</v>
      </c>
    </row>
    <row r="208" spans="1:12" ht="31.5" x14ac:dyDescent="0.25">
      <c r="A208" s="25" t="s">
        <v>238</v>
      </c>
      <c r="B208" s="18">
        <v>100102</v>
      </c>
      <c r="C208" s="33"/>
      <c r="D208" s="74">
        <v>40000</v>
      </c>
      <c r="E208" s="74">
        <v>39677.4</v>
      </c>
      <c r="F208" s="17">
        <f t="shared" si="25"/>
        <v>99.1935</v>
      </c>
      <c r="G208" s="16">
        <f t="shared" si="21"/>
        <v>39677.4</v>
      </c>
      <c r="H208" s="33">
        <v>0</v>
      </c>
      <c r="I208" s="33">
        <v>2950034.36</v>
      </c>
      <c r="J208" s="33">
        <v>2451682.4</v>
      </c>
      <c r="K208" s="31">
        <f>IF(I208=0,"",IF(J208/I208&gt;1.5, "зв.100",J208/I208*100))</f>
        <v>83.10690998188916</v>
      </c>
      <c r="L208" s="16">
        <f t="shared" si="24"/>
        <v>2451682.4</v>
      </c>
    </row>
    <row r="209" spans="1:12" ht="18" customHeight="1" x14ac:dyDescent="0.25">
      <c r="A209" s="25" t="s">
        <v>70</v>
      </c>
      <c r="B209" s="18">
        <v>100103</v>
      </c>
      <c r="C209" s="16">
        <v>330441.17</v>
      </c>
      <c r="D209" s="74">
        <v>243372</v>
      </c>
      <c r="E209" s="74">
        <v>218301.46</v>
      </c>
      <c r="F209" s="17">
        <f t="shared" si="25"/>
        <v>89.69867527899676</v>
      </c>
      <c r="G209" s="16">
        <f t="shared" si="21"/>
        <v>-112139.70999999999</v>
      </c>
      <c r="H209" s="33">
        <v>0</v>
      </c>
      <c r="I209" s="33">
        <v>0</v>
      </c>
      <c r="J209" s="33">
        <v>0</v>
      </c>
      <c r="K209" s="31" t="str">
        <f>IF(I209=0,"",IF(J209/I209&gt;1.5, "зв.100",J209/I209*100))</f>
        <v/>
      </c>
      <c r="L209" s="16">
        <f t="shared" si="24"/>
        <v>0</v>
      </c>
    </row>
    <row r="210" spans="1:12" s="76" customFormat="1" ht="47.25" x14ac:dyDescent="0.25">
      <c r="A210" s="25" t="s">
        <v>294</v>
      </c>
      <c r="B210" s="18">
        <v>100106</v>
      </c>
      <c r="C210" s="33"/>
      <c r="D210" s="74"/>
      <c r="E210" s="74"/>
      <c r="F210" s="17" t="str">
        <f t="shared" si="25"/>
        <v/>
      </c>
      <c r="G210" s="16">
        <f t="shared" si="21"/>
        <v>0</v>
      </c>
      <c r="H210" s="33">
        <v>0</v>
      </c>
      <c r="I210" s="33">
        <v>117700</v>
      </c>
      <c r="J210" s="33">
        <v>115115.73</v>
      </c>
      <c r="K210" s="31">
        <f>IF(I210=0,"",IF(J210/I210&gt;1.5, "зв.100",J210/I210*100))</f>
        <v>97.804358538657596</v>
      </c>
      <c r="L210" s="16">
        <f t="shared" si="24"/>
        <v>115115.73</v>
      </c>
    </row>
    <row r="211" spans="1:12" ht="15.75" x14ac:dyDescent="0.25">
      <c r="A211" s="25" t="s">
        <v>71</v>
      </c>
      <c r="B211" s="18">
        <v>100201</v>
      </c>
      <c r="C211" s="16">
        <v>250000</v>
      </c>
      <c r="D211" s="74">
        <v>1376200</v>
      </c>
      <c r="E211" s="74">
        <v>1376200</v>
      </c>
      <c r="F211" s="17">
        <f t="shared" si="25"/>
        <v>100</v>
      </c>
      <c r="G211" s="16">
        <f t="shared" si="21"/>
        <v>1126200</v>
      </c>
      <c r="H211" s="16">
        <v>924</v>
      </c>
      <c r="I211" s="33">
        <v>2256066</v>
      </c>
      <c r="J211" s="33">
        <v>2057320.12</v>
      </c>
      <c r="K211" s="31">
        <f t="shared" si="22"/>
        <v>91.190599920392401</v>
      </c>
      <c r="L211" s="16">
        <f t="shared" si="24"/>
        <v>2056396.12</v>
      </c>
    </row>
    <row r="212" spans="1:12" ht="15.75" x14ac:dyDescent="0.25">
      <c r="A212" s="25" t="s">
        <v>72</v>
      </c>
      <c r="B212" s="18">
        <v>100202</v>
      </c>
      <c r="C212" s="16">
        <v>3000000</v>
      </c>
      <c r="D212" s="74">
        <v>14500000</v>
      </c>
      <c r="E212" s="74">
        <v>14500000</v>
      </c>
      <c r="F212" s="17">
        <f t="shared" si="25"/>
        <v>100</v>
      </c>
      <c r="G212" s="16">
        <f t="shared" si="21"/>
        <v>11500000</v>
      </c>
      <c r="H212" s="16">
        <v>270805.88</v>
      </c>
      <c r="I212" s="33">
        <v>1532638</v>
      </c>
      <c r="J212" s="33">
        <v>1159275.83</v>
      </c>
      <c r="K212" s="31">
        <f t="shared" si="22"/>
        <v>75.63924618859771</v>
      </c>
      <c r="L212" s="16">
        <f t="shared" si="24"/>
        <v>888469.95000000007</v>
      </c>
    </row>
    <row r="213" spans="1:12" ht="15.75" x14ac:dyDescent="0.25">
      <c r="A213" s="25" t="s">
        <v>73</v>
      </c>
      <c r="B213" s="18">
        <v>100203</v>
      </c>
      <c r="C213" s="16">
        <v>11702938.68</v>
      </c>
      <c r="D213" s="74">
        <v>21772490.5</v>
      </c>
      <c r="E213" s="74">
        <v>21272069.48</v>
      </c>
      <c r="F213" s="17">
        <f t="shared" si="25"/>
        <v>97.701590362388728</v>
      </c>
      <c r="G213" s="16">
        <f t="shared" si="21"/>
        <v>9569130.8000000007</v>
      </c>
      <c r="H213" s="16">
        <v>3012476.27</v>
      </c>
      <c r="I213" s="33">
        <v>22432161</v>
      </c>
      <c r="J213" s="33">
        <v>20951709.41</v>
      </c>
      <c r="K213" s="31">
        <f t="shared" si="22"/>
        <v>93.40031667033773</v>
      </c>
      <c r="L213" s="16">
        <f t="shared" si="24"/>
        <v>17939233.140000001</v>
      </c>
    </row>
    <row r="214" spans="1:12" ht="15.75" x14ac:dyDescent="0.25">
      <c r="A214" s="25" t="s">
        <v>74</v>
      </c>
      <c r="B214" s="18">
        <v>100207</v>
      </c>
      <c r="C214" s="16">
        <v>712950</v>
      </c>
      <c r="D214" s="74">
        <v>860549</v>
      </c>
      <c r="E214" s="74">
        <v>860549</v>
      </c>
      <c r="F214" s="17">
        <f t="shared" si="25"/>
        <v>100</v>
      </c>
      <c r="G214" s="16">
        <f t="shared" si="21"/>
        <v>147599</v>
      </c>
      <c r="H214" s="16">
        <v>17958</v>
      </c>
      <c r="I214" s="33">
        <v>0</v>
      </c>
      <c r="J214" s="33">
        <v>0</v>
      </c>
      <c r="K214" s="31" t="str">
        <f t="shared" si="22"/>
        <v/>
      </c>
      <c r="L214" s="16">
        <f t="shared" si="24"/>
        <v>-17958</v>
      </c>
    </row>
    <row r="215" spans="1:12" s="76" customFormat="1" ht="15.75" x14ac:dyDescent="0.25">
      <c r="A215" s="25" t="s">
        <v>295</v>
      </c>
      <c r="B215" s="18">
        <v>100209</v>
      </c>
      <c r="C215" s="33"/>
      <c r="D215" s="74">
        <v>2860</v>
      </c>
      <c r="E215" s="74">
        <v>2015</v>
      </c>
      <c r="F215" s="17">
        <f t="shared" si="25"/>
        <v>70.454545454545453</v>
      </c>
      <c r="G215" s="16">
        <f t="shared" si="21"/>
        <v>2015</v>
      </c>
      <c r="H215" s="33"/>
      <c r="I215" s="33"/>
      <c r="J215" s="33"/>
      <c r="K215" s="31" t="str">
        <f t="shared" si="22"/>
        <v/>
      </c>
      <c r="L215" s="16">
        <f t="shared" si="24"/>
        <v>0</v>
      </c>
    </row>
    <row r="216" spans="1:12" s="76" customFormat="1" ht="31.5" x14ac:dyDescent="0.25">
      <c r="A216" s="25" t="s">
        <v>296</v>
      </c>
      <c r="B216" s="18">
        <v>100301</v>
      </c>
      <c r="C216" s="33"/>
      <c r="D216" s="74">
        <v>319990</v>
      </c>
      <c r="E216" s="74">
        <v>319865.90999999997</v>
      </c>
      <c r="F216" s="17">
        <f t="shared" si="25"/>
        <v>99.96122066314571</v>
      </c>
      <c r="G216" s="16">
        <f t="shared" si="21"/>
        <v>319865.90999999997</v>
      </c>
      <c r="H216" s="33"/>
      <c r="I216" s="33"/>
      <c r="J216" s="33"/>
      <c r="K216" s="31" t="str">
        <f t="shared" si="22"/>
        <v/>
      </c>
      <c r="L216" s="16">
        <f t="shared" si="24"/>
        <v>0</v>
      </c>
    </row>
    <row r="217" spans="1:12" ht="63" x14ac:dyDescent="0.25">
      <c r="A217" s="25" t="s">
        <v>158</v>
      </c>
      <c r="B217" s="18">
        <v>100302</v>
      </c>
      <c r="C217" s="16">
        <v>8440818.9199999999</v>
      </c>
      <c r="D217" s="74">
        <v>10836289</v>
      </c>
      <c r="E217" s="74">
        <v>10427766.619999999</v>
      </c>
      <c r="F217" s="17">
        <f t="shared" si="25"/>
        <v>96.230052742225681</v>
      </c>
      <c r="G217" s="16">
        <f t="shared" si="21"/>
        <v>1986947.6999999993</v>
      </c>
      <c r="H217" s="16">
        <v>800846.49</v>
      </c>
      <c r="I217" s="33">
        <v>6416480</v>
      </c>
      <c r="J217" s="33">
        <v>2236577.64</v>
      </c>
      <c r="K217" s="31">
        <f t="shared" si="22"/>
        <v>34.856769443682516</v>
      </c>
      <c r="L217" s="16">
        <f t="shared" ref="L217:L230" si="26">J217-H217</f>
        <v>1435731.1500000001</v>
      </c>
    </row>
    <row r="218" spans="1:12" ht="31.5" x14ac:dyDescent="0.25">
      <c r="A218" s="25" t="s">
        <v>140</v>
      </c>
      <c r="B218" s="18">
        <v>100303</v>
      </c>
      <c r="C218" s="16">
        <v>2722403.84</v>
      </c>
      <c r="D218" s="74">
        <v>3697500</v>
      </c>
      <c r="E218" s="74">
        <v>3692686.1</v>
      </c>
      <c r="F218" s="17">
        <f t="shared" si="25"/>
        <v>99.869806626098722</v>
      </c>
      <c r="G218" s="16">
        <f t="shared" si="21"/>
        <v>970282.26000000024</v>
      </c>
      <c r="H218" s="33">
        <v>0</v>
      </c>
      <c r="I218" s="33">
        <v>0</v>
      </c>
      <c r="J218" s="33">
        <v>0</v>
      </c>
      <c r="K218" s="31" t="str">
        <f t="shared" si="22"/>
        <v/>
      </c>
      <c r="L218" s="16">
        <f t="shared" si="26"/>
        <v>0</v>
      </c>
    </row>
    <row r="219" spans="1:12" ht="47.25" x14ac:dyDescent="0.25">
      <c r="A219" s="25" t="s">
        <v>157</v>
      </c>
      <c r="B219" s="18">
        <v>100400</v>
      </c>
      <c r="C219" s="33">
        <v>0</v>
      </c>
      <c r="D219" s="16">
        <v>0</v>
      </c>
      <c r="E219" s="16">
        <v>0</v>
      </c>
      <c r="F219" s="17" t="str">
        <f t="shared" si="25"/>
        <v/>
      </c>
      <c r="G219" s="16">
        <f t="shared" si="21"/>
        <v>0</v>
      </c>
      <c r="H219" s="16">
        <v>20266.11</v>
      </c>
      <c r="I219" s="16"/>
      <c r="J219" s="16"/>
      <c r="K219" s="31" t="str">
        <f t="shared" si="22"/>
        <v/>
      </c>
      <c r="L219" s="16">
        <f t="shared" si="26"/>
        <v>-20266.11</v>
      </c>
    </row>
    <row r="220" spans="1:12" ht="127.5" customHeight="1" x14ac:dyDescent="0.25">
      <c r="A220" s="25" t="s">
        <v>172</v>
      </c>
      <c r="B220" s="18">
        <v>100602</v>
      </c>
      <c r="C220" s="33">
        <v>0</v>
      </c>
      <c r="D220" s="74">
        <v>5951624.8399999999</v>
      </c>
      <c r="E220" s="74">
        <v>5951624.8399999999</v>
      </c>
      <c r="F220" s="17">
        <f t="shared" si="25"/>
        <v>100</v>
      </c>
      <c r="G220" s="16">
        <f t="shared" si="21"/>
        <v>5951624.8399999999</v>
      </c>
      <c r="H220" s="16">
        <v>33866540.600000001</v>
      </c>
      <c r="I220" s="33">
        <v>5478650.3399999999</v>
      </c>
      <c r="J220" s="33">
        <v>5478650.3399999999</v>
      </c>
      <c r="K220" s="31">
        <f t="shared" si="22"/>
        <v>100</v>
      </c>
      <c r="L220" s="16">
        <f t="shared" si="26"/>
        <v>-28387890.260000002</v>
      </c>
    </row>
    <row r="221" spans="1:12" s="19" customFormat="1" ht="15.75" x14ac:dyDescent="0.25">
      <c r="A221" s="24" t="s">
        <v>75</v>
      </c>
      <c r="B221" s="27">
        <v>110000</v>
      </c>
      <c r="C221" s="22">
        <f>SUM(C222:C225)</f>
        <v>24415793.620000001</v>
      </c>
      <c r="D221" s="22">
        <f>SUM(D222:D225)</f>
        <v>28001334</v>
      </c>
      <c r="E221" s="22">
        <f>SUM(E222:E225)</f>
        <v>27899545.239999998</v>
      </c>
      <c r="F221" s="23">
        <f t="shared" si="25"/>
        <v>99.6364860331297</v>
      </c>
      <c r="G221" s="22">
        <f t="shared" si="21"/>
        <v>3483751.6199999973</v>
      </c>
      <c r="H221" s="22">
        <f>SUM(H222:H225)</f>
        <v>3198834.54</v>
      </c>
      <c r="I221" s="22">
        <f>SUM(I222:I225)</f>
        <v>4605592.0199999996</v>
      </c>
      <c r="J221" s="22">
        <f>SUM(J222:J225)</f>
        <v>4267672.5</v>
      </c>
      <c r="K221" s="30">
        <f t="shared" si="22"/>
        <v>92.66284294109056</v>
      </c>
      <c r="L221" s="22">
        <f t="shared" si="26"/>
        <v>1068837.96</v>
      </c>
    </row>
    <row r="222" spans="1:12" ht="15.75" x14ac:dyDescent="0.25">
      <c r="A222" s="25" t="s">
        <v>76</v>
      </c>
      <c r="B222" s="18">
        <v>110201</v>
      </c>
      <c r="C222" s="16">
        <v>3841171.36</v>
      </c>
      <c r="D222" s="74">
        <v>4424435</v>
      </c>
      <c r="E222" s="74">
        <v>4374155.3099999996</v>
      </c>
      <c r="F222" s="17">
        <f t="shared" si="25"/>
        <v>98.8635907183629</v>
      </c>
      <c r="G222" s="16">
        <f t="shared" si="21"/>
        <v>532983.94999999972</v>
      </c>
      <c r="H222" s="16">
        <v>356881.42</v>
      </c>
      <c r="I222" s="33">
        <v>587040</v>
      </c>
      <c r="J222" s="33">
        <v>580167.28</v>
      </c>
      <c r="K222" s="31">
        <f t="shared" si="22"/>
        <v>98.829258653584091</v>
      </c>
      <c r="L222" s="16">
        <f t="shared" si="26"/>
        <v>223285.86000000004</v>
      </c>
    </row>
    <row r="223" spans="1:12" ht="31.5" x14ac:dyDescent="0.25">
      <c r="A223" s="25" t="s">
        <v>77</v>
      </c>
      <c r="B223" s="18">
        <v>110204</v>
      </c>
      <c r="C223" s="16">
        <v>4402265.96</v>
      </c>
      <c r="D223" s="74">
        <v>5657103</v>
      </c>
      <c r="E223" s="74">
        <v>5639831.04</v>
      </c>
      <c r="F223" s="17">
        <f t="shared" si="25"/>
        <v>99.694685424677616</v>
      </c>
      <c r="G223" s="16">
        <f t="shared" si="21"/>
        <v>1237565.08</v>
      </c>
      <c r="H223" s="16">
        <v>1772659.54</v>
      </c>
      <c r="I223" s="33">
        <v>2172030</v>
      </c>
      <c r="J223" s="33">
        <v>1977777.38</v>
      </c>
      <c r="K223" s="31">
        <f t="shared" si="22"/>
        <v>91.056632735275286</v>
      </c>
      <c r="L223" s="16">
        <f t="shared" si="26"/>
        <v>205117.83999999985</v>
      </c>
    </row>
    <row r="224" spans="1:12" ht="15.75" x14ac:dyDescent="0.25">
      <c r="A224" s="25" t="s">
        <v>78</v>
      </c>
      <c r="B224" s="18">
        <v>110205</v>
      </c>
      <c r="C224" s="16">
        <v>13874304.73</v>
      </c>
      <c r="D224" s="74">
        <v>15232442</v>
      </c>
      <c r="E224" s="74">
        <v>15216627.119999999</v>
      </c>
      <c r="F224" s="17">
        <f t="shared" si="25"/>
        <v>99.89617633206808</v>
      </c>
      <c r="G224" s="16">
        <f t="shared" si="21"/>
        <v>1342322.3899999987</v>
      </c>
      <c r="H224" s="16">
        <v>1065151.92</v>
      </c>
      <c r="I224" s="33">
        <v>1747317.02</v>
      </c>
      <c r="J224" s="33">
        <v>1611308.69</v>
      </c>
      <c r="K224" s="31">
        <f t="shared" si="22"/>
        <v>92.216161781563827</v>
      </c>
      <c r="L224" s="16">
        <f t="shared" si="26"/>
        <v>546156.77</v>
      </c>
    </row>
    <row r="225" spans="1:12" ht="15.75" x14ac:dyDescent="0.25">
      <c r="A225" s="25" t="s">
        <v>79</v>
      </c>
      <c r="B225" s="18">
        <v>110502</v>
      </c>
      <c r="C225" s="16">
        <v>2298051.5699999998</v>
      </c>
      <c r="D225" s="74">
        <v>2687354</v>
      </c>
      <c r="E225" s="74">
        <v>2668931.77</v>
      </c>
      <c r="F225" s="17">
        <f t="shared" si="25"/>
        <v>99.314484433386895</v>
      </c>
      <c r="G225" s="16">
        <f t="shared" ref="G225:G233" si="27">E225-C225</f>
        <v>370880.20000000019</v>
      </c>
      <c r="H225" s="16">
        <v>4141.66</v>
      </c>
      <c r="I225" s="33">
        <v>99205</v>
      </c>
      <c r="J225" s="33">
        <v>98419.15</v>
      </c>
      <c r="K225" s="31">
        <f t="shared" si="22"/>
        <v>99.207852426792996</v>
      </c>
      <c r="L225" s="16">
        <f t="shared" si="26"/>
        <v>94277.489999999991</v>
      </c>
    </row>
    <row r="226" spans="1:12" s="19" customFormat="1" ht="15.75" x14ac:dyDescent="0.25">
      <c r="A226" s="24" t="s">
        <v>141</v>
      </c>
      <c r="B226" s="27">
        <v>120000</v>
      </c>
      <c r="C226" s="22">
        <f>C227</f>
        <v>645978.97</v>
      </c>
      <c r="D226" s="22">
        <f>D227</f>
        <v>648200</v>
      </c>
      <c r="E226" s="22">
        <f>E227</f>
        <v>643914.62</v>
      </c>
      <c r="F226" s="23">
        <f t="shared" si="25"/>
        <v>99.33887997531626</v>
      </c>
      <c r="G226" s="22">
        <f t="shared" si="27"/>
        <v>-2064.3499999999767</v>
      </c>
      <c r="H226" s="22">
        <f>H227</f>
        <v>0</v>
      </c>
      <c r="I226" s="22">
        <f>I227</f>
        <v>0</v>
      </c>
      <c r="J226" s="22">
        <f>J227</f>
        <v>0</v>
      </c>
      <c r="K226" s="30" t="str">
        <f t="shared" si="22"/>
        <v/>
      </c>
      <c r="L226" s="22">
        <f t="shared" si="26"/>
        <v>0</v>
      </c>
    </row>
    <row r="227" spans="1:12" ht="15.75" x14ac:dyDescent="0.25">
      <c r="A227" s="25" t="s">
        <v>80</v>
      </c>
      <c r="B227" s="18">
        <v>120201</v>
      </c>
      <c r="C227" s="16">
        <v>645978.97</v>
      </c>
      <c r="D227" s="74">
        <v>648200</v>
      </c>
      <c r="E227" s="74">
        <v>643914.62</v>
      </c>
      <c r="F227" s="17">
        <f t="shared" si="25"/>
        <v>99.33887997531626</v>
      </c>
      <c r="G227" s="16">
        <f t="shared" si="27"/>
        <v>-2064.3499999999767</v>
      </c>
      <c r="H227" s="16">
        <v>0</v>
      </c>
      <c r="I227" s="16">
        <v>0</v>
      </c>
      <c r="J227" s="16">
        <v>0</v>
      </c>
      <c r="K227" s="31" t="str">
        <f t="shared" si="22"/>
        <v/>
      </c>
      <c r="L227" s="16">
        <f t="shared" si="26"/>
        <v>0</v>
      </c>
    </row>
    <row r="228" spans="1:12" s="19" customFormat="1" ht="15.75" x14ac:dyDescent="0.25">
      <c r="A228" s="24" t="s">
        <v>81</v>
      </c>
      <c r="B228" s="27">
        <v>130000</v>
      </c>
      <c r="C228" s="22">
        <f>SUM(C229:C233)</f>
        <v>5729627.3899999997</v>
      </c>
      <c r="D228" s="22">
        <f>SUM(D229:D233)</f>
        <v>7368217</v>
      </c>
      <c r="E228" s="22">
        <f>SUM(E229:E233)</f>
        <v>7217863.0899999999</v>
      </c>
      <c r="F228" s="23">
        <f t="shared" si="25"/>
        <v>97.959426140679611</v>
      </c>
      <c r="G228" s="22">
        <f t="shared" si="27"/>
        <v>1488235.7000000002</v>
      </c>
      <c r="H228" s="22">
        <f>SUM(H229:H233)</f>
        <v>939466.79</v>
      </c>
      <c r="I228" s="22">
        <f>SUM(I229:I233)</f>
        <v>1442101.51</v>
      </c>
      <c r="J228" s="22">
        <f>SUM(J229:J233)</f>
        <v>1159154.24</v>
      </c>
      <c r="K228" s="30">
        <f t="shared" si="22"/>
        <v>80.379517805234116</v>
      </c>
      <c r="L228" s="22">
        <f t="shared" si="26"/>
        <v>219687.44999999995</v>
      </c>
    </row>
    <row r="229" spans="1:12" ht="31.5" x14ac:dyDescent="0.25">
      <c r="A229" s="25" t="s">
        <v>82</v>
      </c>
      <c r="B229" s="18">
        <v>130102</v>
      </c>
      <c r="C229" s="16">
        <v>167873</v>
      </c>
      <c r="D229" s="74">
        <v>383882</v>
      </c>
      <c r="E229" s="74">
        <v>379178.5</v>
      </c>
      <c r="F229" s="17">
        <f t="shared" si="25"/>
        <v>98.774753700355845</v>
      </c>
      <c r="G229" s="16">
        <f t="shared" si="27"/>
        <v>211305.5</v>
      </c>
      <c r="H229" s="33">
        <v>0</v>
      </c>
      <c r="I229" s="33">
        <v>0</v>
      </c>
      <c r="J229" s="33">
        <v>0</v>
      </c>
      <c r="K229" s="31" t="str">
        <f t="shared" si="22"/>
        <v/>
      </c>
      <c r="L229" s="16">
        <f t="shared" si="26"/>
        <v>0</v>
      </c>
    </row>
    <row r="230" spans="1:12" ht="31.5" x14ac:dyDescent="0.25">
      <c r="A230" s="25" t="s">
        <v>83</v>
      </c>
      <c r="B230" s="18">
        <v>130106</v>
      </c>
      <c r="C230" s="16">
        <v>30060</v>
      </c>
      <c r="D230" s="74">
        <v>33700</v>
      </c>
      <c r="E230" s="74">
        <v>31213.66</v>
      </c>
      <c r="F230" s="17">
        <f t="shared" si="25"/>
        <v>92.622136498516312</v>
      </c>
      <c r="G230" s="16">
        <f t="shared" si="27"/>
        <v>1153.6599999999999</v>
      </c>
      <c r="H230" s="33">
        <v>0</v>
      </c>
      <c r="I230" s="33">
        <v>0</v>
      </c>
      <c r="J230" s="33">
        <v>0</v>
      </c>
      <c r="K230" s="31" t="str">
        <f t="shared" si="22"/>
        <v/>
      </c>
      <c r="L230" s="16">
        <f t="shared" si="26"/>
        <v>0</v>
      </c>
    </row>
    <row r="231" spans="1:12" ht="31.5" x14ac:dyDescent="0.25">
      <c r="A231" s="25" t="s">
        <v>84</v>
      </c>
      <c r="B231" s="18">
        <v>130107</v>
      </c>
      <c r="C231" s="16">
        <v>5181694.3899999997</v>
      </c>
      <c r="D231" s="74">
        <v>6408835</v>
      </c>
      <c r="E231" s="74">
        <v>6265727.79</v>
      </c>
      <c r="F231" s="17">
        <f t="shared" si="25"/>
        <v>97.767032385761226</v>
      </c>
      <c r="G231" s="16">
        <f t="shared" si="27"/>
        <v>1084033.4000000004</v>
      </c>
      <c r="H231" s="16">
        <v>394541.33</v>
      </c>
      <c r="I231" s="33">
        <v>996779.51</v>
      </c>
      <c r="J231" s="33">
        <v>791553.24</v>
      </c>
      <c r="K231" s="31">
        <f t="shared" si="22"/>
        <v>79.411066545699754</v>
      </c>
      <c r="L231" s="16">
        <f t="shared" ref="L231:L269" si="28">J231-H231</f>
        <v>397011.91</v>
      </c>
    </row>
    <row r="232" spans="1:12" ht="15.75" x14ac:dyDescent="0.25">
      <c r="A232" s="25" t="s">
        <v>85</v>
      </c>
      <c r="B232" s="18">
        <v>130110</v>
      </c>
      <c r="C232" s="16">
        <v>350000</v>
      </c>
      <c r="D232" s="74">
        <v>531800</v>
      </c>
      <c r="E232" s="74">
        <v>531800</v>
      </c>
      <c r="F232" s="17">
        <f t="shared" si="25"/>
        <v>100</v>
      </c>
      <c r="G232" s="16">
        <f t="shared" si="27"/>
        <v>181800</v>
      </c>
      <c r="H232" s="16">
        <v>544925.46</v>
      </c>
      <c r="I232" s="33">
        <v>445322</v>
      </c>
      <c r="J232" s="33">
        <v>367601</v>
      </c>
      <c r="K232" s="31">
        <f t="shared" si="22"/>
        <v>82.547235483537747</v>
      </c>
      <c r="L232" s="16">
        <f t="shared" si="28"/>
        <v>-177324.45999999996</v>
      </c>
    </row>
    <row r="233" spans="1:12" ht="15.75" x14ac:dyDescent="0.25">
      <c r="A233" s="25" t="s">
        <v>245</v>
      </c>
      <c r="B233" s="18">
        <v>130112</v>
      </c>
      <c r="C233" s="33"/>
      <c r="D233" s="74">
        <v>10000</v>
      </c>
      <c r="E233" s="74">
        <v>9943.14</v>
      </c>
      <c r="F233" s="17">
        <f t="shared" si="25"/>
        <v>99.431399999999996</v>
      </c>
      <c r="G233" s="16">
        <f t="shared" si="27"/>
        <v>9943.14</v>
      </c>
      <c r="H233" s="33"/>
      <c r="I233" s="33"/>
      <c r="J233" s="33"/>
      <c r="K233" s="31" t="str">
        <f t="shared" si="22"/>
        <v/>
      </c>
      <c r="L233" s="16">
        <f t="shared" si="28"/>
        <v>0</v>
      </c>
    </row>
    <row r="234" spans="1:12" s="19" customFormat="1" ht="15.75" x14ac:dyDescent="0.25">
      <c r="A234" s="24" t="s">
        <v>86</v>
      </c>
      <c r="B234" s="27">
        <v>150000</v>
      </c>
      <c r="C234" s="22">
        <f>SUM(C235:C241)</f>
        <v>0</v>
      </c>
      <c r="D234" s="22">
        <f>SUM(D235:D241)</f>
        <v>0</v>
      </c>
      <c r="E234" s="22">
        <f>SUM(E235:E241)</f>
        <v>0</v>
      </c>
      <c r="F234" s="23" t="str">
        <f>IF(D234=0,"",IF(E234/D234&gt;1.5, "зв.100",E234/D234*100))</f>
        <v/>
      </c>
      <c r="G234" s="22">
        <f>E234-C234</f>
        <v>0</v>
      </c>
      <c r="H234" s="22">
        <f>SUM(H235:H241)</f>
        <v>17186271.790000003</v>
      </c>
      <c r="I234" s="22">
        <f>SUM(I235:I241)</f>
        <v>126096784.59999999</v>
      </c>
      <c r="J234" s="22">
        <f>SUM(J235:J241)</f>
        <v>72544353.949999988</v>
      </c>
      <c r="K234" s="30">
        <f t="shared" si="22"/>
        <v>57.530692935686481</v>
      </c>
      <c r="L234" s="22">
        <f t="shared" si="28"/>
        <v>55358082.159999982</v>
      </c>
    </row>
    <row r="235" spans="1:12" ht="15.75" x14ac:dyDescent="0.25">
      <c r="A235" s="25" t="s">
        <v>87</v>
      </c>
      <c r="B235" s="18">
        <v>150101</v>
      </c>
      <c r="C235" s="16">
        <v>0</v>
      </c>
      <c r="D235" s="16">
        <v>0</v>
      </c>
      <c r="E235" s="16">
        <v>0</v>
      </c>
      <c r="F235" s="17" t="str">
        <f>IF(D235=0,"",IF(E235/D235&gt;1.5, "зв.100",E235/D235*100))</f>
        <v/>
      </c>
      <c r="G235" s="16">
        <f>E235-C235</f>
        <v>0</v>
      </c>
      <c r="H235" s="16">
        <v>16878831.710000001</v>
      </c>
      <c r="I235" s="33">
        <v>117958827.59999999</v>
      </c>
      <c r="J235" s="33">
        <v>70083607.920000002</v>
      </c>
      <c r="K235" s="31">
        <f t="shared" si="22"/>
        <v>59.41361858703317</v>
      </c>
      <c r="L235" s="16">
        <f t="shared" si="28"/>
        <v>53204776.210000001</v>
      </c>
    </row>
    <row r="236" spans="1:12" ht="47.25" x14ac:dyDescent="0.25">
      <c r="A236" s="25" t="s">
        <v>88</v>
      </c>
      <c r="B236" s="18">
        <v>150110</v>
      </c>
      <c r="C236" s="16">
        <v>0</v>
      </c>
      <c r="D236" s="16">
        <v>0</v>
      </c>
      <c r="E236" s="16">
        <v>0</v>
      </c>
      <c r="F236" s="17" t="str">
        <f t="shared" ref="F236:F241" si="29">IF(D236=0,"",IF(E236/D236&gt;1.5, "зв.100",E236/D236*100))</f>
        <v/>
      </c>
      <c r="G236" s="16">
        <f t="shared" ref="G236:G241" si="30">E236-C236</f>
        <v>0</v>
      </c>
      <c r="H236" s="16">
        <v>62659.7</v>
      </c>
      <c r="I236" s="33">
        <v>2298680</v>
      </c>
      <c r="J236" s="33">
        <v>2271720.02</v>
      </c>
      <c r="K236" s="31">
        <f t="shared" si="22"/>
        <v>98.827153844815285</v>
      </c>
      <c r="L236" s="16">
        <f t="shared" si="28"/>
        <v>2209060.3199999998</v>
      </c>
    </row>
    <row r="237" spans="1:12" ht="47.25" x14ac:dyDescent="0.25">
      <c r="A237" s="25" t="s">
        <v>89</v>
      </c>
      <c r="B237" s="18">
        <v>150112</v>
      </c>
      <c r="C237" s="16">
        <v>0</v>
      </c>
      <c r="D237" s="16">
        <v>0</v>
      </c>
      <c r="E237" s="16">
        <v>0</v>
      </c>
      <c r="F237" s="17" t="str">
        <f t="shared" si="29"/>
        <v/>
      </c>
      <c r="G237" s="16">
        <f t="shared" si="30"/>
        <v>0</v>
      </c>
      <c r="H237" s="16">
        <v>29372.51</v>
      </c>
      <c r="I237" s="33">
        <v>149226</v>
      </c>
      <c r="J237" s="33">
        <v>99041.71</v>
      </c>
      <c r="K237" s="31">
        <f t="shared" si="22"/>
        <v>66.370277297521881</v>
      </c>
      <c r="L237" s="16">
        <f t="shared" si="28"/>
        <v>69669.200000000012</v>
      </c>
    </row>
    <row r="238" spans="1:12" ht="15.75" x14ac:dyDescent="0.25">
      <c r="A238" s="25" t="s">
        <v>247</v>
      </c>
      <c r="B238" s="18">
        <v>150122</v>
      </c>
      <c r="C238" s="16"/>
      <c r="D238" s="16"/>
      <c r="E238" s="16"/>
      <c r="F238" s="17" t="str">
        <f t="shared" si="29"/>
        <v/>
      </c>
      <c r="G238" s="16">
        <f t="shared" si="30"/>
        <v>0</v>
      </c>
      <c r="H238" s="33"/>
      <c r="I238" s="33">
        <v>5500000</v>
      </c>
      <c r="J238" s="33">
        <v>0</v>
      </c>
      <c r="K238" s="31">
        <f t="shared" si="22"/>
        <v>0</v>
      </c>
      <c r="L238" s="16">
        <f t="shared" si="28"/>
        <v>0</v>
      </c>
    </row>
    <row r="239" spans="1:12" ht="31.5" x14ac:dyDescent="0.25">
      <c r="A239" s="25" t="s">
        <v>248</v>
      </c>
      <c r="B239" s="18">
        <v>150201</v>
      </c>
      <c r="C239" s="16"/>
      <c r="D239" s="16"/>
      <c r="E239" s="16"/>
      <c r="F239" s="17" t="str">
        <f t="shared" si="29"/>
        <v/>
      </c>
      <c r="G239" s="16">
        <f t="shared" si="30"/>
        <v>0</v>
      </c>
      <c r="H239" s="33"/>
      <c r="I239" s="33">
        <v>100000</v>
      </c>
      <c r="J239" s="33">
        <v>0</v>
      </c>
      <c r="K239" s="31">
        <f t="shared" si="22"/>
        <v>0</v>
      </c>
      <c r="L239" s="16">
        <f t="shared" si="28"/>
        <v>0</v>
      </c>
    </row>
    <row r="240" spans="1:12" ht="31.5" x14ac:dyDescent="0.25">
      <c r="A240" s="25" t="s">
        <v>90</v>
      </c>
      <c r="B240" s="18">
        <v>150202</v>
      </c>
      <c r="C240" s="16">
        <v>0</v>
      </c>
      <c r="D240" s="16">
        <v>0</v>
      </c>
      <c r="E240" s="16">
        <v>0</v>
      </c>
      <c r="F240" s="17" t="str">
        <f t="shared" si="29"/>
        <v/>
      </c>
      <c r="G240" s="16">
        <f t="shared" si="30"/>
        <v>0</v>
      </c>
      <c r="H240" s="16">
        <v>155458.26</v>
      </c>
      <c r="I240" s="16"/>
      <c r="J240" s="16"/>
      <c r="K240" s="31" t="str">
        <f t="shared" si="22"/>
        <v/>
      </c>
      <c r="L240" s="16">
        <f t="shared" si="28"/>
        <v>-155458.26</v>
      </c>
    </row>
    <row r="241" spans="1:12" ht="47.25" x14ac:dyDescent="0.25">
      <c r="A241" s="25" t="s">
        <v>142</v>
      </c>
      <c r="B241" s="18">
        <v>150203</v>
      </c>
      <c r="C241" s="16">
        <v>0</v>
      </c>
      <c r="D241" s="16">
        <v>0</v>
      </c>
      <c r="E241" s="16">
        <v>0</v>
      </c>
      <c r="F241" s="17" t="str">
        <f t="shared" si="29"/>
        <v/>
      </c>
      <c r="G241" s="16">
        <f t="shared" si="30"/>
        <v>0</v>
      </c>
      <c r="H241" s="16">
        <v>59949.61</v>
      </c>
      <c r="I241" s="33">
        <v>90051</v>
      </c>
      <c r="J241" s="33">
        <v>89984.3</v>
      </c>
      <c r="K241" s="31">
        <f t="shared" si="22"/>
        <v>99.925930861400772</v>
      </c>
      <c r="L241" s="16">
        <f t="shared" si="28"/>
        <v>30034.690000000002</v>
      </c>
    </row>
    <row r="242" spans="1:12" s="19" customFormat="1" ht="31.5" x14ac:dyDescent="0.25">
      <c r="A242" s="24" t="s">
        <v>91</v>
      </c>
      <c r="B242" s="27">
        <v>160000</v>
      </c>
      <c r="C242" s="22">
        <f>C243</f>
        <v>0</v>
      </c>
      <c r="D242" s="22">
        <f>D243</f>
        <v>298000</v>
      </c>
      <c r="E242" s="22">
        <f>E243</f>
        <v>297906.24</v>
      </c>
      <c r="F242" s="23">
        <f>IF(D242=0,"",IF(E242/D242&gt;1.5, "зв.100",E242/D242*100))</f>
        <v>99.968536912751674</v>
      </c>
      <c r="G242" s="22">
        <f t="shared" ref="G242:G256" si="31">E242-C242</f>
        <v>297906.24</v>
      </c>
      <c r="H242" s="22">
        <f>H243</f>
        <v>15590</v>
      </c>
      <c r="I242" s="22">
        <f>I243</f>
        <v>94349</v>
      </c>
      <c r="J242" s="22">
        <f>J243</f>
        <v>19668.5</v>
      </c>
      <c r="K242" s="30">
        <f t="shared" si="22"/>
        <v>20.846537854137299</v>
      </c>
      <c r="L242" s="22">
        <f t="shared" si="28"/>
        <v>4078.5</v>
      </c>
    </row>
    <row r="243" spans="1:12" ht="15.75" x14ac:dyDescent="0.25">
      <c r="A243" s="25" t="s">
        <v>92</v>
      </c>
      <c r="B243" s="18">
        <v>160101</v>
      </c>
      <c r="C243" s="16">
        <v>0</v>
      </c>
      <c r="D243" s="74">
        <v>298000</v>
      </c>
      <c r="E243" s="74">
        <v>297906.24</v>
      </c>
      <c r="F243" s="17">
        <f>IF(D243=0,"",IF(E243/D243&gt;1.5, "зв.100",E243/D243*100))</f>
        <v>99.968536912751674</v>
      </c>
      <c r="G243" s="16">
        <f t="shared" si="31"/>
        <v>297906.24</v>
      </c>
      <c r="H243" s="16">
        <v>15590</v>
      </c>
      <c r="I243" s="33">
        <v>94349</v>
      </c>
      <c r="J243" s="33">
        <v>19668.5</v>
      </c>
      <c r="K243" s="31">
        <f t="shared" si="22"/>
        <v>20.846537854137299</v>
      </c>
      <c r="L243" s="16">
        <f t="shared" si="28"/>
        <v>4078.5</v>
      </c>
    </row>
    <row r="244" spans="1:12" s="19" customFormat="1" ht="31.5" x14ac:dyDescent="0.25">
      <c r="A244" s="24" t="s">
        <v>159</v>
      </c>
      <c r="B244" s="27">
        <v>170000</v>
      </c>
      <c r="C244" s="22">
        <f>SUM(C245:C252)</f>
        <v>24147490.709999997</v>
      </c>
      <c r="D244" s="22">
        <f>SUM(D245:D252)</f>
        <v>55656373</v>
      </c>
      <c r="E244" s="22">
        <f>SUM(E245:E252)</f>
        <v>51273465.57</v>
      </c>
      <c r="F244" s="23">
        <f>IF(D244=0,"",IF(E244/D244&gt;1.5, "зв.100",E244/D244*100))</f>
        <v>92.125057394595217</v>
      </c>
      <c r="G244" s="22">
        <f t="shared" si="31"/>
        <v>27125974.860000003</v>
      </c>
      <c r="H244" s="22">
        <f>SUM(H245:H252)</f>
        <v>24389608.049999997</v>
      </c>
      <c r="I244" s="22">
        <f>SUM(I245:I252)</f>
        <v>46278321.219999999</v>
      </c>
      <c r="J244" s="22">
        <f>SUM(J245:J252)</f>
        <v>43023654.950000003</v>
      </c>
      <c r="K244" s="30">
        <f t="shared" si="22"/>
        <v>92.967190286510586</v>
      </c>
      <c r="L244" s="22">
        <f t="shared" si="28"/>
        <v>18634046.900000006</v>
      </c>
    </row>
    <row r="245" spans="1:12" ht="47.25" x14ac:dyDescent="0.25">
      <c r="A245" s="25" t="s">
        <v>143</v>
      </c>
      <c r="B245" s="18">
        <v>170102</v>
      </c>
      <c r="C245" s="16">
        <v>1920006</v>
      </c>
      <c r="D245" s="74">
        <v>2418600</v>
      </c>
      <c r="E245" s="74">
        <v>1908000</v>
      </c>
      <c r="F245" s="17">
        <f>IF(D245=0,"",IF(E245/D245&gt;1.5, "зв.100",E245/D245*100))</f>
        <v>78.888613247333168</v>
      </c>
      <c r="G245" s="16">
        <f t="shared" si="31"/>
        <v>-12006</v>
      </c>
      <c r="H245" s="16">
        <v>0</v>
      </c>
      <c r="I245" s="16">
        <v>0</v>
      </c>
      <c r="J245" s="16">
        <v>0</v>
      </c>
      <c r="K245" s="31" t="str">
        <f t="shared" si="22"/>
        <v/>
      </c>
      <c r="L245" s="16">
        <f t="shared" si="28"/>
        <v>0</v>
      </c>
    </row>
    <row r="246" spans="1:12" ht="18.75" customHeight="1" x14ac:dyDescent="0.25">
      <c r="A246" s="25" t="s">
        <v>209</v>
      </c>
      <c r="B246" s="18">
        <v>170103</v>
      </c>
      <c r="C246" s="33">
        <v>0</v>
      </c>
      <c r="D246" s="74">
        <v>58566</v>
      </c>
      <c r="E246" s="74">
        <v>28738.799999999999</v>
      </c>
      <c r="F246" s="17">
        <f>IF(D246=0,"",IF(E246/D246&gt;1.5, "зв.100",E246/D246*100))</f>
        <v>49.070791927056653</v>
      </c>
      <c r="G246" s="16">
        <f t="shared" si="31"/>
        <v>28738.799999999999</v>
      </c>
      <c r="H246" s="16"/>
      <c r="I246" s="16"/>
      <c r="J246" s="16"/>
      <c r="K246" s="31" t="str">
        <f t="shared" si="22"/>
        <v/>
      </c>
      <c r="L246" s="16">
        <f t="shared" si="28"/>
        <v>0</v>
      </c>
    </row>
    <row r="247" spans="1:12" ht="47.25" x14ac:dyDescent="0.25">
      <c r="A247" s="25" t="s">
        <v>144</v>
      </c>
      <c r="B247" s="18">
        <v>170302</v>
      </c>
      <c r="C247" s="16">
        <v>474293</v>
      </c>
      <c r="D247" s="74">
        <v>800000</v>
      </c>
      <c r="E247" s="74">
        <v>683257</v>
      </c>
      <c r="F247" s="17">
        <f t="shared" ref="F247:F256" si="32">IF(D247=0,"",IF(E247/D247&gt;1.5, "зв.100",E247/D247*100))</f>
        <v>85.407124999999994</v>
      </c>
      <c r="G247" s="16">
        <f t="shared" si="31"/>
        <v>208964</v>
      </c>
      <c r="H247" s="16">
        <v>0</v>
      </c>
      <c r="I247" s="16">
        <v>0</v>
      </c>
      <c r="J247" s="16">
        <v>0</v>
      </c>
      <c r="K247" s="31" t="str">
        <f t="shared" si="22"/>
        <v/>
      </c>
      <c r="L247" s="16">
        <f t="shared" si="28"/>
        <v>0</v>
      </c>
    </row>
    <row r="248" spans="1:12" ht="47.25" x14ac:dyDescent="0.25">
      <c r="A248" s="25" t="s">
        <v>145</v>
      </c>
      <c r="B248" s="18">
        <v>170602</v>
      </c>
      <c r="C248" s="16">
        <v>15239009.08</v>
      </c>
      <c r="D248" s="74">
        <v>17968100</v>
      </c>
      <c r="E248" s="74">
        <v>15889800.5</v>
      </c>
      <c r="F248" s="17">
        <f t="shared" si="32"/>
        <v>88.433393068827542</v>
      </c>
      <c r="G248" s="16">
        <f t="shared" si="31"/>
        <v>650791.41999999993</v>
      </c>
      <c r="H248" s="16">
        <v>0</v>
      </c>
      <c r="I248" s="16">
        <v>0</v>
      </c>
      <c r="J248" s="16">
        <v>0</v>
      </c>
      <c r="K248" s="31" t="str">
        <f t="shared" si="22"/>
        <v/>
      </c>
      <c r="L248" s="16">
        <f t="shared" si="28"/>
        <v>0</v>
      </c>
    </row>
    <row r="249" spans="1:12" ht="15.75" x14ac:dyDescent="0.25">
      <c r="A249" s="25" t="s">
        <v>93</v>
      </c>
      <c r="B249" s="18">
        <v>170603</v>
      </c>
      <c r="C249" s="16">
        <v>903284.63</v>
      </c>
      <c r="D249" s="74">
        <v>6076743</v>
      </c>
      <c r="E249" s="74">
        <v>6075233.4800000004</v>
      </c>
      <c r="F249" s="17">
        <f t="shared" si="32"/>
        <v>99.975159061359037</v>
      </c>
      <c r="G249" s="16">
        <f t="shared" si="31"/>
        <v>5171948.8500000006</v>
      </c>
      <c r="H249" s="16">
        <v>0</v>
      </c>
      <c r="I249" s="16">
        <v>0</v>
      </c>
      <c r="J249" s="16">
        <v>0</v>
      </c>
      <c r="K249" s="31" t="str">
        <f t="shared" si="22"/>
        <v/>
      </c>
      <c r="L249" s="16">
        <f t="shared" si="28"/>
        <v>0</v>
      </c>
    </row>
    <row r="250" spans="1:12" ht="47.25" x14ac:dyDescent="0.25">
      <c r="A250" s="25" t="s">
        <v>160</v>
      </c>
      <c r="B250" s="18">
        <v>170703</v>
      </c>
      <c r="C250" s="16">
        <v>5220898</v>
      </c>
      <c r="D250" s="74">
        <v>24111930</v>
      </c>
      <c r="E250" s="74">
        <v>22514260.559999999</v>
      </c>
      <c r="F250" s="17">
        <f t="shared" si="32"/>
        <v>93.373946258138602</v>
      </c>
      <c r="G250" s="16">
        <f t="shared" si="31"/>
        <v>17293362.559999999</v>
      </c>
      <c r="H250" s="16">
        <v>18756330.609999999</v>
      </c>
      <c r="I250" s="33">
        <v>45252219.219999999</v>
      </c>
      <c r="J250" s="33">
        <v>42025878.350000001</v>
      </c>
      <c r="K250" s="31">
        <f t="shared" si="22"/>
        <v>92.870314593159094</v>
      </c>
      <c r="L250" s="16">
        <f t="shared" si="28"/>
        <v>23269547.740000002</v>
      </c>
    </row>
    <row r="251" spans="1:12" ht="15.75" x14ac:dyDescent="0.25">
      <c r="A251" s="25" t="s">
        <v>94</v>
      </c>
      <c r="B251" s="18">
        <v>170800</v>
      </c>
      <c r="C251" s="33"/>
      <c r="D251" s="74">
        <v>0</v>
      </c>
      <c r="E251" s="74">
        <v>0</v>
      </c>
      <c r="F251" s="17" t="str">
        <f t="shared" si="32"/>
        <v/>
      </c>
      <c r="G251" s="16">
        <f t="shared" si="31"/>
        <v>0</v>
      </c>
      <c r="H251" s="16">
        <v>985.84</v>
      </c>
      <c r="I251" s="33">
        <v>105000</v>
      </c>
      <c r="J251" s="33">
        <v>90807.6</v>
      </c>
      <c r="K251" s="31">
        <f t="shared" si="22"/>
        <v>86.483428571428576</v>
      </c>
      <c r="L251" s="16">
        <f t="shared" si="28"/>
        <v>89821.760000000009</v>
      </c>
    </row>
    <row r="252" spans="1:12" ht="31.5" x14ac:dyDescent="0.25">
      <c r="A252" s="25" t="s">
        <v>95</v>
      </c>
      <c r="B252" s="18">
        <v>171000</v>
      </c>
      <c r="C252" s="16">
        <v>390000</v>
      </c>
      <c r="D252" s="74">
        <v>4222434</v>
      </c>
      <c r="E252" s="74">
        <v>4174175.23</v>
      </c>
      <c r="F252" s="17">
        <f t="shared" si="32"/>
        <v>98.857086457716093</v>
      </c>
      <c r="G252" s="16">
        <f t="shared" si="31"/>
        <v>3784175.23</v>
      </c>
      <c r="H252" s="16">
        <v>5632291.5999999996</v>
      </c>
      <c r="I252" s="33">
        <v>921102</v>
      </c>
      <c r="J252" s="33">
        <v>906969</v>
      </c>
      <c r="K252" s="31">
        <f t="shared" si="22"/>
        <v>98.465642241575864</v>
      </c>
      <c r="L252" s="16">
        <f t="shared" si="28"/>
        <v>-4725322.5999999996</v>
      </c>
    </row>
    <row r="253" spans="1:12" s="19" customFormat="1" ht="31.5" x14ac:dyDescent="0.25">
      <c r="A253" s="24" t="s">
        <v>96</v>
      </c>
      <c r="B253" s="27">
        <v>180000</v>
      </c>
      <c r="C253" s="22">
        <f>C255+C256+C254</f>
        <v>140418.28</v>
      </c>
      <c r="D253" s="22">
        <f>D255+D256+D254</f>
        <v>713813</v>
      </c>
      <c r="E253" s="22">
        <f>E255+E256+E254</f>
        <v>233893.5</v>
      </c>
      <c r="F253" s="23">
        <f t="shared" si="32"/>
        <v>32.766775051729233</v>
      </c>
      <c r="G253" s="22">
        <f t="shared" si="31"/>
        <v>93475.22</v>
      </c>
      <c r="H253" s="22">
        <f>H255+H256</f>
        <v>0</v>
      </c>
      <c r="I253" s="22">
        <f>I255+I256</f>
        <v>457200</v>
      </c>
      <c r="J253" s="22">
        <f>J255+J256</f>
        <v>457200</v>
      </c>
      <c r="K253" s="30">
        <f t="shared" si="22"/>
        <v>100</v>
      </c>
      <c r="L253" s="22">
        <f t="shared" si="28"/>
        <v>457200</v>
      </c>
    </row>
    <row r="254" spans="1:12" s="77" customFormat="1" ht="18.75" customHeight="1" x14ac:dyDescent="0.25">
      <c r="A254" s="25" t="s">
        <v>297</v>
      </c>
      <c r="B254" s="18">
        <v>180107</v>
      </c>
      <c r="C254" s="36"/>
      <c r="D254" s="74">
        <v>500000</v>
      </c>
      <c r="E254" s="74">
        <v>31234.92</v>
      </c>
      <c r="F254" s="17">
        <f t="shared" si="32"/>
        <v>6.2469839999999994</v>
      </c>
      <c r="G254" s="16">
        <f t="shared" si="31"/>
        <v>31234.92</v>
      </c>
      <c r="H254" s="22"/>
      <c r="I254" s="22"/>
      <c r="J254" s="22"/>
      <c r="K254" s="31" t="str">
        <f t="shared" si="22"/>
        <v/>
      </c>
      <c r="L254" s="16">
        <f t="shared" si="28"/>
        <v>0</v>
      </c>
    </row>
    <row r="255" spans="1:12" ht="21" customHeight="1" x14ac:dyDescent="0.25">
      <c r="A255" s="25" t="s">
        <v>161</v>
      </c>
      <c r="B255" s="18">
        <v>180404</v>
      </c>
      <c r="C255" s="16">
        <v>140418.28</v>
      </c>
      <c r="D255" s="74">
        <v>213813</v>
      </c>
      <c r="E255" s="74">
        <v>202658.58</v>
      </c>
      <c r="F255" s="17">
        <f t="shared" si="32"/>
        <v>94.78309550869217</v>
      </c>
      <c r="G255" s="16">
        <f t="shared" si="31"/>
        <v>62240.299999999988</v>
      </c>
      <c r="H255" s="16">
        <v>0</v>
      </c>
      <c r="I255" s="16">
        <v>0</v>
      </c>
      <c r="J255" s="16">
        <v>0</v>
      </c>
      <c r="K255" s="31" t="str">
        <f t="shared" si="22"/>
        <v/>
      </c>
      <c r="L255" s="16">
        <f t="shared" si="28"/>
        <v>0</v>
      </c>
    </row>
    <row r="256" spans="1:12" ht="63" x14ac:dyDescent="0.25">
      <c r="A256" s="25" t="s">
        <v>246</v>
      </c>
      <c r="B256" s="18">
        <v>180409</v>
      </c>
      <c r="C256" s="33"/>
      <c r="D256" s="74">
        <v>0</v>
      </c>
      <c r="E256" s="74">
        <v>0</v>
      </c>
      <c r="F256" s="17" t="str">
        <f t="shared" si="32"/>
        <v/>
      </c>
      <c r="G256" s="16">
        <f t="shared" si="31"/>
        <v>0</v>
      </c>
      <c r="H256" s="16"/>
      <c r="I256" s="33">
        <v>457200</v>
      </c>
      <c r="J256" s="33">
        <v>457200</v>
      </c>
      <c r="K256" s="31">
        <f t="shared" si="22"/>
        <v>100</v>
      </c>
      <c r="L256" s="16">
        <f t="shared" si="28"/>
        <v>457200</v>
      </c>
    </row>
    <row r="257" spans="1:12" s="19" customFormat="1" ht="31.5" x14ac:dyDescent="0.25">
      <c r="A257" s="24" t="s">
        <v>97</v>
      </c>
      <c r="B257" s="27">
        <v>210000</v>
      </c>
      <c r="C257" s="22">
        <f>C258</f>
        <v>1143423.2</v>
      </c>
      <c r="D257" s="22">
        <f>D258</f>
        <v>1319527</v>
      </c>
      <c r="E257" s="22">
        <f>E258</f>
        <v>1276381.0900000001</v>
      </c>
      <c r="F257" s="23">
        <f t="shared" ref="F257:F284" si="33">IF(D257=0,"",IF(E257/D257&gt;1.5, "зв.100",E257/D257*100))</f>
        <v>96.730198775773445</v>
      </c>
      <c r="G257" s="22">
        <f t="shared" ref="G257:G288" si="34">E257-C257</f>
        <v>132957.89000000013</v>
      </c>
      <c r="H257" s="22">
        <f>H258</f>
        <v>25000</v>
      </c>
      <c r="I257" s="22">
        <f>I258</f>
        <v>0</v>
      </c>
      <c r="J257" s="22">
        <f>J258</f>
        <v>0</v>
      </c>
      <c r="K257" s="30" t="str">
        <f t="shared" si="22"/>
        <v/>
      </c>
      <c r="L257" s="22">
        <f t="shared" si="28"/>
        <v>-25000</v>
      </c>
    </row>
    <row r="258" spans="1:12" ht="15.75" x14ac:dyDescent="0.25">
      <c r="A258" s="25" t="s">
        <v>146</v>
      </c>
      <c r="B258" s="18">
        <v>210110</v>
      </c>
      <c r="C258" s="16">
        <v>1143423.2</v>
      </c>
      <c r="D258" s="74">
        <v>1319527</v>
      </c>
      <c r="E258" s="74">
        <v>1276381.0900000001</v>
      </c>
      <c r="F258" s="17">
        <f t="shared" si="33"/>
        <v>96.730198775773445</v>
      </c>
      <c r="G258" s="16">
        <f t="shared" si="34"/>
        <v>132957.89000000013</v>
      </c>
      <c r="H258" s="33">
        <v>25000</v>
      </c>
      <c r="I258" s="16"/>
      <c r="J258" s="16"/>
      <c r="K258" s="31" t="str">
        <f t="shared" si="22"/>
        <v/>
      </c>
      <c r="L258" s="16">
        <f t="shared" si="28"/>
        <v>-25000</v>
      </c>
    </row>
    <row r="259" spans="1:12" s="19" customFormat="1" ht="15.75" x14ac:dyDescent="0.25">
      <c r="A259" s="24" t="s">
        <v>98</v>
      </c>
      <c r="B259" s="27">
        <v>240000</v>
      </c>
      <c r="C259" s="22">
        <f>SUM(C260:C263)</f>
        <v>0</v>
      </c>
      <c r="D259" s="22">
        <f>SUM(D260:D263)</f>
        <v>0</v>
      </c>
      <c r="E259" s="22">
        <f>SUM(E260:E263)</f>
        <v>0</v>
      </c>
      <c r="F259" s="23" t="str">
        <f t="shared" si="33"/>
        <v/>
      </c>
      <c r="G259" s="22">
        <f t="shared" si="34"/>
        <v>0</v>
      </c>
      <c r="H259" s="22">
        <f>SUM(H260:H263)</f>
        <v>6999096.2599999998</v>
      </c>
      <c r="I259" s="22">
        <f>SUM(I260:I263)</f>
        <v>8981705</v>
      </c>
      <c r="J259" s="22">
        <f>SUM(J260:J263)</f>
        <v>7778041.1100000003</v>
      </c>
      <c r="K259" s="30">
        <f t="shared" si="22"/>
        <v>86.5987149433209</v>
      </c>
      <c r="L259" s="22">
        <f t="shared" si="28"/>
        <v>778944.85000000056</v>
      </c>
    </row>
    <row r="260" spans="1:12" ht="31.5" x14ac:dyDescent="0.25">
      <c r="A260" s="25" t="s">
        <v>99</v>
      </c>
      <c r="B260" s="18">
        <v>240601</v>
      </c>
      <c r="C260" s="16">
        <v>0</v>
      </c>
      <c r="D260" s="16">
        <v>0</v>
      </c>
      <c r="E260" s="16">
        <v>0</v>
      </c>
      <c r="F260" s="17" t="str">
        <f t="shared" si="33"/>
        <v/>
      </c>
      <c r="G260" s="16">
        <f t="shared" si="34"/>
        <v>0</v>
      </c>
      <c r="H260" s="16">
        <v>1471499.34</v>
      </c>
      <c r="I260" s="33">
        <v>2526191</v>
      </c>
      <c r="J260" s="33">
        <v>1876442.09</v>
      </c>
      <c r="K260" s="31">
        <f t="shared" si="22"/>
        <v>74.279501827059008</v>
      </c>
      <c r="L260" s="16">
        <f t="shared" si="28"/>
        <v>404942.75</v>
      </c>
    </row>
    <row r="261" spans="1:12" ht="15.75" x14ac:dyDescent="0.25">
      <c r="A261" s="25" t="s">
        <v>237</v>
      </c>
      <c r="B261" s="18">
        <v>240602</v>
      </c>
      <c r="C261" s="16">
        <v>0</v>
      </c>
      <c r="D261" s="16">
        <v>0</v>
      </c>
      <c r="E261" s="16">
        <v>0</v>
      </c>
      <c r="F261" s="17" t="str">
        <f t="shared" si="33"/>
        <v/>
      </c>
      <c r="G261" s="16">
        <f t="shared" si="34"/>
        <v>0</v>
      </c>
      <c r="H261" s="33"/>
      <c r="I261" s="33">
        <v>150000</v>
      </c>
      <c r="J261" s="33">
        <v>73878.02</v>
      </c>
      <c r="K261" s="31">
        <f>IF(I261=0,"",IF(J261/I261&gt;1.5, "зв.100",J261/I261*100))</f>
        <v>49.252013333333338</v>
      </c>
      <c r="L261" s="16">
        <f>J261-H261</f>
        <v>73878.02</v>
      </c>
    </row>
    <row r="262" spans="1:12" ht="31.5" x14ac:dyDescent="0.25">
      <c r="A262" s="25" t="s">
        <v>100</v>
      </c>
      <c r="B262" s="18">
        <v>240604</v>
      </c>
      <c r="C262" s="16">
        <v>0</v>
      </c>
      <c r="D262" s="16">
        <v>0</v>
      </c>
      <c r="E262" s="16">
        <v>0</v>
      </c>
      <c r="F262" s="17" t="str">
        <f t="shared" si="33"/>
        <v/>
      </c>
      <c r="G262" s="16">
        <f t="shared" si="34"/>
        <v>0</v>
      </c>
      <c r="H262" s="33"/>
      <c r="I262" s="33">
        <v>35000</v>
      </c>
      <c r="J262" s="33">
        <v>35000</v>
      </c>
      <c r="K262" s="31">
        <f t="shared" si="22"/>
        <v>100</v>
      </c>
      <c r="L262" s="16">
        <f t="shared" si="28"/>
        <v>35000</v>
      </c>
    </row>
    <row r="263" spans="1:12" ht="63" x14ac:dyDescent="0.25">
      <c r="A263" s="25" t="s">
        <v>147</v>
      </c>
      <c r="B263" s="18">
        <v>240900</v>
      </c>
      <c r="C263" s="16">
        <v>0</v>
      </c>
      <c r="D263" s="16">
        <v>0</v>
      </c>
      <c r="E263" s="16">
        <v>0</v>
      </c>
      <c r="F263" s="17" t="str">
        <f t="shared" si="33"/>
        <v/>
      </c>
      <c r="G263" s="16">
        <f t="shared" si="34"/>
        <v>0</v>
      </c>
      <c r="H263" s="16">
        <v>5527596.9199999999</v>
      </c>
      <c r="I263" s="33">
        <v>6270514</v>
      </c>
      <c r="J263" s="33">
        <v>5792721</v>
      </c>
      <c r="K263" s="31">
        <f t="shared" si="22"/>
        <v>92.380321613188329</v>
      </c>
      <c r="L263" s="16">
        <f t="shared" si="28"/>
        <v>265124.08000000007</v>
      </c>
    </row>
    <row r="264" spans="1:12" s="19" customFormat="1" ht="15.75" x14ac:dyDescent="0.25">
      <c r="A264" s="24" t="s">
        <v>101</v>
      </c>
      <c r="B264" s="27">
        <v>250000</v>
      </c>
      <c r="C264" s="22">
        <f>SUM(C265:C268)</f>
        <v>5722947.0300000003</v>
      </c>
      <c r="D264" s="22">
        <f>SUM(D265:D268)</f>
        <v>24076487</v>
      </c>
      <c r="E264" s="22">
        <f>SUM(E265:E268)</f>
        <v>13361369.030000001</v>
      </c>
      <c r="F264" s="23">
        <f t="shared" si="33"/>
        <v>55.495509083198073</v>
      </c>
      <c r="G264" s="22">
        <f t="shared" si="34"/>
        <v>7638422.0000000009</v>
      </c>
      <c r="H264" s="22">
        <f>SUM(H265:H268)</f>
        <v>784949.44</v>
      </c>
      <c r="I264" s="22">
        <f>SUM(I265:I268)</f>
        <v>4420443.1900000004</v>
      </c>
      <c r="J264" s="22">
        <f>SUM(J265:J268)</f>
        <v>2676008.66</v>
      </c>
      <c r="K264" s="30">
        <f t="shared" si="22"/>
        <v>60.537112343253533</v>
      </c>
      <c r="L264" s="22">
        <f t="shared" si="28"/>
        <v>1891059.2200000002</v>
      </c>
    </row>
    <row r="265" spans="1:12" ht="15.75" x14ac:dyDescent="0.25">
      <c r="A265" s="25" t="s">
        <v>102</v>
      </c>
      <c r="B265" s="18">
        <v>250102</v>
      </c>
      <c r="C265" s="16">
        <v>0</v>
      </c>
      <c r="D265" s="74">
        <v>9553300</v>
      </c>
      <c r="E265" s="16">
        <v>0</v>
      </c>
      <c r="F265" s="17">
        <f t="shared" si="33"/>
        <v>0</v>
      </c>
      <c r="G265" s="16">
        <f t="shared" si="34"/>
        <v>0</v>
      </c>
      <c r="H265" s="16">
        <v>0</v>
      </c>
      <c r="I265" s="16">
        <v>0</v>
      </c>
      <c r="J265" s="16">
        <v>0</v>
      </c>
      <c r="K265" s="31" t="str">
        <f t="shared" si="22"/>
        <v/>
      </c>
      <c r="L265" s="16">
        <f t="shared" si="28"/>
        <v>0</v>
      </c>
    </row>
    <row r="266" spans="1:12" ht="31.5" x14ac:dyDescent="0.25">
      <c r="A266" s="25" t="s">
        <v>241</v>
      </c>
      <c r="B266" s="18">
        <v>250203</v>
      </c>
      <c r="C266" s="16">
        <v>269932</v>
      </c>
      <c r="D266" s="74">
        <v>3996627</v>
      </c>
      <c r="E266" s="74">
        <v>3996524.63</v>
      </c>
      <c r="F266" s="17">
        <f t="shared" si="33"/>
        <v>99.997438590091093</v>
      </c>
      <c r="G266" s="16">
        <f t="shared" si="34"/>
        <v>3726592.63</v>
      </c>
      <c r="H266" s="33"/>
      <c r="I266" s="33"/>
      <c r="J266" s="33"/>
      <c r="K266" s="31" t="str">
        <f>IF(I266=0,"",IF(J266/I266&gt;1.5, "зв.100",J266/I266*100))</f>
        <v/>
      </c>
      <c r="L266" s="16">
        <f>J266-H266</f>
        <v>0</v>
      </c>
    </row>
    <row r="267" spans="1:12" ht="15.75" x14ac:dyDescent="0.25">
      <c r="A267" s="25" t="s">
        <v>103</v>
      </c>
      <c r="B267" s="18">
        <v>250404</v>
      </c>
      <c r="C267" s="16">
        <v>5453015.0300000003</v>
      </c>
      <c r="D267" s="74">
        <v>10496560</v>
      </c>
      <c r="E267" s="74">
        <v>9334844.4000000004</v>
      </c>
      <c r="F267" s="17">
        <f t="shared" si="33"/>
        <v>88.93241595341712</v>
      </c>
      <c r="G267" s="16">
        <f t="shared" si="34"/>
        <v>3881829.37</v>
      </c>
      <c r="H267" s="16">
        <v>776729.44</v>
      </c>
      <c r="I267" s="33">
        <v>4388443.1900000004</v>
      </c>
      <c r="J267" s="33">
        <v>2655508.66</v>
      </c>
      <c r="K267" s="31">
        <f t="shared" si="22"/>
        <v>60.51140564041345</v>
      </c>
      <c r="L267" s="16">
        <f t="shared" si="28"/>
        <v>1878779.2200000002</v>
      </c>
    </row>
    <row r="268" spans="1:12" ht="65.25" customHeight="1" x14ac:dyDescent="0.25">
      <c r="A268" s="25" t="s">
        <v>104</v>
      </c>
      <c r="B268" s="18">
        <v>250913</v>
      </c>
      <c r="C268" s="16">
        <v>0</v>
      </c>
      <c r="D268" s="74">
        <v>30000</v>
      </c>
      <c r="E268" s="74">
        <v>30000</v>
      </c>
      <c r="F268" s="17">
        <f t="shared" si="33"/>
        <v>100</v>
      </c>
      <c r="G268" s="16">
        <f t="shared" si="34"/>
        <v>30000</v>
      </c>
      <c r="H268" s="33">
        <v>8220</v>
      </c>
      <c r="I268" s="33">
        <v>32000</v>
      </c>
      <c r="J268" s="33">
        <v>20500</v>
      </c>
      <c r="K268" s="31">
        <f t="shared" si="22"/>
        <v>64.0625</v>
      </c>
      <c r="L268" s="16">
        <f t="shared" si="28"/>
        <v>12280</v>
      </c>
    </row>
    <row r="269" spans="1:12" s="19" customFormat="1" ht="15.75" x14ac:dyDescent="0.25">
      <c r="A269" s="24" t="s">
        <v>105</v>
      </c>
      <c r="B269" s="27">
        <v>900201</v>
      </c>
      <c r="C269" s="22">
        <f>C264+C259+C257+C253+C244+C242+C234+C228+C226+C221+C206+C173+C154+C165+C152</f>
        <v>553278683.48000002</v>
      </c>
      <c r="D269" s="22">
        <f>D264+D259+D257+D253+D244+D242+D234+D228+D226+D221+D206+D173+D154+D165+D152</f>
        <v>883777685.16999996</v>
      </c>
      <c r="E269" s="22">
        <f>E264+E259+E257+E253+E244+E242+E234+E228+E226+E221+E206+E173+E154+E165+E152</f>
        <v>850816586.39999998</v>
      </c>
      <c r="F269" s="23">
        <f t="shared" si="33"/>
        <v>96.270430977937664</v>
      </c>
      <c r="G269" s="22">
        <f t="shared" si="34"/>
        <v>297537902.91999996</v>
      </c>
      <c r="H269" s="22">
        <f>H264+H259+H257+H253+H244+H242+H234+H228+H226+H221+H206+H173+H154+H165+H152</f>
        <v>126891726.69</v>
      </c>
      <c r="I269" s="22">
        <f>I264+I259+I257+I253+I244+I242+I234+I228+I226+I221+I206+I173+I154+I165+I152</f>
        <v>298097814.27999997</v>
      </c>
      <c r="J269" s="22">
        <f>J264+J259+J257+J253+J244+J242+J234+J228+J226+J221+J206+J173+J154+J165+J152</f>
        <v>227271383.37</v>
      </c>
      <c r="K269" s="30">
        <f t="shared" ref="K269:K284" si="35">IF(I269=0,"",IF(J269/I269&gt;1.5, "зв.100",J269/I269*100))</f>
        <v>76.24054001165085</v>
      </c>
      <c r="L269" s="22">
        <f t="shared" si="28"/>
        <v>100379656.68000001</v>
      </c>
    </row>
    <row r="270" spans="1:12" ht="50.25" customHeight="1" x14ac:dyDescent="0.25">
      <c r="A270" s="25" t="s">
        <v>106</v>
      </c>
      <c r="B270" s="18">
        <v>250344</v>
      </c>
      <c r="C270" s="16">
        <v>0</v>
      </c>
      <c r="D270" s="53">
        <v>3600</v>
      </c>
      <c r="E270" s="54">
        <v>3600</v>
      </c>
      <c r="F270" s="17">
        <f t="shared" si="33"/>
        <v>100</v>
      </c>
      <c r="G270" s="16">
        <f t="shared" si="34"/>
        <v>3600</v>
      </c>
      <c r="H270" s="16">
        <v>0</v>
      </c>
      <c r="I270" s="33">
        <v>345400</v>
      </c>
      <c r="J270" s="33">
        <v>345400</v>
      </c>
      <c r="K270" s="31">
        <f t="shared" si="35"/>
        <v>100</v>
      </c>
      <c r="L270" s="16">
        <f t="shared" ref="L270:L284" si="36">J270-H270</f>
        <v>345400</v>
      </c>
    </row>
    <row r="271" spans="1:12" s="19" customFormat="1" ht="31.5" x14ac:dyDescent="0.25">
      <c r="A271" s="24" t="s">
        <v>107</v>
      </c>
      <c r="B271" s="27">
        <v>900202</v>
      </c>
      <c r="C271" s="22">
        <f>C269+C270</f>
        <v>553278683.48000002</v>
      </c>
      <c r="D271" s="22">
        <f>D269+D270</f>
        <v>883781285.16999996</v>
      </c>
      <c r="E271" s="22">
        <f>E269+E270</f>
        <v>850820186.39999998</v>
      </c>
      <c r="F271" s="23">
        <f t="shared" si="33"/>
        <v>96.270446169986528</v>
      </c>
      <c r="G271" s="22">
        <f t="shared" si="34"/>
        <v>297541502.91999996</v>
      </c>
      <c r="H271" s="22">
        <f>H269+H270</f>
        <v>126891726.69</v>
      </c>
      <c r="I271" s="22">
        <f>I269+I270</f>
        <v>298443214.27999997</v>
      </c>
      <c r="J271" s="22">
        <f>J269+J270</f>
        <v>227616783.37</v>
      </c>
      <c r="K271" s="30">
        <f t="shared" si="35"/>
        <v>76.268037763609371</v>
      </c>
      <c r="L271" s="22">
        <f t="shared" si="36"/>
        <v>100725056.68000001</v>
      </c>
    </row>
    <row r="272" spans="1:12" s="47" customFormat="1" ht="63" x14ac:dyDescent="0.25">
      <c r="A272" s="25" t="s">
        <v>230</v>
      </c>
      <c r="B272" s="18">
        <v>250311</v>
      </c>
      <c r="C272" s="16">
        <v>34215300</v>
      </c>
      <c r="D272" s="16"/>
      <c r="E272" s="16"/>
      <c r="F272" s="17" t="str">
        <f t="shared" si="33"/>
        <v/>
      </c>
      <c r="G272" s="16">
        <f t="shared" si="34"/>
        <v>-34215300</v>
      </c>
      <c r="H272" s="16"/>
      <c r="I272" s="16"/>
      <c r="J272" s="16"/>
      <c r="K272" s="31" t="str">
        <f t="shared" si="35"/>
        <v/>
      </c>
      <c r="L272" s="16">
        <f t="shared" si="36"/>
        <v>0</v>
      </c>
    </row>
    <row r="273" spans="1:12" ht="65.25" customHeight="1" x14ac:dyDescent="0.25">
      <c r="A273" s="25" t="s">
        <v>162</v>
      </c>
      <c r="B273" s="18">
        <v>250323</v>
      </c>
      <c r="C273" s="16">
        <v>629677</v>
      </c>
      <c r="D273" s="53">
        <v>105000</v>
      </c>
      <c r="E273" s="54">
        <v>105000</v>
      </c>
      <c r="F273" s="17">
        <f t="shared" si="33"/>
        <v>100</v>
      </c>
      <c r="G273" s="16">
        <f t="shared" si="34"/>
        <v>-524677</v>
      </c>
      <c r="H273" s="33">
        <v>981000</v>
      </c>
      <c r="I273" s="53">
        <v>119000</v>
      </c>
      <c r="J273" s="33">
        <v>119000</v>
      </c>
      <c r="K273" s="31">
        <f t="shared" si="35"/>
        <v>100</v>
      </c>
      <c r="L273" s="16">
        <f t="shared" si="36"/>
        <v>-862000</v>
      </c>
    </row>
    <row r="274" spans="1:12" ht="110.25" x14ac:dyDescent="0.25">
      <c r="A274" s="25" t="s">
        <v>210</v>
      </c>
      <c r="B274" s="18">
        <v>250326</v>
      </c>
      <c r="C274" s="16">
        <v>200252584</v>
      </c>
      <c r="D274" s="74">
        <v>152686420</v>
      </c>
      <c r="E274" s="74">
        <v>152686420</v>
      </c>
      <c r="F274" s="17">
        <f t="shared" si="33"/>
        <v>100</v>
      </c>
      <c r="G274" s="16">
        <f t="shared" si="34"/>
        <v>-47566164</v>
      </c>
      <c r="H274" s="16">
        <v>0</v>
      </c>
      <c r="I274" s="16">
        <v>0</v>
      </c>
      <c r="J274" s="16">
        <v>0</v>
      </c>
      <c r="K274" s="31" t="str">
        <f t="shared" si="35"/>
        <v/>
      </c>
      <c r="L274" s="16">
        <f t="shared" si="36"/>
        <v>0</v>
      </c>
    </row>
    <row r="275" spans="1:12" ht="96" customHeight="1" x14ac:dyDescent="0.25">
      <c r="A275" s="25" t="s">
        <v>166</v>
      </c>
      <c r="B275" s="18">
        <v>250328</v>
      </c>
      <c r="C275" s="16">
        <v>23668162.149999999</v>
      </c>
      <c r="D275" s="74">
        <v>33324812.289999999</v>
      </c>
      <c r="E275" s="74">
        <v>33324812.289999999</v>
      </c>
      <c r="F275" s="17">
        <f t="shared" si="33"/>
        <v>100</v>
      </c>
      <c r="G275" s="16">
        <f t="shared" si="34"/>
        <v>9656650.1400000006</v>
      </c>
      <c r="H275" s="16">
        <v>0</v>
      </c>
      <c r="I275" s="16">
        <v>0</v>
      </c>
      <c r="J275" s="16">
        <v>0</v>
      </c>
      <c r="K275" s="31" t="str">
        <f t="shared" si="35"/>
        <v/>
      </c>
      <c r="L275" s="16">
        <f t="shared" si="36"/>
        <v>0</v>
      </c>
    </row>
    <row r="276" spans="1:12" ht="95.25" customHeight="1" x14ac:dyDescent="0.25">
      <c r="A276" s="25" t="s">
        <v>167</v>
      </c>
      <c r="B276" s="18">
        <v>250329</v>
      </c>
      <c r="C276" s="16">
        <v>1972802.12</v>
      </c>
      <c r="D276" s="74">
        <v>1013053.72</v>
      </c>
      <c r="E276" s="74">
        <v>1013053.72</v>
      </c>
      <c r="F276" s="17">
        <f t="shared" si="33"/>
        <v>100</v>
      </c>
      <c r="G276" s="16">
        <f t="shared" si="34"/>
        <v>-959748.40000000014</v>
      </c>
      <c r="H276" s="16">
        <v>0</v>
      </c>
      <c r="I276" s="16">
        <v>0</v>
      </c>
      <c r="J276" s="16">
        <v>0</v>
      </c>
      <c r="K276" s="31" t="str">
        <f t="shared" si="35"/>
        <v/>
      </c>
      <c r="L276" s="16">
        <f t="shared" si="36"/>
        <v>0</v>
      </c>
    </row>
    <row r="277" spans="1:12" ht="78.75" x14ac:dyDescent="0.25">
      <c r="A277" s="25" t="s">
        <v>108</v>
      </c>
      <c r="B277" s="18">
        <v>250330</v>
      </c>
      <c r="C277" s="16">
        <v>59328.23</v>
      </c>
      <c r="D277" s="74">
        <v>90500</v>
      </c>
      <c r="E277" s="74">
        <v>90500</v>
      </c>
      <c r="F277" s="17">
        <f t="shared" si="33"/>
        <v>100</v>
      </c>
      <c r="G277" s="16">
        <f t="shared" si="34"/>
        <v>31171.769999999997</v>
      </c>
      <c r="H277" s="16">
        <v>0</v>
      </c>
      <c r="I277" s="16">
        <v>0</v>
      </c>
      <c r="J277" s="16">
        <v>0</v>
      </c>
      <c r="K277" s="31" t="str">
        <f t="shared" si="35"/>
        <v/>
      </c>
      <c r="L277" s="16">
        <f t="shared" si="36"/>
        <v>0</v>
      </c>
    </row>
    <row r="278" spans="1:12" ht="113.25" customHeight="1" x14ac:dyDescent="0.25">
      <c r="A278" s="25" t="s">
        <v>168</v>
      </c>
      <c r="B278" s="18">
        <v>250376</v>
      </c>
      <c r="C278" s="16">
        <v>612183.4</v>
      </c>
      <c r="D278" s="74">
        <v>394257.51</v>
      </c>
      <c r="E278" s="74">
        <v>394257.51</v>
      </c>
      <c r="F278" s="17">
        <f t="shared" si="33"/>
        <v>100</v>
      </c>
      <c r="G278" s="16">
        <f t="shared" si="34"/>
        <v>-217925.89</v>
      </c>
      <c r="H278" s="16">
        <v>0</v>
      </c>
      <c r="I278" s="16">
        <v>0</v>
      </c>
      <c r="J278" s="16">
        <v>0</v>
      </c>
      <c r="K278" s="31" t="str">
        <f t="shared" si="35"/>
        <v/>
      </c>
      <c r="L278" s="16">
        <f t="shared" si="36"/>
        <v>0</v>
      </c>
    </row>
    <row r="279" spans="1:12" ht="15.75" x14ac:dyDescent="0.25">
      <c r="A279" s="25" t="s">
        <v>163</v>
      </c>
      <c r="B279" s="18">
        <v>250380</v>
      </c>
      <c r="C279" s="16">
        <v>45626.52</v>
      </c>
      <c r="D279" s="74">
        <v>35260620</v>
      </c>
      <c r="E279" s="74">
        <v>35194729.310000002</v>
      </c>
      <c r="F279" s="17">
        <f t="shared" si="33"/>
        <v>99.813132355585353</v>
      </c>
      <c r="G279" s="16">
        <f t="shared" si="34"/>
        <v>35149102.789999999</v>
      </c>
      <c r="H279" s="16">
        <v>8284879.3200000003</v>
      </c>
      <c r="I279" s="33">
        <v>25170311</v>
      </c>
      <c r="J279" s="33">
        <v>24063212.739999998</v>
      </c>
      <c r="K279" s="31">
        <f t="shared" si="35"/>
        <v>95.601570993699667</v>
      </c>
      <c r="L279" s="16">
        <f t="shared" si="36"/>
        <v>15778333.419999998</v>
      </c>
    </row>
    <row r="280" spans="1:12" s="43" customFormat="1" ht="16.5" x14ac:dyDescent="0.2">
      <c r="A280" s="88" t="s">
        <v>7</v>
      </c>
      <c r="B280" s="44">
        <v>900203</v>
      </c>
      <c r="C280" s="40">
        <f>SUM(C272:C279)+C271</f>
        <v>814734346.9000001</v>
      </c>
      <c r="D280" s="40">
        <f>SUM(D273:D279)+D271</f>
        <v>1106655948.6900001</v>
      </c>
      <c r="E280" s="40">
        <f>SUM(E273:E279)+E271</f>
        <v>1073628959.23</v>
      </c>
      <c r="F280" s="41">
        <f t="shared" si="33"/>
        <v>97.015604578903165</v>
      </c>
      <c r="G280" s="40">
        <f t="shared" si="34"/>
        <v>258894612.32999992</v>
      </c>
      <c r="H280" s="40">
        <f>SUM(H273:H279)+H271</f>
        <v>136157606.00999999</v>
      </c>
      <c r="I280" s="40">
        <f>SUM(I273:I279)+I271</f>
        <v>323732525.27999997</v>
      </c>
      <c r="J280" s="40">
        <f>SUM(J273:J279)+J271</f>
        <v>251798996.11000001</v>
      </c>
      <c r="K280" s="42">
        <f t="shared" si="35"/>
        <v>77.779949942384135</v>
      </c>
      <c r="L280" s="40">
        <f t="shared" si="36"/>
        <v>115641390.10000002</v>
      </c>
    </row>
    <row r="281" spans="1:12" s="19" customFormat="1" ht="16.5" x14ac:dyDescent="0.25">
      <c r="A281" s="24" t="s">
        <v>101</v>
      </c>
      <c r="B281" s="21">
        <v>250000</v>
      </c>
      <c r="C281" s="22">
        <f>C282+C283</f>
        <v>0</v>
      </c>
      <c r="D281" s="22">
        <f>D282+D283</f>
        <v>500000</v>
      </c>
      <c r="E281" s="22">
        <f>E282+E283</f>
        <v>500000</v>
      </c>
      <c r="F281" s="41">
        <f t="shared" si="33"/>
        <v>100</v>
      </c>
      <c r="G281" s="22">
        <f t="shared" si="34"/>
        <v>500000</v>
      </c>
      <c r="H281" s="22">
        <f>H282+H283</f>
        <v>-23419</v>
      </c>
      <c r="I281" s="22">
        <f>I282+I283</f>
        <v>349200</v>
      </c>
      <c r="J281" s="22">
        <f>J282+J283</f>
        <v>68140.900000000023</v>
      </c>
      <c r="K281" s="30">
        <f t="shared" si="35"/>
        <v>19.513430698739985</v>
      </c>
      <c r="L281" s="22">
        <f t="shared" si="36"/>
        <v>91559.900000000023</v>
      </c>
    </row>
    <row r="282" spans="1:12" ht="47.25" x14ac:dyDescent="0.25">
      <c r="A282" s="25" t="s">
        <v>109</v>
      </c>
      <c r="B282" s="15">
        <v>250908</v>
      </c>
      <c r="C282" s="16">
        <v>0</v>
      </c>
      <c r="D282" s="16">
        <v>500000</v>
      </c>
      <c r="E282" s="16">
        <v>500000</v>
      </c>
      <c r="F282" s="17">
        <f t="shared" si="33"/>
        <v>100</v>
      </c>
      <c r="G282" s="16">
        <f t="shared" si="34"/>
        <v>500000</v>
      </c>
      <c r="H282" s="33">
        <v>288130</v>
      </c>
      <c r="I282" s="16">
        <v>586200</v>
      </c>
      <c r="J282" s="16">
        <v>391900</v>
      </c>
      <c r="K282" s="31">
        <f t="shared" si="35"/>
        <v>66.854315933128632</v>
      </c>
      <c r="L282" s="16">
        <f t="shared" si="36"/>
        <v>103770</v>
      </c>
    </row>
    <row r="283" spans="1:12" ht="47.25" x14ac:dyDescent="0.25">
      <c r="A283" s="25" t="s">
        <v>110</v>
      </c>
      <c r="B283" s="15">
        <v>250909</v>
      </c>
      <c r="C283" s="16">
        <v>0</v>
      </c>
      <c r="D283" s="16">
        <v>0</v>
      </c>
      <c r="E283" s="16">
        <v>0</v>
      </c>
      <c r="F283" s="41" t="str">
        <f t="shared" si="33"/>
        <v/>
      </c>
      <c r="G283" s="16">
        <f t="shared" si="34"/>
        <v>0</v>
      </c>
      <c r="H283" s="16">
        <v>-311549</v>
      </c>
      <c r="I283" s="16">
        <v>-237000</v>
      </c>
      <c r="J283" s="16">
        <v>-323759.09999999998</v>
      </c>
      <c r="K283" s="31">
        <f t="shared" si="35"/>
        <v>136.60721518987339</v>
      </c>
      <c r="L283" s="16">
        <f t="shared" si="36"/>
        <v>-12210.099999999977</v>
      </c>
    </row>
    <row r="284" spans="1:12" s="28" customFormat="1" ht="16.5" x14ac:dyDescent="0.2">
      <c r="A284" s="24" t="s">
        <v>8</v>
      </c>
      <c r="B284" s="21">
        <v>900201</v>
      </c>
      <c r="C284" s="29">
        <f>C281</f>
        <v>0</v>
      </c>
      <c r="D284" s="29">
        <f>D281</f>
        <v>500000</v>
      </c>
      <c r="E284" s="29">
        <f>E281</f>
        <v>500000</v>
      </c>
      <c r="F284" s="41">
        <f t="shared" si="33"/>
        <v>100</v>
      </c>
      <c r="G284" s="29">
        <f t="shared" si="34"/>
        <v>500000</v>
      </c>
      <c r="H284" s="29">
        <f>H281</f>
        <v>-23419</v>
      </c>
      <c r="I284" s="29">
        <f>I281</f>
        <v>349200</v>
      </c>
      <c r="J284" s="29">
        <f>J281</f>
        <v>68140.900000000023</v>
      </c>
      <c r="K284" s="32">
        <f t="shared" si="35"/>
        <v>19.513430698739985</v>
      </c>
      <c r="L284" s="29">
        <f t="shared" si="36"/>
        <v>91559.900000000023</v>
      </c>
    </row>
    <row r="285" spans="1:12" s="43" customFormat="1" ht="16.5" x14ac:dyDescent="0.2">
      <c r="A285" s="88" t="s">
        <v>298</v>
      </c>
      <c r="B285" s="39"/>
      <c r="C285" s="40">
        <f>C151-C280-C284</f>
        <v>32654047.799999833</v>
      </c>
      <c r="D285" s="40">
        <f>D151-D280-D284</f>
        <v>87795683</v>
      </c>
      <c r="E285" s="40">
        <f>E151-E280-E284</f>
        <v>226671203.98000002</v>
      </c>
      <c r="F285" s="41"/>
      <c r="G285" s="40">
        <f t="shared" si="34"/>
        <v>194017156.18000019</v>
      </c>
      <c r="H285" s="40">
        <f>H151-H280-H284</f>
        <v>41992543.470000029</v>
      </c>
      <c r="I285" s="40">
        <f>I151-I280-I284</f>
        <v>-251255257.38999999</v>
      </c>
      <c r="J285" s="40">
        <f>J151-J280-J284</f>
        <v>-165142352.44000003</v>
      </c>
      <c r="K285" s="40"/>
      <c r="L285" s="40">
        <f>J285-H285</f>
        <v>-207134895.91000006</v>
      </c>
    </row>
    <row r="286" spans="1:12" s="19" customFormat="1" ht="15.75" x14ac:dyDescent="0.25">
      <c r="A286" s="24" t="s">
        <v>149</v>
      </c>
      <c r="B286" s="21">
        <v>200000</v>
      </c>
      <c r="C286" s="22">
        <f>C297+C290+C294+C287</f>
        <v>-32654047.800000001</v>
      </c>
      <c r="D286" s="22">
        <f>D297+D290+D294</f>
        <v>-87795683</v>
      </c>
      <c r="E286" s="22">
        <f>E297+E290+E294</f>
        <v>-226671203.98000002</v>
      </c>
      <c r="F286" s="22"/>
      <c r="G286" s="22">
        <f t="shared" si="34"/>
        <v>-194017156.18000001</v>
      </c>
      <c r="H286" s="22">
        <f>H297+H290+H294+H302</f>
        <v>-41992543.469999999</v>
      </c>
      <c r="I286" s="22">
        <f>I297+I290+I294+I302</f>
        <v>251255257.38999999</v>
      </c>
      <c r="J286" s="22">
        <f>J297+J290+J294</f>
        <v>165142352.44</v>
      </c>
      <c r="K286" s="30"/>
      <c r="L286" s="22">
        <f t="shared" ref="L286:L317" si="37">J286-H286</f>
        <v>207134895.91</v>
      </c>
    </row>
    <row r="287" spans="1:12" s="19" customFormat="1" ht="31.5" x14ac:dyDescent="0.25">
      <c r="A287" s="24" t="s">
        <v>256</v>
      </c>
      <c r="B287" s="21">
        <v>203400</v>
      </c>
      <c r="C287" s="22">
        <f>C288+C289</f>
        <v>-2959564.8800000027</v>
      </c>
      <c r="D287" s="22"/>
      <c r="E287" s="22"/>
      <c r="F287" s="23"/>
      <c r="G287" s="22">
        <f t="shared" si="34"/>
        <v>2959564.8800000027</v>
      </c>
      <c r="H287" s="22">
        <f>H288+H289</f>
        <v>0</v>
      </c>
      <c r="I287" s="22">
        <f>I288+I289</f>
        <v>0</v>
      </c>
      <c r="J287" s="22">
        <f>J288+J289</f>
        <v>0</v>
      </c>
      <c r="K287" s="30"/>
      <c r="L287" s="22">
        <f t="shared" si="37"/>
        <v>0</v>
      </c>
    </row>
    <row r="288" spans="1:12" s="19" customFormat="1" ht="15.75" x14ac:dyDescent="0.25">
      <c r="A288" s="25" t="s">
        <v>257</v>
      </c>
      <c r="B288" s="34">
        <v>203410</v>
      </c>
      <c r="C288" s="16">
        <v>41422271</v>
      </c>
      <c r="D288" s="22"/>
      <c r="E288" s="22"/>
      <c r="F288" s="23"/>
      <c r="G288" s="16">
        <f t="shared" si="34"/>
        <v>-41422271</v>
      </c>
      <c r="H288" s="22"/>
      <c r="I288" s="22"/>
      <c r="J288" s="22"/>
      <c r="K288" s="31"/>
      <c r="L288" s="16">
        <f t="shared" si="37"/>
        <v>0</v>
      </c>
    </row>
    <row r="289" spans="1:12" s="19" customFormat="1" ht="15.75" x14ac:dyDescent="0.25">
      <c r="A289" s="25" t="s">
        <v>258</v>
      </c>
      <c r="B289" s="34">
        <v>203420</v>
      </c>
      <c r="C289" s="16">
        <v>-44381835.880000003</v>
      </c>
      <c r="D289" s="22"/>
      <c r="E289" s="22"/>
      <c r="F289" s="23"/>
      <c r="G289" s="16">
        <f t="shared" ref="G289:G317" si="38">E289-C289</f>
        <v>44381835.880000003</v>
      </c>
      <c r="H289" s="22"/>
      <c r="I289" s="22"/>
      <c r="J289" s="22"/>
      <c r="K289" s="31"/>
      <c r="L289" s="16">
        <f t="shared" si="37"/>
        <v>0</v>
      </c>
    </row>
    <row r="290" spans="1:12" s="19" customFormat="1" ht="31.5" x14ac:dyDescent="0.25">
      <c r="A290" s="24" t="s">
        <v>10</v>
      </c>
      <c r="B290" s="21">
        <v>205000</v>
      </c>
      <c r="C290" s="22">
        <f>C291-C292+C293</f>
        <v>0</v>
      </c>
      <c r="D290" s="22">
        <f>D291-D292+D293</f>
        <v>0</v>
      </c>
      <c r="E290" s="22">
        <f>E291-E292+E293</f>
        <v>0</v>
      </c>
      <c r="F290" s="22"/>
      <c r="G290" s="22">
        <f t="shared" si="38"/>
        <v>0</v>
      </c>
      <c r="H290" s="22">
        <f>H291-H292+H293</f>
        <v>-3045349.43</v>
      </c>
      <c r="I290" s="22">
        <f>I291-I292+I293</f>
        <v>5679035.1699999999</v>
      </c>
      <c r="J290" s="22">
        <f>J291-J292+J293</f>
        <v>-2203287.7100000009</v>
      </c>
      <c r="K290" s="30"/>
      <c r="L290" s="22">
        <f t="shared" si="37"/>
        <v>842061.71999999927</v>
      </c>
    </row>
    <row r="291" spans="1:12" ht="15.75" x14ac:dyDescent="0.25">
      <c r="A291" s="25" t="s">
        <v>111</v>
      </c>
      <c r="B291" s="15">
        <v>205100</v>
      </c>
      <c r="C291" s="15"/>
      <c r="D291" s="16">
        <v>0</v>
      </c>
      <c r="E291" s="16">
        <v>0</v>
      </c>
      <c r="F291" s="16"/>
      <c r="G291" s="22">
        <f t="shared" si="38"/>
        <v>0</v>
      </c>
      <c r="H291" s="16">
        <v>6171340.3899999997</v>
      </c>
      <c r="I291" s="16">
        <v>5679035.1699999999</v>
      </c>
      <c r="J291" s="16">
        <v>9182466.5099999998</v>
      </c>
      <c r="K291" s="31"/>
      <c r="L291" s="16">
        <f t="shared" si="37"/>
        <v>3011126.12</v>
      </c>
    </row>
    <row r="292" spans="1:12" ht="15.75" x14ac:dyDescent="0.25">
      <c r="A292" s="25" t="s">
        <v>112</v>
      </c>
      <c r="B292" s="15">
        <v>205200</v>
      </c>
      <c r="C292" s="33"/>
      <c r="D292" s="16">
        <v>0</v>
      </c>
      <c r="E292" s="16"/>
      <c r="F292" s="16"/>
      <c r="G292" s="22">
        <f t="shared" si="38"/>
        <v>0</v>
      </c>
      <c r="H292" s="16">
        <v>9182466.5099999998</v>
      </c>
      <c r="I292" s="16">
        <v>0</v>
      </c>
      <c r="J292" s="16">
        <v>12628299.470000001</v>
      </c>
      <c r="K292" s="31"/>
      <c r="L292" s="16">
        <f t="shared" si="37"/>
        <v>3445832.9600000009</v>
      </c>
    </row>
    <row r="293" spans="1:12" ht="15.75" x14ac:dyDescent="0.25">
      <c r="A293" s="25" t="s">
        <v>249</v>
      </c>
      <c r="B293" s="15">
        <v>205300</v>
      </c>
      <c r="C293" s="15"/>
      <c r="D293" s="16">
        <v>0</v>
      </c>
      <c r="E293" s="16">
        <v>0</v>
      </c>
      <c r="F293" s="16"/>
      <c r="G293" s="22">
        <f t="shared" si="38"/>
        <v>0</v>
      </c>
      <c r="H293" s="16">
        <v>-34223.31</v>
      </c>
      <c r="I293" s="16">
        <v>0</v>
      </c>
      <c r="J293" s="16">
        <v>1242545.25</v>
      </c>
      <c r="K293" s="31"/>
      <c r="L293" s="16">
        <f t="shared" si="37"/>
        <v>1276768.56</v>
      </c>
    </row>
    <row r="294" spans="1:12" s="19" customFormat="1" ht="47.25" x14ac:dyDescent="0.25">
      <c r="A294" s="24" t="s">
        <v>250</v>
      </c>
      <c r="B294" s="61">
        <v>206000</v>
      </c>
      <c r="C294" s="22">
        <f>C296</f>
        <v>0</v>
      </c>
      <c r="D294" s="22">
        <f>D296</f>
        <v>0</v>
      </c>
      <c r="E294" s="22">
        <f>E296+E295</f>
        <v>0</v>
      </c>
      <c r="F294" s="22"/>
      <c r="G294" s="22">
        <f t="shared" si="38"/>
        <v>0</v>
      </c>
      <c r="H294" s="22">
        <f>H296</f>
        <v>0</v>
      </c>
      <c r="I294" s="22">
        <f>I296</f>
        <v>0</v>
      </c>
      <c r="J294" s="22">
        <f>J296+J295</f>
        <v>0</v>
      </c>
      <c r="K294" s="30"/>
      <c r="L294" s="22">
        <f t="shared" si="37"/>
        <v>0</v>
      </c>
    </row>
    <row r="295" spans="1:12" s="76" customFormat="1" ht="18.75" customHeight="1" x14ac:dyDescent="0.25">
      <c r="A295" s="25" t="s">
        <v>292</v>
      </c>
      <c r="B295" s="62">
        <v>206110</v>
      </c>
      <c r="C295" s="62"/>
      <c r="D295" s="16"/>
      <c r="E295" s="16">
        <v>65000000</v>
      </c>
      <c r="F295" s="16"/>
      <c r="G295" s="16">
        <f t="shared" si="38"/>
        <v>65000000</v>
      </c>
      <c r="H295" s="17"/>
      <c r="I295" s="16"/>
      <c r="J295" s="16">
        <v>100000000</v>
      </c>
      <c r="K295" s="31"/>
      <c r="L295" s="16">
        <f t="shared" si="37"/>
        <v>100000000</v>
      </c>
    </row>
    <row r="296" spans="1:12" ht="15.75" x14ac:dyDescent="0.25">
      <c r="A296" s="25" t="s">
        <v>251</v>
      </c>
      <c r="B296" s="62">
        <v>206210</v>
      </c>
      <c r="C296" s="62"/>
      <c r="D296" s="16"/>
      <c r="E296" s="16">
        <v>-65000000</v>
      </c>
      <c r="F296" s="16"/>
      <c r="G296" s="16">
        <f t="shared" si="38"/>
        <v>-65000000</v>
      </c>
      <c r="H296" s="17"/>
      <c r="I296" s="16"/>
      <c r="J296" s="16">
        <v>-100000000</v>
      </c>
      <c r="K296" s="31"/>
      <c r="L296" s="16">
        <f t="shared" si="37"/>
        <v>-100000000</v>
      </c>
    </row>
    <row r="297" spans="1:12" s="19" customFormat="1" ht="31.5" x14ac:dyDescent="0.25">
      <c r="A297" s="24" t="s">
        <v>9</v>
      </c>
      <c r="B297" s="21">
        <v>208000</v>
      </c>
      <c r="C297" s="22">
        <f>C298-C299+C301+C300</f>
        <v>-29694482.919999998</v>
      </c>
      <c r="D297" s="22">
        <f>D298-D299+D301+D300</f>
        <v>-87795683</v>
      </c>
      <c r="E297" s="22">
        <f>E298-E299+E301+E300</f>
        <v>-226671203.98000002</v>
      </c>
      <c r="F297" s="22"/>
      <c r="G297" s="22">
        <f t="shared" si="38"/>
        <v>-196976721.06000003</v>
      </c>
      <c r="H297" s="22">
        <f>H298-H299+H301+H300</f>
        <v>-38947194.039999999</v>
      </c>
      <c r="I297" s="22">
        <f>I298-I299+I301+I300</f>
        <v>241972190.22</v>
      </c>
      <c r="J297" s="22">
        <f>J298-J299+J301+J300</f>
        <v>167345640.15000001</v>
      </c>
      <c r="K297" s="30"/>
      <c r="L297" s="22">
        <f t="shared" si="37"/>
        <v>206292834.19</v>
      </c>
    </row>
    <row r="298" spans="1:12" ht="15.75" x14ac:dyDescent="0.25">
      <c r="A298" s="25" t="s">
        <v>111</v>
      </c>
      <c r="B298" s="15">
        <v>208100</v>
      </c>
      <c r="C298" s="16">
        <v>5906097.3399999999</v>
      </c>
      <c r="D298" s="56">
        <v>35100500</v>
      </c>
      <c r="E298" s="16">
        <v>35600580.259999998</v>
      </c>
      <c r="F298" s="16"/>
      <c r="G298" s="16">
        <f t="shared" si="38"/>
        <v>29694482.919999998</v>
      </c>
      <c r="H298" s="16">
        <v>84650729.099999994</v>
      </c>
      <c r="I298" s="16">
        <v>119076007.22</v>
      </c>
      <c r="J298" s="16">
        <v>120937155.59999999</v>
      </c>
      <c r="K298" s="31"/>
      <c r="L298" s="22">
        <f t="shared" si="37"/>
        <v>36286426.5</v>
      </c>
    </row>
    <row r="299" spans="1:12" ht="15.75" x14ac:dyDescent="0.25">
      <c r="A299" s="25" t="s">
        <v>112</v>
      </c>
      <c r="B299" s="15">
        <v>208200</v>
      </c>
      <c r="C299" s="16">
        <v>35600580.259999998</v>
      </c>
      <c r="D299" s="16">
        <v>0</v>
      </c>
      <c r="E299" s="16">
        <v>192372138.78999999</v>
      </c>
      <c r="F299" s="16"/>
      <c r="G299" s="16">
        <f t="shared" si="38"/>
        <v>156771558.53</v>
      </c>
      <c r="H299" s="16">
        <v>120937155.59999999</v>
      </c>
      <c r="I299" s="16">
        <v>0</v>
      </c>
      <c r="J299" s="16">
        <v>23587964.91</v>
      </c>
      <c r="K299" s="31"/>
      <c r="L299" s="16">
        <f t="shared" si="37"/>
        <v>-97349190.689999998</v>
      </c>
    </row>
    <row r="300" spans="1:12" ht="15.75" x14ac:dyDescent="0.25">
      <c r="A300" s="25" t="s">
        <v>249</v>
      </c>
      <c r="B300" s="15">
        <v>208300</v>
      </c>
      <c r="C300" s="15"/>
      <c r="D300" s="16"/>
      <c r="E300" s="16">
        <v>78374.42</v>
      </c>
      <c r="F300" s="16"/>
      <c r="G300" s="16">
        <f t="shared" si="38"/>
        <v>78374.42</v>
      </c>
      <c r="H300" s="16">
        <v>-2660767.54</v>
      </c>
      <c r="I300" s="16"/>
      <c r="J300" s="16">
        <v>18429.59</v>
      </c>
      <c r="K300" s="31"/>
      <c r="L300" s="22">
        <f t="shared" si="37"/>
        <v>2679197.13</v>
      </c>
    </row>
    <row r="301" spans="1:12" ht="47.25" x14ac:dyDescent="0.25">
      <c r="A301" s="25" t="s">
        <v>211</v>
      </c>
      <c r="B301" s="15">
        <v>208400</v>
      </c>
      <c r="C301" s="15"/>
      <c r="D301" s="56">
        <v>-122896183</v>
      </c>
      <c r="E301" s="16">
        <v>-69978019.870000005</v>
      </c>
      <c r="F301" s="16"/>
      <c r="G301" s="22">
        <f t="shared" si="38"/>
        <v>-69978019.870000005</v>
      </c>
      <c r="H301" s="17"/>
      <c r="I301" s="56">
        <v>122896183</v>
      </c>
      <c r="J301" s="16">
        <v>69978019.870000005</v>
      </c>
      <c r="K301" s="31"/>
      <c r="L301" s="16">
        <f t="shared" si="37"/>
        <v>69978019.870000005</v>
      </c>
    </row>
    <row r="302" spans="1:12" s="19" customFormat="1" ht="15.75" x14ac:dyDescent="0.25">
      <c r="A302" s="24" t="s">
        <v>252</v>
      </c>
      <c r="B302" s="61">
        <v>300000</v>
      </c>
      <c r="C302" s="63">
        <f>C303</f>
        <v>0</v>
      </c>
      <c r="D302" s="63">
        <f>D303</f>
        <v>0</v>
      </c>
      <c r="E302" s="63">
        <f>E303</f>
        <v>0</v>
      </c>
      <c r="F302" s="63"/>
      <c r="G302" s="22">
        <f t="shared" si="38"/>
        <v>0</v>
      </c>
      <c r="H302" s="22">
        <f>H303</f>
        <v>0</v>
      </c>
      <c r="I302" s="22">
        <f>I303</f>
        <v>3604032</v>
      </c>
      <c r="J302" s="22">
        <f>J303</f>
        <v>0</v>
      </c>
      <c r="K302" s="30"/>
      <c r="L302" s="22">
        <f t="shared" si="37"/>
        <v>0</v>
      </c>
    </row>
    <row r="303" spans="1:12" ht="15.75" x14ac:dyDescent="0.25">
      <c r="A303" s="25" t="s">
        <v>253</v>
      </c>
      <c r="B303" s="62">
        <v>301100</v>
      </c>
      <c r="C303" s="62"/>
      <c r="D303" s="56"/>
      <c r="E303" s="16"/>
      <c r="F303" s="16"/>
      <c r="G303" s="22">
        <f t="shared" si="38"/>
        <v>0</v>
      </c>
      <c r="H303" s="17"/>
      <c r="I303" s="16">
        <v>3604032</v>
      </c>
      <c r="J303" s="16"/>
      <c r="K303" s="31"/>
      <c r="L303" s="22">
        <f t="shared" si="37"/>
        <v>0</v>
      </c>
    </row>
    <row r="304" spans="1:12" s="19" customFormat="1" ht="32.25" customHeight="1" x14ac:dyDescent="0.25">
      <c r="A304" s="24" t="s">
        <v>148</v>
      </c>
      <c r="B304" s="21">
        <v>900230</v>
      </c>
      <c r="C304" s="22">
        <f>C297+C290</f>
        <v>-29694482.919999998</v>
      </c>
      <c r="D304" s="22">
        <f>D297+D290</f>
        <v>-87795683</v>
      </c>
      <c r="E304" s="22">
        <f>E297+E290+E294</f>
        <v>-226671203.98000002</v>
      </c>
      <c r="F304" s="22"/>
      <c r="G304" s="22">
        <f t="shared" si="38"/>
        <v>-196976721.06000003</v>
      </c>
      <c r="H304" s="22">
        <f>H297+H290+H302</f>
        <v>-41992543.469999999</v>
      </c>
      <c r="I304" s="22">
        <f>I297+I290+I302</f>
        <v>251255257.38999999</v>
      </c>
      <c r="J304" s="22">
        <f>J297+J290+J294</f>
        <v>165142352.44</v>
      </c>
      <c r="K304" s="30"/>
      <c r="L304" s="22">
        <f t="shared" si="37"/>
        <v>207134895.91</v>
      </c>
    </row>
    <row r="305" spans="1:12" s="19" customFormat="1" ht="15.75" x14ac:dyDescent="0.25">
      <c r="A305" s="24" t="s">
        <v>254</v>
      </c>
      <c r="B305" s="61">
        <v>400000</v>
      </c>
      <c r="C305" s="22">
        <f>C306</f>
        <v>0</v>
      </c>
      <c r="D305" s="22">
        <f>D306</f>
        <v>0</v>
      </c>
      <c r="E305" s="22">
        <f>E306</f>
        <v>0</v>
      </c>
      <c r="F305" s="22"/>
      <c r="G305" s="22">
        <f t="shared" si="38"/>
        <v>0</v>
      </c>
      <c r="H305" s="22">
        <f>H306</f>
        <v>0</v>
      </c>
      <c r="I305" s="22">
        <f>I306</f>
        <v>3604032</v>
      </c>
      <c r="J305" s="22">
        <f>J306</f>
        <v>0</v>
      </c>
      <c r="K305" s="30"/>
      <c r="L305" s="22">
        <f t="shared" si="37"/>
        <v>0</v>
      </c>
    </row>
    <row r="306" spans="1:12" s="64" customFormat="1" ht="15.75" x14ac:dyDescent="0.25">
      <c r="A306" s="25" t="s">
        <v>255</v>
      </c>
      <c r="B306" s="62">
        <v>401202</v>
      </c>
      <c r="C306" s="62"/>
      <c r="D306" s="16"/>
      <c r="E306" s="16"/>
      <c r="F306" s="16"/>
      <c r="G306" s="22">
        <f t="shared" si="38"/>
        <v>0</v>
      </c>
      <c r="H306" s="17"/>
      <c r="I306" s="16">
        <v>3604032</v>
      </c>
      <c r="J306" s="16"/>
      <c r="K306" s="31"/>
      <c r="L306" s="22">
        <f t="shared" si="37"/>
        <v>0</v>
      </c>
    </row>
    <row r="307" spans="1:12" s="19" customFormat="1" ht="18.75" customHeight="1" x14ac:dyDescent="0.25">
      <c r="A307" s="24" t="s">
        <v>151</v>
      </c>
      <c r="B307" s="21">
        <v>600000</v>
      </c>
      <c r="C307" s="22">
        <f>C311+C308+C316</f>
        <v>-32654047.800000001</v>
      </c>
      <c r="D307" s="22">
        <f>D311+D308+D316</f>
        <v>-87795683</v>
      </c>
      <c r="E307" s="22">
        <f>E311+E308+E316</f>
        <v>-226671203.98000002</v>
      </c>
      <c r="F307" s="22"/>
      <c r="G307" s="22">
        <f t="shared" si="38"/>
        <v>-194017156.18000001</v>
      </c>
      <c r="H307" s="22">
        <f>H311+H308</f>
        <v>-41992543.470000006</v>
      </c>
      <c r="I307" s="22">
        <f>I311+I308</f>
        <v>247651225.38999999</v>
      </c>
      <c r="J307" s="22">
        <f>J311+J308+J316</f>
        <v>165142352.44</v>
      </c>
      <c r="K307" s="30"/>
      <c r="L307" s="22">
        <f t="shared" si="37"/>
        <v>207134895.91</v>
      </c>
    </row>
    <row r="308" spans="1:12" s="19" customFormat="1" ht="47.25" x14ac:dyDescent="0.25">
      <c r="A308" s="24" t="s">
        <v>250</v>
      </c>
      <c r="B308" s="21">
        <v>601000</v>
      </c>
      <c r="C308" s="22">
        <f>C310</f>
        <v>0</v>
      </c>
      <c r="D308" s="22">
        <f>D310</f>
        <v>0</v>
      </c>
      <c r="E308" s="22">
        <f>E310+E309</f>
        <v>0</v>
      </c>
      <c r="F308" s="22"/>
      <c r="G308" s="22">
        <f t="shared" si="38"/>
        <v>0</v>
      </c>
      <c r="H308" s="22">
        <f>H310</f>
        <v>0</v>
      </c>
      <c r="I308" s="22">
        <f>I310</f>
        <v>0</v>
      </c>
      <c r="J308" s="22">
        <f>J310+J309</f>
        <v>0</v>
      </c>
      <c r="K308" s="30"/>
      <c r="L308" s="22">
        <f t="shared" si="37"/>
        <v>0</v>
      </c>
    </row>
    <row r="309" spans="1:12" s="78" customFormat="1" ht="16.5" customHeight="1" x14ac:dyDescent="0.25">
      <c r="A309" s="25" t="s">
        <v>292</v>
      </c>
      <c r="B309" s="15">
        <v>601110</v>
      </c>
      <c r="C309" s="16"/>
      <c r="D309" s="16"/>
      <c r="E309" s="16">
        <v>65000000</v>
      </c>
      <c r="F309" s="16"/>
      <c r="G309" s="16">
        <f t="shared" si="38"/>
        <v>65000000</v>
      </c>
      <c r="H309" s="16"/>
      <c r="I309" s="16"/>
      <c r="J309" s="16">
        <v>100000000</v>
      </c>
      <c r="K309" s="31"/>
      <c r="L309" s="16">
        <f t="shared" si="37"/>
        <v>100000000</v>
      </c>
    </row>
    <row r="310" spans="1:12" s="64" customFormat="1" ht="18.75" customHeight="1" x14ac:dyDescent="0.25">
      <c r="A310" s="25" t="s">
        <v>251</v>
      </c>
      <c r="B310" s="15">
        <v>601210</v>
      </c>
      <c r="C310" s="15"/>
      <c r="D310" s="16"/>
      <c r="E310" s="16">
        <v>-65000000</v>
      </c>
      <c r="F310" s="16"/>
      <c r="G310" s="16">
        <f t="shared" si="38"/>
        <v>-65000000</v>
      </c>
      <c r="H310" s="17"/>
      <c r="I310" s="16"/>
      <c r="J310" s="16">
        <v>-100000000</v>
      </c>
      <c r="K310" s="31"/>
      <c r="L310" s="16">
        <f t="shared" si="37"/>
        <v>-100000000</v>
      </c>
    </row>
    <row r="311" spans="1:12" s="19" customFormat="1" ht="15.75" x14ac:dyDescent="0.25">
      <c r="A311" s="24" t="s">
        <v>150</v>
      </c>
      <c r="B311" s="21">
        <v>602000</v>
      </c>
      <c r="C311" s="22">
        <f>C312-C313+C314+C315</f>
        <v>-29694482.919999998</v>
      </c>
      <c r="D311" s="22">
        <f>D312-D313+D314+D315</f>
        <v>-87795683</v>
      </c>
      <c r="E311" s="22">
        <f>E312-E313+E314+E315</f>
        <v>-226671203.98000002</v>
      </c>
      <c r="F311" s="22"/>
      <c r="G311" s="22">
        <f t="shared" si="38"/>
        <v>-196976721.06000003</v>
      </c>
      <c r="H311" s="22">
        <f>H312-H313+H314+H315</f>
        <v>-41992543.470000006</v>
      </c>
      <c r="I311" s="22">
        <f>I312-I313+I314+I315</f>
        <v>247651225.38999999</v>
      </c>
      <c r="J311" s="22">
        <f>J312-J313+J314+J315</f>
        <v>165142352.44</v>
      </c>
      <c r="K311" s="30"/>
      <c r="L311" s="22">
        <f t="shared" si="37"/>
        <v>207134895.91</v>
      </c>
    </row>
    <row r="312" spans="1:12" ht="15.75" x14ac:dyDescent="0.25">
      <c r="A312" s="25" t="s">
        <v>111</v>
      </c>
      <c r="B312" s="15">
        <v>602100</v>
      </c>
      <c r="C312" s="16">
        <v>5906097.3399999999</v>
      </c>
      <c r="D312" s="56">
        <v>35100500</v>
      </c>
      <c r="E312" s="16">
        <v>35600580.259999998</v>
      </c>
      <c r="F312" s="16"/>
      <c r="G312" s="16">
        <f t="shared" si="38"/>
        <v>29694482.919999998</v>
      </c>
      <c r="H312" s="16">
        <v>90822069.489999995</v>
      </c>
      <c r="I312" s="16">
        <v>124755042.39</v>
      </c>
      <c r="J312" s="16">
        <v>130119622.11</v>
      </c>
      <c r="K312" s="31"/>
      <c r="L312" s="16">
        <f t="shared" si="37"/>
        <v>39297552.620000005</v>
      </c>
    </row>
    <row r="313" spans="1:12" ht="15.75" x14ac:dyDescent="0.25">
      <c r="A313" s="25" t="s">
        <v>112</v>
      </c>
      <c r="B313" s="15">
        <v>602200</v>
      </c>
      <c r="C313" s="16">
        <v>35600580.259999998</v>
      </c>
      <c r="D313" s="16">
        <v>0</v>
      </c>
      <c r="E313" s="16">
        <v>192372138.78999999</v>
      </c>
      <c r="F313" s="16"/>
      <c r="G313" s="16">
        <f t="shared" si="38"/>
        <v>156771558.53</v>
      </c>
      <c r="H313" s="16">
        <v>130119622.11</v>
      </c>
      <c r="I313" s="16">
        <v>0</v>
      </c>
      <c r="J313" s="16">
        <v>36216264.380000003</v>
      </c>
      <c r="K313" s="31"/>
      <c r="L313" s="16">
        <f t="shared" si="37"/>
        <v>-93903357.729999989</v>
      </c>
    </row>
    <row r="314" spans="1:12" ht="15.75" x14ac:dyDescent="0.25">
      <c r="A314" s="25" t="s">
        <v>249</v>
      </c>
      <c r="B314" s="15">
        <v>602300</v>
      </c>
      <c r="C314" s="15"/>
      <c r="D314" s="16">
        <v>0</v>
      </c>
      <c r="E314" s="16">
        <v>78374.42</v>
      </c>
      <c r="F314" s="16"/>
      <c r="G314" s="16">
        <f t="shared" si="38"/>
        <v>78374.42</v>
      </c>
      <c r="H314" s="16">
        <v>-2694990.85</v>
      </c>
      <c r="I314" s="16">
        <v>0</v>
      </c>
      <c r="J314" s="16">
        <v>1260974.8400000001</v>
      </c>
      <c r="K314" s="31"/>
      <c r="L314" s="16">
        <f t="shared" si="37"/>
        <v>3955965.6900000004</v>
      </c>
    </row>
    <row r="315" spans="1:12" ht="47.25" x14ac:dyDescent="0.25">
      <c r="A315" s="25" t="s">
        <v>211</v>
      </c>
      <c r="B315" s="15">
        <v>602400</v>
      </c>
      <c r="C315" s="15"/>
      <c r="D315" s="56">
        <v>-122896183</v>
      </c>
      <c r="E315" s="16">
        <v>-69978019.870000005</v>
      </c>
      <c r="F315" s="16"/>
      <c r="G315" s="16">
        <f t="shared" si="38"/>
        <v>-69978019.870000005</v>
      </c>
      <c r="H315" s="17"/>
      <c r="I315" s="56">
        <v>122896183</v>
      </c>
      <c r="J315" s="16">
        <v>69978019.870000005</v>
      </c>
      <c r="K315" s="31"/>
      <c r="L315" s="16">
        <f t="shared" si="37"/>
        <v>69978019.870000005</v>
      </c>
    </row>
    <row r="316" spans="1:12" s="19" customFormat="1" ht="31.5" x14ac:dyDescent="0.25">
      <c r="A316" s="24" t="s">
        <v>256</v>
      </c>
      <c r="B316" s="21">
        <v>603000</v>
      </c>
      <c r="C316" s="22">
        <f>C287</f>
        <v>-2959564.8800000027</v>
      </c>
      <c r="D316" s="22">
        <f>D287</f>
        <v>0</v>
      </c>
      <c r="E316" s="22">
        <f>E287</f>
        <v>0</v>
      </c>
      <c r="F316" s="23"/>
      <c r="G316" s="22">
        <f t="shared" si="38"/>
        <v>2959564.8800000027</v>
      </c>
      <c r="H316" s="22">
        <f>H296</f>
        <v>0</v>
      </c>
      <c r="I316" s="22">
        <f>I296</f>
        <v>0</v>
      </c>
      <c r="J316" s="23"/>
      <c r="K316" s="31"/>
      <c r="L316" s="16">
        <f t="shared" si="37"/>
        <v>0</v>
      </c>
    </row>
    <row r="317" spans="1:12" s="28" customFormat="1" ht="48.75" customHeight="1" x14ac:dyDescent="0.25">
      <c r="A317" s="24" t="s">
        <v>259</v>
      </c>
      <c r="B317" s="21">
        <v>900460</v>
      </c>
      <c r="C317" s="29">
        <f>C307</f>
        <v>-32654047.800000001</v>
      </c>
      <c r="D317" s="29">
        <f>D307</f>
        <v>-87795683</v>
      </c>
      <c r="E317" s="29">
        <f>E307</f>
        <v>-226671203.98000002</v>
      </c>
      <c r="F317" s="29"/>
      <c r="G317" s="29">
        <f t="shared" si="38"/>
        <v>-194017156.18000001</v>
      </c>
      <c r="H317" s="29">
        <f>H307+H305</f>
        <v>-41992543.470000006</v>
      </c>
      <c r="I317" s="29">
        <f>I307+I305</f>
        <v>251255257.38999999</v>
      </c>
      <c r="J317" s="29">
        <f>J307</f>
        <v>165142352.44</v>
      </c>
      <c r="K317" s="32"/>
      <c r="L317" s="22">
        <f t="shared" si="37"/>
        <v>207134895.91</v>
      </c>
    </row>
    <row r="318" spans="1:12" s="43" customFormat="1" ht="16.5" x14ac:dyDescent="0.2">
      <c r="A318" s="92"/>
      <c r="B318" s="57"/>
      <c r="C318" s="58"/>
      <c r="D318" s="58"/>
      <c r="E318" s="58"/>
      <c r="F318" s="59"/>
      <c r="G318" s="58"/>
      <c r="H318" s="58"/>
      <c r="I318" s="58"/>
      <c r="J318" s="58"/>
      <c r="K318" s="60"/>
      <c r="L318" s="58"/>
    </row>
    <row r="319" spans="1:12" ht="15.75" x14ac:dyDescent="0.25">
      <c r="A319" s="93"/>
      <c r="B319" s="6"/>
      <c r="C319" s="6"/>
      <c r="D319" s="7"/>
      <c r="E319" s="10"/>
      <c r="F319" s="12"/>
      <c r="G319" s="12"/>
      <c r="H319" s="12"/>
      <c r="I319" s="10"/>
    </row>
    <row r="320" spans="1:12" s="49" customFormat="1" ht="18.75" x14ac:dyDescent="0.3">
      <c r="A320" s="94"/>
      <c r="B320" s="50" t="s">
        <v>232</v>
      </c>
      <c r="E320" s="51"/>
      <c r="F320" s="51"/>
      <c r="H320" s="50" t="s">
        <v>233</v>
      </c>
    </row>
    <row r="321" spans="1:6" s="49" customFormat="1" ht="18.75" x14ac:dyDescent="0.3">
      <c r="A321" s="94"/>
      <c r="B321" s="50" t="s">
        <v>234</v>
      </c>
      <c r="E321" s="51"/>
      <c r="F321" s="51"/>
    </row>
    <row r="322" spans="1:6" x14ac:dyDescent="0.2">
      <c r="A322" s="95"/>
    </row>
    <row r="323" spans="1:6" x14ac:dyDescent="0.2">
      <c r="A323" s="95"/>
    </row>
    <row r="324" spans="1:6" x14ac:dyDescent="0.2">
      <c r="A324" s="95"/>
    </row>
    <row r="325" spans="1:6" x14ac:dyDescent="0.2">
      <c r="A325" s="95"/>
    </row>
    <row r="326" spans="1:6" x14ac:dyDescent="0.2">
      <c r="A326" s="95"/>
    </row>
    <row r="327" spans="1:6" x14ac:dyDescent="0.2">
      <c r="A327" s="95"/>
    </row>
    <row r="328" spans="1:6" x14ac:dyDescent="0.2">
      <c r="A328" s="95"/>
    </row>
    <row r="329" spans="1:6" x14ac:dyDescent="0.2">
      <c r="A329" s="95"/>
    </row>
    <row r="330" spans="1:6" x14ac:dyDescent="0.2">
      <c r="A330" s="95"/>
    </row>
    <row r="331" spans="1:6" x14ac:dyDescent="0.2">
      <c r="A331" s="95"/>
    </row>
    <row r="332" spans="1:6" x14ac:dyDescent="0.2">
      <c r="A332" s="95"/>
    </row>
    <row r="333" spans="1:6" x14ac:dyDescent="0.2">
      <c r="A333" s="95"/>
    </row>
    <row r="334" spans="1:6" x14ac:dyDescent="0.2">
      <c r="A334" s="95"/>
    </row>
    <row r="335" spans="1:6" x14ac:dyDescent="0.2">
      <c r="A335" s="95"/>
    </row>
    <row r="336" spans="1:6" x14ac:dyDescent="0.2">
      <c r="A336" s="95"/>
    </row>
    <row r="337" spans="1:1" x14ac:dyDescent="0.2">
      <c r="A337" s="95"/>
    </row>
    <row r="338" spans="1:1" x14ac:dyDescent="0.2">
      <c r="A338" s="95"/>
    </row>
    <row r="339" spans="1:1" x14ac:dyDescent="0.2">
      <c r="A339" s="95"/>
    </row>
    <row r="340" spans="1:1" x14ac:dyDescent="0.2">
      <c r="A340" s="95"/>
    </row>
    <row r="341" spans="1:1" x14ac:dyDescent="0.2">
      <c r="A341" s="95"/>
    </row>
    <row r="342" spans="1:1" x14ac:dyDescent="0.2">
      <c r="A342" s="95"/>
    </row>
    <row r="343" spans="1:1" x14ac:dyDescent="0.2">
      <c r="A343" s="95"/>
    </row>
    <row r="344" spans="1:1" x14ac:dyDescent="0.2">
      <c r="A344" s="95"/>
    </row>
    <row r="345" spans="1:1" x14ac:dyDescent="0.2">
      <c r="A345" s="95"/>
    </row>
    <row r="346" spans="1:1" x14ac:dyDescent="0.2">
      <c r="A346" s="95"/>
    </row>
    <row r="347" spans="1:1" x14ac:dyDescent="0.2">
      <c r="A347" s="95"/>
    </row>
    <row r="348" spans="1:1" x14ac:dyDescent="0.2">
      <c r="A348" s="95"/>
    </row>
    <row r="349" spans="1:1" x14ac:dyDescent="0.2">
      <c r="A349" s="95"/>
    </row>
    <row r="350" spans="1:1" x14ac:dyDescent="0.2">
      <c r="A350" s="95"/>
    </row>
    <row r="351" spans="1:1" x14ac:dyDescent="0.2">
      <c r="A351" s="95"/>
    </row>
    <row r="352" spans="1:1" x14ac:dyDescent="0.2">
      <c r="A352" s="95"/>
    </row>
    <row r="353" spans="1:1" x14ac:dyDescent="0.2">
      <c r="A353" s="95"/>
    </row>
    <row r="354" spans="1:1" x14ac:dyDescent="0.2">
      <c r="A354" s="95"/>
    </row>
    <row r="355" spans="1:1" x14ac:dyDescent="0.2">
      <c r="A355" s="95"/>
    </row>
    <row r="356" spans="1:1" x14ac:dyDescent="0.2">
      <c r="A356" s="95"/>
    </row>
    <row r="357" spans="1:1" x14ac:dyDescent="0.2">
      <c r="A357" s="95"/>
    </row>
    <row r="358" spans="1:1" x14ac:dyDescent="0.2">
      <c r="A358" s="95"/>
    </row>
    <row r="359" spans="1:1" x14ac:dyDescent="0.2">
      <c r="A359" s="95"/>
    </row>
    <row r="360" spans="1:1" x14ac:dyDescent="0.2">
      <c r="A360" s="95"/>
    </row>
    <row r="361" spans="1:1" x14ac:dyDescent="0.2">
      <c r="A361" s="95"/>
    </row>
    <row r="362" spans="1:1" x14ac:dyDescent="0.2">
      <c r="A362" s="95"/>
    </row>
    <row r="363" spans="1:1" x14ac:dyDescent="0.2">
      <c r="A363" s="95"/>
    </row>
    <row r="364" spans="1:1" x14ac:dyDescent="0.2">
      <c r="A364" s="95"/>
    </row>
    <row r="365" spans="1:1" x14ac:dyDescent="0.2">
      <c r="A365" s="95"/>
    </row>
    <row r="366" spans="1:1" x14ac:dyDescent="0.2">
      <c r="A366" s="95"/>
    </row>
    <row r="367" spans="1:1" x14ac:dyDescent="0.2">
      <c r="A367" s="95"/>
    </row>
    <row r="368" spans="1:1" x14ac:dyDescent="0.2">
      <c r="A368" s="95"/>
    </row>
    <row r="369" spans="1:1" x14ac:dyDescent="0.2">
      <c r="A369" s="95"/>
    </row>
    <row r="370" spans="1:1" x14ac:dyDescent="0.2">
      <c r="A370" s="95"/>
    </row>
    <row r="371" spans="1:1" x14ac:dyDescent="0.2">
      <c r="A371" s="95"/>
    </row>
    <row r="372" spans="1:1" x14ac:dyDescent="0.2">
      <c r="A372" s="95"/>
    </row>
    <row r="373" spans="1:1" x14ac:dyDescent="0.2">
      <c r="A373" s="95"/>
    </row>
    <row r="374" spans="1:1" x14ac:dyDescent="0.2">
      <c r="A374" s="95"/>
    </row>
    <row r="375" spans="1:1" x14ac:dyDescent="0.2">
      <c r="A375" s="95"/>
    </row>
    <row r="376" spans="1:1" x14ac:dyDescent="0.2">
      <c r="A376" s="95"/>
    </row>
    <row r="377" spans="1:1" x14ac:dyDescent="0.2">
      <c r="A377" s="95"/>
    </row>
    <row r="378" spans="1:1" x14ac:dyDescent="0.2">
      <c r="A378" s="95"/>
    </row>
    <row r="379" spans="1:1" x14ac:dyDescent="0.2">
      <c r="A379" s="95"/>
    </row>
    <row r="380" spans="1:1" x14ac:dyDescent="0.2">
      <c r="A380" s="95"/>
    </row>
    <row r="381" spans="1:1" x14ac:dyDescent="0.2">
      <c r="A381" s="95"/>
    </row>
    <row r="382" spans="1:1" x14ac:dyDescent="0.2">
      <c r="A382" s="95"/>
    </row>
    <row r="383" spans="1:1" x14ac:dyDescent="0.2">
      <c r="A383" s="95"/>
    </row>
    <row r="384" spans="1:1" x14ac:dyDescent="0.2">
      <c r="A384" s="95"/>
    </row>
    <row r="385" spans="1:1" x14ac:dyDescent="0.2">
      <c r="A385" s="95"/>
    </row>
    <row r="386" spans="1:1" x14ac:dyDescent="0.2">
      <c r="A386" s="95"/>
    </row>
    <row r="387" spans="1:1" x14ac:dyDescent="0.2">
      <c r="A387" s="95"/>
    </row>
    <row r="388" spans="1:1" x14ac:dyDescent="0.2">
      <c r="A388" s="95"/>
    </row>
    <row r="389" spans="1:1" x14ac:dyDescent="0.2">
      <c r="A389" s="95"/>
    </row>
    <row r="390" spans="1:1" x14ac:dyDescent="0.2">
      <c r="A390" s="95"/>
    </row>
    <row r="391" spans="1:1" x14ac:dyDescent="0.2">
      <c r="A391" s="95"/>
    </row>
    <row r="392" spans="1:1" x14ac:dyDescent="0.2">
      <c r="A392" s="95"/>
    </row>
    <row r="393" spans="1:1" x14ac:dyDescent="0.2">
      <c r="A393" s="95"/>
    </row>
    <row r="394" spans="1:1" x14ac:dyDescent="0.2">
      <c r="A394" s="95"/>
    </row>
    <row r="395" spans="1:1" x14ac:dyDescent="0.2">
      <c r="A395" s="95"/>
    </row>
    <row r="396" spans="1:1" x14ac:dyDescent="0.2">
      <c r="A396" s="95"/>
    </row>
    <row r="397" spans="1:1" x14ac:dyDescent="0.2">
      <c r="A397" s="95"/>
    </row>
    <row r="398" spans="1:1" x14ac:dyDescent="0.2">
      <c r="A398" s="95"/>
    </row>
    <row r="399" spans="1:1" x14ac:dyDescent="0.2">
      <c r="A399" s="95"/>
    </row>
    <row r="400" spans="1:1" x14ac:dyDescent="0.2">
      <c r="A400" s="95"/>
    </row>
    <row r="401" spans="1:1" x14ac:dyDescent="0.2">
      <c r="A401" s="95"/>
    </row>
    <row r="402" spans="1:1" x14ac:dyDescent="0.2">
      <c r="A402" s="95"/>
    </row>
    <row r="403" spans="1:1" x14ac:dyDescent="0.2">
      <c r="A403" s="95"/>
    </row>
    <row r="404" spans="1:1" x14ac:dyDescent="0.2">
      <c r="A404" s="95"/>
    </row>
    <row r="405" spans="1:1" x14ac:dyDescent="0.2">
      <c r="A405" s="95"/>
    </row>
    <row r="406" spans="1:1" x14ac:dyDescent="0.2">
      <c r="A406" s="95"/>
    </row>
    <row r="407" spans="1:1" x14ac:dyDescent="0.2">
      <c r="A407" s="95"/>
    </row>
    <row r="408" spans="1:1" x14ac:dyDescent="0.2">
      <c r="A408" s="95"/>
    </row>
    <row r="409" spans="1:1" x14ac:dyDescent="0.2">
      <c r="A409" s="95"/>
    </row>
    <row r="410" spans="1:1" x14ac:dyDescent="0.2">
      <c r="A410" s="95"/>
    </row>
    <row r="411" spans="1:1" x14ac:dyDescent="0.2">
      <c r="A411" s="95"/>
    </row>
    <row r="412" spans="1:1" x14ac:dyDescent="0.2">
      <c r="A412" s="95"/>
    </row>
    <row r="413" spans="1:1" x14ac:dyDescent="0.2">
      <c r="A413" s="95"/>
    </row>
    <row r="414" spans="1:1" x14ac:dyDescent="0.2">
      <c r="A414" s="95"/>
    </row>
    <row r="415" spans="1:1" x14ac:dyDescent="0.2">
      <c r="A415" s="95"/>
    </row>
    <row r="416" spans="1:1" x14ac:dyDescent="0.2">
      <c r="A416" s="95"/>
    </row>
    <row r="417" spans="1:1" x14ac:dyDescent="0.2">
      <c r="A417" s="95"/>
    </row>
    <row r="418" spans="1:1" x14ac:dyDescent="0.2">
      <c r="A418" s="95"/>
    </row>
    <row r="419" spans="1:1" x14ac:dyDescent="0.2">
      <c r="A419" s="95"/>
    </row>
    <row r="420" spans="1:1" x14ac:dyDescent="0.2">
      <c r="A420" s="95"/>
    </row>
    <row r="421" spans="1:1" x14ac:dyDescent="0.2">
      <c r="A421" s="95"/>
    </row>
    <row r="422" spans="1:1" x14ac:dyDescent="0.2">
      <c r="A422" s="95"/>
    </row>
    <row r="423" spans="1:1" x14ac:dyDescent="0.2">
      <c r="A423" s="95"/>
    </row>
    <row r="424" spans="1:1" x14ac:dyDescent="0.2">
      <c r="A424" s="95"/>
    </row>
    <row r="425" spans="1:1" x14ac:dyDescent="0.2">
      <c r="A425" s="95"/>
    </row>
    <row r="426" spans="1:1" x14ac:dyDescent="0.2">
      <c r="A426" s="95"/>
    </row>
    <row r="427" spans="1:1" x14ac:dyDescent="0.2">
      <c r="A427" s="95"/>
    </row>
    <row r="428" spans="1:1" x14ac:dyDescent="0.2">
      <c r="A428" s="95"/>
    </row>
    <row r="429" spans="1:1" x14ac:dyDescent="0.2">
      <c r="A429" s="95"/>
    </row>
    <row r="430" spans="1:1" x14ac:dyDescent="0.2">
      <c r="A430" s="95"/>
    </row>
    <row r="431" spans="1:1" x14ac:dyDescent="0.2">
      <c r="A431" s="95"/>
    </row>
    <row r="432" spans="1:1" x14ac:dyDescent="0.2">
      <c r="A432" s="95"/>
    </row>
    <row r="433" spans="1:1" x14ac:dyDescent="0.2">
      <c r="A433" s="95"/>
    </row>
    <row r="434" spans="1:1" x14ac:dyDescent="0.2">
      <c r="A434" s="95"/>
    </row>
    <row r="435" spans="1:1" x14ac:dyDescent="0.2">
      <c r="A435" s="95"/>
    </row>
    <row r="436" spans="1:1" x14ac:dyDescent="0.2">
      <c r="A436" s="95"/>
    </row>
    <row r="437" spans="1:1" x14ac:dyDescent="0.2">
      <c r="A437" s="95"/>
    </row>
    <row r="438" spans="1:1" x14ac:dyDescent="0.2">
      <c r="A438" s="95"/>
    </row>
    <row r="439" spans="1:1" x14ac:dyDescent="0.2">
      <c r="A439" s="95"/>
    </row>
    <row r="440" spans="1:1" x14ac:dyDescent="0.2">
      <c r="A440" s="95"/>
    </row>
    <row r="441" spans="1:1" x14ac:dyDescent="0.2">
      <c r="A441" s="95"/>
    </row>
    <row r="442" spans="1:1" x14ac:dyDescent="0.2">
      <c r="A442" s="95"/>
    </row>
    <row r="443" spans="1:1" x14ac:dyDescent="0.2">
      <c r="A443" s="95"/>
    </row>
    <row r="444" spans="1:1" x14ac:dyDescent="0.2">
      <c r="A444" s="95"/>
    </row>
    <row r="445" spans="1:1" x14ac:dyDescent="0.2">
      <c r="A445" s="95"/>
    </row>
    <row r="446" spans="1:1" x14ac:dyDescent="0.2">
      <c r="A446" s="95"/>
    </row>
    <row r="447" spans="1:1" x14ac:dyDescent="0.2">
      <c r="A447" s="95"/>
    </row>
    <row r="448" spans="1:1" x14ac:dyDescent="0.2">
      <c r="A448" s="95"/>
    </row>
    <row r="449" spans="1:1" x14ac:dyDescent="0.2">
      <c r="A449" s="95"/>
    </row>
    <row r="450" spans="1:1" x14ac:dyDescent="0.2">
      <c r="A450" s="95"/>
    </row>
    <row r="451" spans="1:1" x14ac:dyDescent="0.2">
      <c r="A451" s="95"/>
    </row>
    <row r="452" spans="1:1" x14ac:dyDescent="0.2">
      <c r="A452" s="95"/>
    </row>
    <row r="453" spans="1:1" x14ac:dyDescent="0.2">
      <c r="A453" s="95"/>
    </row>
    <row r="454" spans="1:1" x14ac:dyDescent="0.2">
      <c r="A454" s="95"/>
    </row>
    <row r="455" spans="1:1" x14ac:dyDescent="0.2">
      <c r="A455" s="95"/>
    </row>
    <row r="456" spans="1:1" x14ac:dyDescent="0.2">
      <c r="A456" s="95"/>
    </row>
    <row r="457" spans="1:1" x14ac:dyDescent="0.2">
      <c r="A457" s="95"/>
    </row>
    <row r="458" spans="1:1" x14ac:dyDescent="0.2">
      <c r="A458" s="95"/>
    </row>
    <row r="459" spans="1:1" x14ac:dyDescent="0.2">
      <c r="A459" s="95"/>
    </row>
    <row r="460" spans="1:1" x14ac:dyDescent="0.2">
      <c r="A460" s="95"/>
    </row>
    <row r="461" spans="1:1" x14ac:dyDescent="0.2">
      <c r="A461" s="95"/>
    </row>
    <row r="462" spans="1:1" x14ac:dyDescent="0.2">
      <c r="A462" s="95"/>
    </row>
    <row r="463" spans="1:1" x14ac:dyDescent="0.2">
      <c r="A463" s="95"/>
    </row>
    <row r="464" spans="1:1" x14ac:dyDescent="0.2">
      <c r="A464" s="95"/>
    </row>
    <row r="465" spans="1:1" x14ac:dyDescent="0.2">
      <c r="A465" s="95"/>
    </row>
  </sheetData>
  <mergeCells count="7">
    <mergeCell ref="A2:L2"/>
    <mergeCell ref="A6:A7"/>
    <mergeCell ref="B6:B7"/>
    <mergeCell ref="A3:L3"/>
    <mergeCell ref="A4:L4"/>
    <mergeCell ref="C6:G6"/>
    <mergeCell ref="H6:L6"/>
  </mergeCells>
  <phoneticPr fontId="0" type="noConversion"/>
  <printOptions horizontalCentered="1"/>
  <pageMargins left="0" right="0" top="0.98425196850393704" bottom="0.31496062992125984" header="0.31496062992125984" footer="0.23622047244094491"/>
  <pageSetup paperSize="9" scale="60" orientation="landscape" r:id="rId1"/>
  <rowBreaks count="1" manualBreakCount="1">
    <brk id="275" max="11" man="1"/>
  </rowBreaks>
  <ignoredErrors>
    <ignoredError sqref="E11 D1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дані-2015</vt:lpstr>
      <vt:lpstr>Data</vt:lpstr>
      <vt:lpstr>Date</vt:lpstr>
      <vt:lpstr>Date1</vt:lpstr>
      <vt:lpstr>'дані-2015'!Заголовки_для_печати</vt:lpstr>
      <vt:lpstr>'дані-2015'!Область_печати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2016-02-10T14:24:40Z</cp:lastPrinted>
  <dcterms:created xsi:type="dcterms:W3CDTF">2003-12-23T13:56:31Z</dcterms:created>
  <dcterms:modified xsi:type="dcterms:W3CDTF">2018-02-20T14:57:19Z</dcterms:modified>
</cp:coreProperties>
</file>