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30" windowWidth="18975" windowHeight="762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86" i="1" l="1"/>
  <c r="C85" i="1"/>
  <c r="C44" i="1"/>
  <c r="C36" i="1"/>
  <c r="C34" i="1" s="1"/>
  <c r="C28" i="1"/>
  <c r="C18" i="1"/>
  <c r="C15" i="1"/>
  <c r="C9" i="1"/>
  <c r="C7" i="1"/>
  <c r="C13" i="1" s="1"/>
  <c r="H86" i="1"/>
  <c r="I86" i="1"/>
  <c r="J86" i="1"/>
  <c r="G86" i="1"/>
  <c r="H85" i="1"/>
  <c r="I85" i="1"/>
  <c r="J85" i="1"/>
  <c r="G85" i="1"/>
  <c r="F85" i="1"/>
  <c r="F13" i="1"/>
  <c r="F14" i="1"/>
  <c r="G9" i="1"/>
  <c r="G7" i="1"/>
  <c r="G13" i="1" s="1"/>
  <c r="G14" i="1" s="1"/>
  <c r="H13" i="1"/>
  <c r="H14" i="1"/>
  <c r="J13" i="1"/>
  <c r="J14" i="1"/>
  <c r="F18" i="1"/>
  <c r="G21" i="1"/>
  <c r="G18" i="1" s="1"/>
  <c r="G15" i="1" s="1"/>
  <c r="G30" i="1"/>
  <c r="H21" i="1"/>
  <c r="H15" i="1"/>
  <c r="H30" i="1"/>
  <c r="I21" i="1"/>
  <c r="J21" i="1"/>
  <c r="G33" i="1"/>
  <c r="H33" i="1"/>
  <c r="I33" i="1"/>
  <c r="J33" i="1"/>
  <c r="F44" i="1"/>
  <c r="G44" i="1" s="1"/>
  <c r="H44" i="1"/>
  <c r="J44" i="1"/>
  <c r="G47" i="1"/>
  <c r="H47" i="1"/>
  <c r="I47" i="1"/>
  <c r="J47" i="1"/>
  <c r="F86" i="1"/>
  <c r="D86" i="1"/>
  <c r="E86" i="1"/>
  <c r="E85" i="1"/>
  <c r="D13" i="1"/>
  <c r="D44" i="1"/>
  <c r="E44" i="1"/>
  <c r="E34" i="1"/>
  <c r="E28" i="1"/>
  <c r="E18" i="1"/>
  <c r="E15" i="1" s="1"/>
  <c r="E9" i="1"/>
  <c r="E7" i="1"/>
  <c r="E13" i="1" s="1"/>
  <c r="D85" i="1"/>
  <c r="D32" i="1"/>
  <c r="D48" i="1" s="1"/>
  <c r="D51" i="1" s="1"/>
  <c r="D53" i="1" s="1"/>
  <c r="D55" i="1" s="1"/>
  <c r="D14" i="1"/>
  <c r="I13" i="1"/>
  <c r="I14" i="1" s="1"/>
  <c r="J15" i="1"/>
  <c r="I15" i="1"/>
  <c r="F15" i="1"/>
  <c r="H53" i="1"/>
  <c r="H55" i="1" s="1"/>
  <c r="I51" i="1"/>
  <c r="I53" i="1" s="1"/>
  <c r="I55" i="1" s="1"/>
  <c r="F53" i="1"/>
  <c r="F55" i="1"/>
  <c r="G53" i="1"/>
  <c r="G55" i="1"/>
  <c r="E14" i="1" l="1"/>
  <c r="E32" i="1"/>
  <c r="E48" i="1" s="1"/>
  <c r="E51" i="1" s="1"/>
  <c r="E53" i="1" s="1"/>
  <c r="E55" i="1" s="1"/>
  <c r="C32" i="1"/>
  <c r="C48" i="1" s="1"/>
  <c r="C51" i="1" s="1"/>
  <c r="C53" i="1" s="1"/>
  <c r="C55" i="1" s="1"/>
  <c r="C14" i="1"/>
  <c r="I44" i="1"/>
</calcChain>
</file>

<file path=xl/sharedStrings.xml><?xml version="1.0" encoding="utf-8"?>
<sst xmlns="http://schemas.openxmlformats.org/spreadsheetml/2006/main" count="147" uniqueCount="105">
  <si>
    <t>№ п/п</t>
  </si>
  <si>
    <t>ПОКАЗНИКИ</t>
  </si>
  <si>
    <t>факт за 2015</t>
  </si>
  <si>
    <t>Всього</t>
  </si>
  <si>
    <t>1 квартал</t>
  </si>
  <si>
    <t>2 квартал</t>
  </si>
  <si>
    <t>3 квартал</t>
  </si>
  <si>
    <t>4 квартал</t>
  </si>
  <si>
    <t>1.</t>
  </si>
  <si>
    <t>Обсяг   виконаних   робіт   (наданих послуг) в натуральних показниках       (к-кість прим. газет)</t>
  </si>
  <si>
    <t>2.</t>
  </si>
  <si>
    <t>Обсяг викон. робіт в тис. грн., всього,         в т.ч.</t>
  </si>
  <si>
    <t>на замовлення бюджету (фінансув.)</t>
  </si>
  <si>
    <t>на замовлення г/підприємств всього          в т.ч</t>
  </si>
  <si>
    <t xml:space="preserve"> - від передплати і реалізації газет</t>
  </si>
  <si>
    <t xml:space="preserve"> - від реалізації оголошень і публікацій</t>
  </si>
  <si>
    <t xml:space="preserve"> - інший дохід </t>
  </si>
  <si>
    <t>3.</t>
  </si>
  <si>
    <t>Чистий дохід (виручка) від реалізації продукції    (товарів, робіт, послуг), (без ПДВ)</t>
  </si>
  <si>
    <t>у тому числі за основними видами діяльності</t>
  </si>
  <si>
    <t>4.</t>
  </si>
  <si>
    <t>Собівартість реалізованої продукції (товарів, робіт, послуг), усього, в т.ч.</t>
  </si>
  <si>
    <t>4.1.</t>
  </si>
  <si>
    <t>матеріальні витрати, усього, в т.ч. (розшифрувати)</t>
  </si>
  <si>
    <t xml:space="preserve">Оплата послуг друкарні за друк </t>
  </si>
  <si>
    <t>Витрати на авто, бензин, запчастини, списані нереалізовані газети, інше.</t>
  </si>
  <si>
    <t>папір для друку газет</t>
  </si>
  <si>
    <t>4.2.</t>
  </si>
  <si>
    <t>Витрати на оплату праці</t>
  </si>
  <si>
    <t>4.3.</t>
  </si>
  <si>
    <t>Відрахування на соціальні заходи</t>
  </si>
  <si>
    <t>4.4.</t>
  </si>
  <si>
    <t>Амортизація</t>
  </si>
  <si>
    <t>4.5.</t>
  </si>
  <si>
    <t>Інші операційні витрати, усього, в т.ч.</t>
  </si>
  <si>
    <t>Витрати на передплату і реалізецію газет (оформлення передплати, затрати на реалізацію, доставка газет споживачу)</t>
  </si>
  <si>
    <t xml:space="preserve">Поштові витрати (марки, обов’язкова відправка газет і пошти) </t>
  </si>
  <si>
    <t>Оплата телепрограми в газеті</t>
  </si>
  <si>
    <t>5.</t>
  </si>
  <si>
    <t>Валовий прибуток (-збиток)</t>
  </si>
  <si>
    <t>6.</t>
  </si>
  <si>
    <t>Інші операційні доходи</t>
  </si>
  <si>
    <t>7.</t>
  </si>
  <si>
    <t>Адміністративні витрати</t>
  </si>
  <si>
    <t xml:space="preserve">Витрати на оплату праці                                                                                                  </t>
  </si>
  <si>
    <t>Відрахування на соціальні  заходи</t>
  </si>
  <si>
    <t>Амортизація основних засобів</t>
  </si>
  <si>
    <t>Інші витрати (всього)</t>
  </si>
  <si>
    <t>Канцтовари (папір, ручки, блокноти, предмати промислової санітарії, інші)</t>
  </si>
  <si>
    <t>Програмне забезпечення, супроводження програм, Інтернет, програми передачі звітності, (газ, світло , вода, телефон, реклама, ЖРЕП,) , інші</t>
  </si>
  <si>
    <t xml:space="preserve">Господарські витрати, (лампи електричні, миючі засоби, серветки для моніторів, інші) </t>
  </si>
  <si>
    <t>8.</t>
  </si>
  <si>
    <t>Інші операційні витрати, в тому числі:</t>
  </si>
  <si>
    <t>Податки до бюджету</t>
  </si>
  <si>
    <t>Мат. допомога</t>
  </si>
  <si>
    <t>% банку (за обслугвування)</t>
  </si>
  <si>
    <t>9.</t>
  </si>
  <si>
    <t>Фінансовий результат від операційної діяльності, прибуток (+), збиток (-)</t>
  </si>
  <si>
    <t>10.</t>
  </si>
  <si>
    <t>Інші доходи</t>
  </si>
  <si>
    <t>11.</t>
  </si>
  <si>
    <r>
      <t xml:space="preserve">Інші витрати   </t>
    </r>
    <r>
      <rPr>
        <sz val="11"/>
        <color indexed="8"/>
        <rFont val="Times New Roman"/>
        <family val="1"/>
        <charset val="204"/>
      </rPr>
      <t xml:space="preserve"> (збитки від повернення газет)</t>
    </r>
  </si>
  <si>
    <t>12.</t>
  </si>
  <si>
    <t>Фінансовий результат від звичайної діяльності до оподаткування (прибуток (+), збиток (-))</t>
  </si>
  <si>
    <t>13.</t>
  </si>
  <si>
    <t>Податок на прибуток</t>
  </si>
  <si>
    <t>14.</t>
  </si>
  <si>
    <t>Чистий прибуток (+), збиток (-)</t>
  </si>
  <si>
    <t>15.</t>
  </si>
  <si>
    <t>Рентабельність, %</t>
  </si>
  <si>
    <t>16.</t>
  </si>
  <si>
    <t>Використання чистого прибутку, всього, в т.ч.:</t>
  </si>
  <si>
    <t>нараховано, всього, в т.ч.</t>
  </si>
  <si>
    <t>на розвиток виробництва (70%)</t>
  </si>
  <si>
    <t>на матеріальне заохочення (30%)</t>
  </si>
  <si>
    <t xml:space="preserve">покриття збитків мин. років </t>
  </si>
  <si>
    <t>інші фонди (%)</t>
  </si>
  <si>
    <t>фактично використано, всього, в т.ч.</t>
  </si>
  <si>
    <t>на розвиток виробництва</t>
  </si>
  <si>
    <t>на матеріальне заохочення</t>
  </si>
  <si>
    <t>на покриття збитків мин. років</t>
  </si>
  <si>
    <t>інші фонди</t>
  </si>
  <si>
    <t>17.</t>
  </si>
  <si>
    <t>Дебіторська заборгованість: на 01.01.2014 р.</t>
  </si>
  <si>
    <t>в т.ч. поточна</t>
  </si>
  <si>
    <t>на 01.01.2015р.</t>
  </si>
  <si>
    <t>на 01.01.2016р.</t>
  </si>
  <si>
    <t>18.</t>
  </si>
  <si>
    <t>Кредит. заборг, в т.ч. поточна: на 01.01.2014р.</t>
  </si>
  <si>
    <t>в тому числі по зар. платі</t>
  </si>
  <si>
    <t>19.</t>
  </si>
  <si>
    <t>Середньоспискова чисельність працівників</t>
  </si>
  <si>
    <t>в т.ч. АУП</t>
  </si>
  <si>
    <t>20.</t>
  </si>
  <si>
    <t>Середньомісячна заробітна плата працюючих,</t>
  </si>
  <si>
    <t>21.</t>
  </si>
  <si>
    <t xml:space="preserve">Директор КП "Інформаційно-видавничий центр "Чернівці"                                                                                                                               головний редактор газети "Чернівці"                                                                         В.С. Семчук   </t>
  </si>
  <si>
    <t>Головний бухгалтер                                                                                                    Ж.Й. Савчук</t>
  </si>
  <si>
    <t>на 01.01.2017</t>
  </si>
  <si>
    <t>Прогноз на 2016</t>
  </si>
  <si>
    <t>факт за 2016</t>
  </si>
  <si>
    <t>Прогноз на 2017 рік</t>
  </si>
  <si>
    <r>
      <rPr>
        <b/>
        <sz val="16"/>
        <color indexed="8"/>
        <rFont val="Times New Roman"/>
        <family val="1"/>
        <charset val="204"/>
      </rPr>
      <t>"погоджено"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sz val="14"/>
        <color indexed="8"/>
        <rFont val="Times New Roman"/>
        <family val="1"/>
        <charset val="204"/>
      </rPr>
      <t xml:space="preserve">                                                                        Заступник міського голови з питань діяльності виконавчих органів міської ради                                __________________________________    "___"_____________________2017 р.</t>
    </r>
  </si>
  <si>
    <r>
      <t xml:space="preserve">                                       </t>
    </r>
    <r>
      <rPr>
        <b/>
        <sz val="12"/>
        <color indexed="8"/>
        <rFont val="Times New Roman"/>
        <family val="1"/>
        <charset val="204"/>
      </rPr>
      <t xml:space="preserve">"ПОГОДЖЕНО"  </t>
    </r>
    <r>
      <rPr>
        <b/>
        <sz val="16"/>
        <color indexed="8"/>
        <rFont val="Times New Roman"/>
        <family val="1"/>
        <charset val="204"/>
      </rPr>
      <t xml:space="preserve">   </t>
    </r>
    <r>
      <rPr>
        <b/>
        <sz val="12"/>
        <color indexed="8"/>
        <rFont val="Times New Roman"/>
        <family val="1"/>
        <charset val="204"/>
      </rPr>
      <t xml:space="preserve">    </t>
    </r>
    <r>
      <rPr>
        <sz val="12"/>
        <color indexed="8"/>
        <rFont val="Times New Roman"/>
        <family val="1"/>
        <charset val="204"/>
      </rPr>
      <t xml:space="preserve">                                                                                                    Начальник відділу інформації і зв"язків з громадскістю,Чернівецької міської ради                                                                                                                                                         І.М. Вишневська __________________ "_____"_____________2017р.</t>
    </r>
  </si>
  <si>
    <t xml:space="preserve">    Виконання фінансового плану за 2016рік                                                                                                                                                                                                КП«Інформаційно-видавничий центр «Чернівці»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</si>
</sst>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9" fillId="0" borderId="1" xfId="0" applyFont="1" applyBorder="1"/>
    <xf numFmtId="0" fontId="9" fillId="0" borderId="0" xfId="0" applyFont="1"/>
    <xf numFmtId="0" fontId="0" fillId="0" borderId="0" xfId="0" applyBorder="1"/>
    <xf numFmtId="0" fontId="10" fillId="0" borderId="0" xfId="0" applyFont="1" applyFill="1" applyAlignment="1">
      <alignment horizontal="right" vertical="center"/>
    </xf>
    <xf numFmtId="0" fontId="9" fillId="0" borderId="1" xfId="0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2" fontId="11" fillId="0" borderId="1" xfId="0" applyNumberFormat="1" applyFont="1" applyFill="1" applyBorder="1" applyAlignment="1">
      <alignment horizontal="right" vertical="center"/>
    </xf>
    <xf numFmtId="2" fontId="9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right" vertical="center" wrapText="1"/>
    </xf>
    <xf numFmtId="2" fontId="7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/>
    <xf numFmtId="0" fontId="0" fillId="0" borderId="1" xfId="0" applyFont="1" applyBorder="1"/>
    <xf numFmtId="0" fontId="6" fillId="0" borderId="2" xfId="0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horizontal="left" vertical="center" wrapText="1" indent="2"/>
    </xf>
    <xf numFmtId="0" fontId="12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0" fillId="0" borderId="0" xfId="0" applyFill="1"/>
    <xf numFmtId="3" fontId="0" fillId="0" borderId="0" xfId="0" applyNumberFormat="1"/>
    <xf numFmtId="0" fontId="0" fillId="0" borderId="1" xfId="0" applyBorder="1"/>
    <xf numFmtId="3" fontId="4" fillId="2" borderId="1" xfId="0" applyNumberFormat="1" applyFont="1" applyFill="1" applyBorder="1" applyAlignment="1">
      <alignment horizontal="right" vertical="center" wrapText="1"/>
    </xf>
    <xf numFmtId="2" fontId="1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 wrapText="1"/>
    </xf>
    <xf numFmtId="2" fontId="7" fillId="2" borderId="1" xfId="0" applyNumberFormat="1" applyFont="1" applyFill="1" applyBorder="1" applyAlignment="1">
      <alignment horizontal="right" vertical="center" wrapText="1"/>
    </xf>
    <xf numFmtId="2" fontId="4" fillId="2" borderId="3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14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"/>
  <sheetViews>
    <sheetView tabSelected="1" topLeftCell="A2" zoomScale="120" zoomScaleNormal="120" workbookViewId="0">
      <selection activeCell="O9" sqref="O9"/>
    </sheetView>
  </sheetViews>
  <sheetFormatPr defaultRowHeight="15" x14ac:dyDescent="0.25"/>
  <cols>
    <col min="1" max="1" width="4.5703125" customWidth="1"/>
    <col min="2" max="2" width="49" customWidth="1"/>
    <col min="3" max="3" width="9.42578125" hidden="1" customWidth="1"/>
    <col min="4" max="4" width="9.42578125" customWidth="1"/>
    <col min="5" max="5" width="9.42578125" style="4" customWidth="1"/>
    <col min="6" max="6" width="9.42578125" style="33" hidden="1" customWidth="1"/>
    <col min="7" max="10" width="9.42578125" hidden="1" customWidth="1"/>
  </cols>
  <sheetData>
    <row r="1" spans="1:11" ht="105.75" hidden="1" customHeight="1" x14ac:dyDescent="0.25">
      <c r="A1" s="46" t="s">
        <v>103</v>
      </c>
      <c r="B1" s="46"/>
      <c r="C1" s="46"/>
      <c r="D1" s="46"/>
      <c r="E1" s="41" t="s">
        <v>102</v>
      </c>
      <c r="F1" s="41"/>
      <c r="G1" s="41"/>
      <c r="H1" s="41"/>
      <c r="I1" s="41"/>
      <c r="J1" s="41"/>
    </row>
    <row r="2" spans="1:11" ht="40.5" customHeight="1" x14ac:dyDescent="0.25">
      <c r="A2" s="43" t="s">
        <v>104</v>
      </c>
      <c r="B2" s="44"/>
      <c r="C2" s="44"/>
      <c r="D2" s="44"/>
      <c r="E2" s="44"/>
      <c r="F2" s="44"/>
      <c r="G2" s="44"/>
      <c r="H2" s="44"/>
      <c r="I2" s="44"/>
      <c r="J2" s="45"/>
    </row>
    <row r="3" spans="1:11" s="2" customFormat="1" ht="45" customHeight="1" x14ac:dyDescent="0.25">
      <c r="A3" s="52" t="s">
        <v>0</v>
      </c>
      <c r="B3" s="52" t="s">
        <v>1</v>
      </c>
      <c r="C3" s="47" t="s">
        <v>2</v>
      </c>
      <c r="D3" s="52" t="s">
        <v>99</v>
      </c>
      <c r="E3" s="47" t="s">
        <v>100</v>
      </c>
      <c r="F3" s="42" t="s">
        <v>101</v>
      </c>
      <c r="G3" s="42"/>
      <c r="H3" s="42"/>
      <c r="I3" s="42"/>
      <c r="J3" s="42"/>
    </row>
    <row r="4" spans="1:11" ht="5.25" hidden="1" customHeight="1" x14ac:dyDescent="0.25">
      <c r="A4" s="52"/>
      <c r="B4" s="52"/>
      <c r="C4" s="48"/>
      <c r="D4" s="52"/>
      <c r="E4" s="48"/>
      <c r="F4" s="13"/>
      <c r="G4" s="13"/>
      <c r="H4" s="13"/>
      <c r="I4" s="13"/>
      <c r="J4" s="13"/>
    </row>
    <row r="5" spans="1:11" ht="21" customHeight="1" x14ac:dyDescent="0.25">
      <c r="A5" s="52"/>
      <c r="B5" s="52"/>
      <c r="C5" s="49"/>
      <c r="D5" s="52"/>
      <c r="E5" s="49"/>
      <c r="F5" s="31" t="s">
        <v>3</v>
      </c>
      <c r="G5" s="29" t="s">
        <v>4</v>
      </c>
      <c r="H5" s="29" t="s">
        <v>5</v>
      </c>
      <c r="I5" s="29" t="s">
        <v>6</v>
      </c>
      <c r="J5" s="29" t="s">
        <v>7</v>
      </c>
    </row>
    <row r="6" spans="1:11" ht="42.75" x14ac:dyDescent="0.25">
      <c r="A6" s="14" t="s">
        <v>8</v>
      </c>
      <c r="B6" s="15" t="s">
        <v>9</v>
      </c>
      <c r="C6" s="6">
        <v>95200</v>
      </c>
      <c r="D6" s="17">
        <v>81900</v>
      </c>
      <c r="E6" s="6">
        <v>68949</v>
      </c>
      <c r="F6" s="36">
        <v>78000</v>
      </c>
      <c r="G6" s="16">
        <v>19500</v>
      </c>
      <c r="H6" s="16">
        <v>19500</v>
      </c>
      <c r="I6" s="16">
        <v>19500</v>
      </c>
      <c r="J6" s="16">
        <v>19500</v>
      </c>
      <c r="K6" s="34"/>
    </row>
    <row r="7" spans="1:11" ht="32.25" customHeight="1" x14ac:dyDescent="0.25">
      <c r="A7" s="14" t="s">
        <v>10</v>
      </c>
      <c r="B7" s="18" t="s">
        <v>11</v>
      </c>
      <c r="C7" s="9">
        <f>C8+C9</f>
        <v>1026.8</v>
      </c>
      <c r="D7" s="9">
        <v>1002.8</v>
      </c>
      <c r="E7" s="9">
        <f>E8+E9</f>
        <v>954.6</v>
      </c>
      <c r="F7" s="22">
        <v>1053.5999999999999</v>
      </c>
      <c r="G7" s="9">
        <f>G8+G9</f>
        <v>263.39999999999998</v>
      </c>
      <c r="H7" s="9">
        <v>263.39999999999998</v>
      </c>
      <c r="I7" s="9">
        <v>263.39999999999998</v>
      </c>
      <c r="J7" s="9">
        <v>263.39999999999998</v>
      </c>
      <c r="K7" s="34"/>
    </row>
    <row r="8" spans="1:11" x14ac:dyDescent="0.25">
      <c r="A8" s="14"/>
      <c r="B8" s="18" t="s">
        <v>12</v>
      </c>
      <c r="C8" s="7">
        <v>643.9</v>
      </c>
      <c r="D8" s="9">
        <v>674.5</v>
      </c>
      <c r="E8" s="7">
        <v>628</v>
      </c>
      <c r="F8" s="37">
        <v>756</v>
      </c>
      <c r="G8" s="19">
        <v>189</v>
      </c>
      <c r="H8" s="19">
        <v>189</v>
      </c>
      <c r="I8" s="19">
        <v>189</v>
      </c>
      <c r="J8" s="19">
        <v>189</v>
      </c>
      <c r="K8" s="34"/>
    </row>
    <row r="9" spans="1:11" ht="37.5" customHeight="1" x14ac:dyDescent="0.25">
      <c r="A9" s="14"/>
      <c r="B9" s="18" t="s">
        <v>13</v>
      </c>
      <c r="C9" s="9">
        <f>C10+C11+C12</f>
        <v>382.90000000000003</v>
      </c>
      <c r="D9" s="9">
        <v>328.3</v>
      </c>
      <c r="E9" s="9">
        <f>E10+E11+E12</f>
        <v>326.60000000000002</v>
      </c>
      <c r="F9" s="22">
        <v>297.60000000000002</v>
      </c>
      <c r="G9" s="9">
        <f>G10+G11+G12</f>
        <v>74.400000000000006</v>
      </c>
      <c r="H9" s="9">
        <v>74.400000000000006</v>
      </c>
      <c r="I9" s="9">
        <v>74.400000000000006</v>
      </c>
      <c r="J9" s="9">
        <v>74.400000000000006</v>
      </c>
      <c r="K9" s="34"/>
    </row>
    <row r="10" spans="1:11" ht="18" customHeight="1" x14ac:dyDescent="0.25">
      <c r="A10" s="14"/>
      <c r="B10" s="20" t="s">
        <v>14</v>
      </c>
      <c r="C10" s="8">
        <v>179</v>
      </c>
      <c r="D10" s="12">
        <v>167.7</v>
      </c>
      <c r="E10" s="8">
        <v>183</v>
      </c>
      <c r="F10" s="23">
        <v>152.4</v>
      </c>
      <c r="G10" s="21">
        <v>38.1</v>
      </c>
      <c r="H10" s="21">
        <v>38.1</v>
      </c>
      <c r="I10" s="21">
        <v>38.1</v>
      </c>
      <c r="J10" s="21">
        <v>38.1</v>
      </c>
      <c r="K10" s="34"/>
    </row>
    <row r="11" spans="1:11" ht="21.75" customHeight="1" x14ac:dyDescent="0.25">
      <c r="A11" s="14"/>
      <c r="B11" s="20" t="s">
        <v>15</v>
      </c>
      <c r="C11" s="8">
        <v>145.30000000000001</v>
      </c>
      <c r="D11" s="12">
        <v>119.8</v>
      </c>
      <c r="E11" s="8">
        <v>98.8</v>
      </c>
      <c r="F11" s="23">
        <v>106.4</v>
      </c>
      <c r="G11" s="21">
        <v>26.6</v>
      </c>
      <c r="H11" s="21">
        <v>26.6</v>
      </c>
      <c r="I11" s="21">
        <v>26.6</v>
      </c>
      <c r="J11" s="21">
        <v>26.6</v>
      </c>
      <c r="K11" s="34"/>
    </row>
    <row r="12" spans="1:11" x14ac:dyDescent="0.25">
      <c r="A12" s="14"/>
      <c r="B12" s="20" t="s">
        <v>16</v>
      </c>
      <c r="C12" s="8">
        <v>58.6</v>
      </c>
      <c r="D12" s="12">
        <v>40.799999999999997</v>
      </c>
      <c r="E12" s="8">
        <v>44.8</v>
      </c>
      <c r="F12" s="23">
        <v>38.799999999999997</v>
      </c>
      <c r="G12" s="21">
        <v>9.6999999999999993</v>
      </c>
      <c r="H12" s="21">
        <v>9.6999999999999993</v>
      </c>
      <c r="I12" s="21">
        <v>9.6999999999999993</v>
      </c>
      <c r="J12" s="21">
        <v>9.6999999999999993</v>
      </c>
      <c r="K12" s="34"/>
    </row>
    <row r="13" spans="1:11" ht="28.5" x14ac:dyDescent="0.25">
      <c r="A13" s="14" t="s">
        <v>17</v>
      </c>
      <c r="B13" s="18" t="s">
        <v>18</v>
      </c>
      <c r="C13" s="9">
        <f>C7</f>
        <v>1026.8</v>
      </c>
      <c r="D13" s="9">
        <f t="shared" ref="D13:J13" si="0">D7</f>
        <v>1002.8</v>
      </c>
      <c r="E13" s="9">
        <f t="shared" si="0"/>
        <v>954.6</v>
      </c>
      <c r="F13" s="22">
        <f t="shared" si="0"/>
        <v>1053.5999999999999</v>
      </c>
      <c r="G13" s="9">
        <f t="shared" si="0"/>
        <v>263.39999999999998</v>
      </c>
      <c r="H13" s="9">
        <f t="shared" si="0"/>
        <v>263.39999999999998</v>
      </c>
      <c r="I13" s="9">
        <f t="shared" si="0"/>
        <v>263.39999999999998</v>
      </c>
      <c r="J13" s="9">
        <f t="shared" si="0"/>
        <v>263.39999999999998</v>
      </c>
      <c r="K13" s="34"/>
    </row>
    <row r="14" spans="1:11" ht="21.75" customHeight="1" x14ac:dyDescent="0.25">
      <c r="A14" s="14"/>
      <c r="B14" s="20" t="s">
        <v>19</v>
      </c>
      <c r="C14" s="12">
        <f>C13</f>
        <v>1026.8</v>
      </c>
      <c r="D14" s="12">
        <f t="shared" ref="D14:J14" si="1">D13</f>
        <v>1002.8</v>
      </c>
      <c r="E14" s="12">
        <f t="shared" si="1"/>
        <v>954.6</v>
      </c>
      <c r="F14" s="23">
        <f t="shared" si="1"/>
        <v>1053.5999999999999</v>
      </c>
      <c r="G14" s="12">
        <f t="shared" si="1"/>
        <v>263.39999999999998</v>
      </c>
      <c r="H14" s="12">
        <f t="shared" si="1"/>
        <v>263.39999999999998</v>
      </c>
      <c r="I14" s="12">
        <f t="shared" si="1"/>
        <v>263.39999999999998</v>
      </c>
      <c r="J14" s="12">
        <f t="shared" si="1"/>
        <v>263.39999999999998</v>
      </c>
      <c r="K14" s="34"/>
    </row>
    <row r="15" spans="1:11" ht="34.5" customHeight="1" x14ac:dyDescent="0.25">
      <c r="A15" s="14" t="s">
        <v>20</v>
      </c>
      <c r="B15" s="18" t="s">
        <v>21</v>
      </c>
      <c r="C15" s="9">
        <f>C18+C25+C26+C28</f>
        <v>705.3</v>
      </c>
      <c r="D15" s="9">
        <v>686.4</v>
      </c>
      <c r="E15" s="9">
        <f t="shared" ref="E15:J15" si="2">E18+E25+E26+E28</f>
        <v>662.69999999999993</v>
      </c>
      <c r="F15" s="22">
        <f t="shared" si="2"/>
        <v>685.8</v>
      </c>
      <c r="G15" s="9">
        <f t="shared" si="2"/>
        <v>171.45</v>
      </c>
      <c r="H15" s="9">
        <f t="shared" si="2"/>
        <v>171.45</v>
      </c>
      <c r="I15" s="9">
        <f t="shared" si="2"/>
        <v>171.45</v>
      </c>
      <c r="J15" s="9">
        <f t="shared" si="2"/>
        <v>171.45</v>
      </c>
      <c r="K15" s="34"/>
    </row>
    <row r="16" spans="1:11" ht="25.5" customHeight="1" x14ac:dyDescent="0.25">
      <c r="A16" s="57" t="s">
        <v>0</v>
      </c>
      <c r="B16" s="53" t="s">
        <v>1</v>
      </c>
      <c r="C16" s="50" t="s">
        <v>2</v>
      </c>
      <c r="D16" s="55" t="s">
        <v>99</v>
      </c>
      <c r="E16" s="50" t="s">
        <v>100</v>
      </c>
      <c r="F16" s="42" t="s">
        <v>101</v>
      </c>
      <c r="G16" s="42"/>
      <c r="H16" s="42"/>
      <c r="I16" s="42"/>
      <c r="J16" s="42"/>
      <c r="K16" s="34"/>
    </row>
    <row r="17" spans="1:11" ht="22.5" customHeight="1" x14ac:dyDescent="0.25">
      <c r="A17" s="58"/>
      <c r="B17" s="54"/>
      <c r="C17" s="51"/>
      <c r="D17" s="56"/>
      <c r="E17" s="51"/>
      <c r="F17" s="32" t="s">
        <v>3</v>
      </c>
      <c r="G17" s="30" t="s">
        <v>4</v>
      </c>
      <c r="H17" s="30" t="s">
        <v>5</v>
      </c>
      <c r="I17" s="30" t="s">
        <v>6</v>
      </c>
      <c r="J17" s="30" t="s">
        <v>7</v>
      </c>
      <c r="K17" s="34"/>
    </row>
    <row r="18" spans="1:11" ht="28.5" x14ac:dyDescent="0.25">
      <c r="A18" s="1" t="s">
        <v>22</v>
      </c>
      <c r="B18" s="18" t="s">
        <v>23</v>
      </c>
      <c r="C18" s="10">
        <f>C19+C20+C21+C22+C23+C24</f>
        <v>269.79999999999995</v>
      </c>
      <c r="D18" s="10">
        <v>246.3</v>
      </c>
      <c r="E18" s="10">
        <f>E19+E20+E21+E22+E23+E24</f>
        <v>234.10000000000002</v>
      </c>
      <c r="F18" s="38">
        <f>F19+F20+F21+F22+F23+F24</f>
        <v>247.39999999999998</v>
      </c>
      <c r="G18" s="10">
        <f>G19+G20+G21+G22+G23+G24</f>
        <v>61.849999999999994</v>
      </c>
      <c r="H18" s="10">
        <v>61.85</v>
      </c>
      <c r="I18" s="10">
        <v>61.85</v>
      </c>
      <c r="J18" s="10">
        <v>61.85</v>
      </c>
      <c r="K18" s="34"/>
    </row>
    <row r="19" spans="1:11" x14ac:dyDescent="0.25">
      <c r="A19" s="1"/>
      <c r="B19" s="20" t="s">
        <v>24</v>
      </c>
      <c r="C19" s="8">
        <v>129.6</v>
      </c>
      <c r="D19" s="11">
        <v>139.4</v>
      </c>
      <c r="E19" s="8">
        <v>118.2</v>
      </c>
      <c r="F19" s="39">
        <v>126.8</v>
      </c>
      <c r="G19" s="11">
        <v>31.7</v>
      </c>
      <c r="H19" s="11">
        <v>31.7</v>
      </c>
      <c r="I19" s="11">
        <v>31.7</v>
      </c>
      <c r="J19" s="11">
        <v>31.7</v>
      </c>
      <c r="K19" s="34"/>
    </row>
    <row r="20" spans="1:11" ht="6" hidden="1" customHeight="1" x14ac:dyDescent="0.25">
      <c r="A20" s="1"/>
      <c r="B20" s="25"/>
      <c r="C20" s="8"/>
      <c r="D20" s="10"/>
      <c r="E20" s="8"/>
      <c r="F20" s="38"/>
      <c r="G20" s="10"/>
      <c r="H20" s="10"/>
      <c r="I20" s="10"/>
      <c r="J20" s="10"/>
      <c r="K20" s="34"/>
    </row>
    <row r="21" spans="1:11" ht="30" x14ac:dyDescent="0.25">
      <c r="A21" s="1"/>
      <c r="B21" s="25" t="s">
        <v>25</v>
      </c>
      <c r="C21" s="8">
        <v>0</v>
      </c>
      <c r="D21" s="11">
        <v>0</v>
      </c>
      <c r="E21" s="8">
        <v>0</v>
      </c>
      <c r="F21" s="39">
        <v>0</v>
      </c>
      <c r="G21" s="11">
        <f>F21/4</f>
        <v>0</v>
      </c>
      <c r="H21" s="11">
        <f>F21/4</f>
        <v>0</v>
      </c>
      <c r="I21" s="11">
        <f>F21/4</f>
        <v>0</v>
      </c>
      <c r="J21" s="11">
        <f>F21/4</f>
        <v>0</v>
      </c>
      <c r="K21" s="34"/>
    </row>
    <row r="22" spans="1:11" ht="8.25" hidden="1" customHeight="1" x14ac:dyDescent="0.25">
      <c r="A22" s="1"/>
      <c r="B22" s="25"/>
      <c r="C22" s="8"/>
      <c r="D22" s="11"/>
      <c r="E22" s="8"/>
      <c r="F22" s="39"/>
      <c r="G22" s="10"/>
      <c r="H22" s="10"/>
      <c r="I22" s="10"/>
      <c r="J22" s="10"/>
      <c r="K22" s="34"/>
    </row>
    <row r="23" spans="1:11" ht="7.5" hidden="1" customHeight="1" x14ac:dyDescent="0.25">
      <c r="A23" s="1"/>
      <c r="B23" s="25"/>
      <c r="C23" s="8"/>
      <c r="D23" s="11"/>
      <c r="E23" s="8"/>
      <c r="F23" s="39"/>
      <c r="G23" s="10"/>
      <c r="H23" s="10"/>
      <c r="I23" s="10"/>
      <c r="J23" s="10"/>
      <c r="K23" s="34"/>
    </row>
    <row r="24" spans="1:11" x14ac:dyDescent="0.25">
      <c r="A24" s="1"/>
      <c r="B24" s="25" t="s">
        <v>26</v>
      </c>
      <c r="C24" s="8">
        <v>140.19999999999999</v>
      </c>
      <c r="D24" s="11">
        <v>106.9</v>
      </c>
      <c r="E24" s="8">
        <v>115.9</v>
      </c>
      <c r="F24" s="39">
        <v>120.6</v>
      </c>
      <c r="G24" s="11">
        <v>30.15</v>
      </c>
      <c r="H24" s="11">
        <v>30.15</v>
      </c>
      <c r="I24" s="11">
        <v>30.15</v>
      </c>
      <c r="J24" s="11">
        <v>30.15</v>
      </c>
      <c r="K24" s="34"/>
    </row>
    <row r="25" spans="1:11" ht="18.75" customHeight="1" x14ac:dyDescent="0.25">
      <c r="A25" s="1" t="s">
        <v>27</v>
      </c>
      <c r="B25" s="18" t="s">
        <v>28</v>
      </c>
      <c r="C25" s="7">
        <v>294.3</v>
      </c>
      <c r="D25" s="10">
        <v>326.89999999999998</v>
      </c>
      <c r="E25" s="7">
        <v>320.89999999999998</v>
      </c>
      <c r="F25" s="38">
        <v>324.8</v>
      </c>
      <c r="G25" s="10">
        <v>81.2</v>
      </c>
      <c r="H25" s="10">
        <v>81.2</v>
      </c>
      <c r="I25" s="10">
        <v>81.2</v>
      </c>
      <c r="J25" s="10">
        <v>81.2</v>
      </c>
      <c r="K25" s="34"/>
    </row>
    <row r="26" spans="1:11" ht="18" customHeight="1" x14ac:dyDescent="0.25">
      <c r="A26" s="1" t="s">
        <v>29</v>
      </c>
      <c r="B26" s="18" t="s">
        <v>30</v>
      </c>
      <c r="C26" s="10">
        <v>99.2</v>
      </c>
      <c r="D26" s="10">
        <v>67.400000000000006</v>
      </c>
      <c r="E26" s="10">
        <v>64.900000000000006</v>
      </c>
      <c r="F26" s="38">
        <v>68.8</v>
      </c>
      <c r="G26" s="10">
        <v>17.2</v>
      </c>
      <c r="H26" s="10">
        <v>17.2</v>
      </c>
      <c r="I26" s="10">
        <v>17.2</v>
      </c>
      <c r="J26" s="10">
        <v>17.2</v>
      </c>
      <c r="K26" s="34"/>
    </row>
    <row r="27" spans="1:11" ht="17.25" customHeight="1" x14ac:dyDescent="0.25">
      <c r="A27" s="1" t="s">
        <v>31</v>
      </c>
      <c r="B27" s="20" t="s">
        <v>32</v>
      </c>
      <c r="C27" s="8"/>
      <c r="D27" s="26"/>
      <c r="E27" s="8"/>
      <c r="F27" s="40"/>
      <c r="G27" s="10"/>
      <c r="H27" s="10"/>
      <c r="I27" s="10"/>
      <c r="J27" s="10"/>
      <c r="K27" s="34"/>
    </row>
    <row r="28" spans="1:11" ht="18.75" customHeight="1" x14ac:dyDescent="0.25">
      <c r="A28" s="1" t="s">
        <v>33</v>
      </c>
      <c r="B28" s="18" t="s">
        <v>34</v>
      </c>
      <c r="C28" s="10">
        <f>SUM(C29:C31)</f>
        <v>42</v>
      </c>
      <c r="D28" s="10">
        <v>45.8</v>
      </c>
      <c r="E28" s="10">
        <f>SUM(E29:E31)</f>
        <v>42.800000000000004</v>
      </c>
      <c r="F28" s="38">
        <v>44.8</v>
      </c>
      <c r="G28" s="10">
        <v>11.2</v>
      </c>
      <c r="H28" s="10">
        <v>11.2</v>
      </c>
      <c r="I28" s="10">
        <v>11.2</v>
      </c>
      <c r="J28" s="10">
        <v>11.2</v>
      </c>
      <c r="K28" s="34"/>
    </row>
    <row r="29" spans="1:11" ht="45" x14ac:dyDescent="0.25">
      <c r="A29" s="1"/>
      <c r="B29" s="20" t="s">
        <v>35</v>
      </c>
      <c r="C29" s="8">
        <v>35.799999999999997</v>
      </c>
      <c r="D29" s="11">
        <v>39.799999999999997</v>
      </c>
      <c r="E29" s="8">
        <v>36.200000000000003</v>
      </c>
      <c r="F29" s="39">
        <v>38.799999999999997</v>
      </c>
      <c r="G29" s="11">
        <v>9.6999999999999993</v>
      </c>
      <c r="H29" s="11">
        <v>9.6999999999999993</v>
      </c>
      <c r="I29" s="11">
        <v>9.6999999999999993</v>
      </c>
      <c r="J29" s="11">
        <v>9.6999999999999993</v>
      </c>
      <c r="K29" s="34"/>
    </row>
    <row r="30" spans="1:11" ht="30" x14ac:dyDescent="0.25">
      <c r="A30" s="1"/>
      <c r="B30" s="25" t="s">
        <v>36</v>
      </c>
      <c r="C30" s="8">
        <v>2</v>
      </c>
      <c r="D30" s="11">
        <v>2</v>
      </c>
      <c r="E30" s="8">
        <v>2</v>
      </c>
      <c r="F30" s="39">
        <v>2</v>
      </c>
      <c r="G30" s="11">
        <f>F30/4</f>
        <v>0.5</v>
      </c>
      <c r="H30" s="11">
        <f>F30/4</f>
        <v>0.5</v>
      </c>
      <c r="I30" s="11">
        <v>0.5</v>
      </c>
      <c r="J30" s="11">
        <v>0.5</v>
      </c>
      <c r="K30" s="34"/>
    </row>
    <row r="31" spans="1:11" ht="27.75" customHeight="1" x14ac:dyDescent="0.25">
      <c r="A31" s="1"/>
      <c r="B31" s="25" t="s">
        <v>37</v>
      </c>
      <c r="C31" s="8">
        <v>4.2</v>
      </c>
      <c r="D31" s="11">
        <v>4</v>
      </c>
      <c r="E31" s="8">
        <v>4.5999999999999996</v>
      </c>
      <c r="F31" s="39">
        <v>4</v>
      </c>
      <c r="G31" s="11">
        <v>1</v>
      </c>
      <c r="H31" s="11">
        <v>1</v>
      </c>
      <c r="I31" s="11">
        <v>1</v>
      </c>
      <c r="J31" s="11">
        <v>1</v>
      </c>
      <c r="K31" s="34"/>
    </row>
    <row r="32" spans="1:11" ht="25.5" customHeight="1" x14ac:dyDescent="0.25">
      <c r="A32" s="1" t="s">
        <v>38</v>
      </c>
      <c r="B32" s="18" t="s">
        <v>39</v>
      </c>
      <c r="C32" s="10">
        <f>C13-C15</f>
        <v>321.5</v>
      </c>
      <c r="D32" s="10">
        <f>D13-D15</f>
        <v>316.39999999999998</v>
      </c>
      <c r="E32" s="10">
        <f>E13-E15</f>
        <v>291.90000000000009</v>
      </c>
      <c r="F32" s="38">
        <v>367.8</v>
      </c>
      <c r="G32" s="10">
        <v>91.95</v>
      </c>
      <c r="H32" s="10">
        <v>91.95</v>
      </c>
      <c r="I32" s="10">
        <v>91.95</v>
      </c>
      <c r="J32" s="10">
        <v>91.95</v>
      </c>
      <c r="K32" s="34"/>
    </row>
    <row r="33" spans="1:11" ht="27.75" customHeight="1" x14ac:dyDescent="0.25">
      <c r="A33" s="1" t="s">
        <v>40</v>
      </c>
      <c r="B33" s="18" t="s">
        <v>41</v>
      </c>
      <c r="C33" s="11">
        <v>0</v>
      </c>
      <c r="D33" s="11">
        <v>0</v>
      </c>
      <c r="E33" s="11">
        <v>0</v>
      </c>
      <c r="F33" s="39">
        <v>0</v>
      </c>
      <c r="G33" s="11">
        <f>F33/4</f>
        <v>0</v>
      </c>
      <c r="H33" s="11">
        <f>F33/4</f>
        <v>0</v>
      </c>
      <c r="I33" s="11">
        <f>F33/4</f>
        <v>0</v>
      </c>
      <c r="J33" s="11">
        <f>F33/4</f>
        <v>0</v>
      </c>
      <c r="K33" s="34"/>
    </row>
    <row r="34" spans="1:11" ht="20.25" customHeight="1" x14ac:dyDescent="0.25">
      <c r="A34" s="1" t="s">
        <v>42</v>
      </c>
      <c r="B34" s="18" t="s">
        <v>43</v>
      </c>
      <c r="C34" s="10">
        <f>C35+C36+C37+C38+C39+C42+C43</f>
        <v>336.90152000000006</v>
      </c>
      <c r="D34" s="10">
        <v>237.3</v>
      </c>
      <c r="E34" s="10">
        <f>E35+E36+E37+E38+E39+E42+E43</f>
        <v>265.39999999999998</v>
      </c>
      <c r="F34" s="38">
        <v>268.2</v>
      </c>
      <c r="G34" s="10">
        <v>67.05</v>
      </c>
      <c r="H34" s="10">
        <v>67.05</v>
      </c>
      <c r="I34" s="10">
        <v>67.05</v>
      </c>
      <c r="J34" s="10">
        <v>67.05</v>
      </c>
      <c r="K34" s="34"/>
    </row>
    <row r="35" spans="1:11" ht="18.75" customHeight="1" x14ac:dyDescent="0.25">
      <c r="A35" s="1"/>
      <c r="B35" s="20" t="s">
        <v>44</v>
      </c>
      <c r="C35" s="8">
        <v>174.4</v>
      </c>
      <c r="D35" s="11">
        <v>129.5</v>
      </c>
      <c r="E35" s="8">
        <v>152.19999999999999</v>
      </c>
      <c r="F35" s="39">
        <v>154</v>
      </c>
      <c r="G35" s="11">
        <v>38.5</v>
      </c>
      <c r="H35" s="11">
        <v>38.5</v>
      </c>
      <c r="I35" s="11">
        <v>38.5</v>
      </c>
      <c r="J35" s="11">
        <v>38.5</v>
      </c>
      <c r="K35" s="34"/>
    </row>
    <row r="36" spans="1:11" ht="19.5" customHeight="1" x14ac:dyDescent="0.25">
      <c r="A36" s="1"/>
      <c r="B36" s="20" t="s">
        <v>45</v>
      </c>
      <c r="C36" s="11">
        <f>C35*36.83/100</f>
        <v>64.231520000000003</v>
      </c>
      <c r="D36" s="11">
        <v>27.1</v>
      </c>
      <c r="E36" s="11">
        <v>33.6</v>
      </c>
      <c r="F36" s="39">
        <v>28.2</v>
      </c>
      <c r="G36" s="11">
        <v>7.05</v>
      </c>
      <c r="H36" s="11">
        <v>7.05</v>
      </c>
      <c r="I36" s="11">
        <v>7.05</v>
      </c>
      <c r="J36" s="11">
        <v>7.05</v>
      </c>
      <c r="K36" s="34"/>
    </row>
    <row r="37" spans="1:11" ht="18.75" customHeight="1" x14ac:dyDescent="0.25">
      <c r="A37" s="1"/>
      <c r="B37" s="20" t="s">
        <v>46</v>
      </c>
      <c r="C37" s="8">
        <v>22.1</v>
      </c>
      <c r="D37" s="11">
        <v>19.8</v>
      </c>
      <c r="E37" s="8">
        <v>19.899999999999999</v>
      </c>
      <c r="F37" s="39">
        <v>20</v>
      </c>
      <c r="G37" s="11">
        <v>5</v>
      </c>
      <c r="H37" s="11">
        <v>5</v>
      </c>
      <c r="I37" s="11">
        <v>5</v>
      </c>
      <c r="J37" s="11">
        <v>5</v>
      </c>
      <c r="K37" s="34"/>
    </row>
    <row r="38" spans="1:11" ht="18" customHeight="1" x14ac:dyDescent="0.25">
      <c r="A38" s="1"/>
      <c r="B38" s="20" t="s">
        <v>47</v>
      </c>
      <c r="C38" s="8"/>
      <c r="D38" s="11"/>
      <c r="E38" s="8"/>
      <c r="F38" s="39"/>
      <c r="G38" s="11"/>
      <c r="H38" s="11"/>
      <c r="I38" s="11"/>
      <c r="J38" s="11"/>
      <c r="K38" s="34"/>
    </row>
    <row r="39" spans="1:11" ht="39.75" customHeight="1" x14ac:dyDescent="0.25">
      <c r="A39" s="1"/>
      <c r="B39" s="20" t="s">
        <v>48</v>
      </c>
      <c r="C39" s="8">
        <v>6</v>
      </c>
      <c r="D39" s="11">
        <v>2.5</v>
      </c>
      <c r="E39" s="8">
        <v>3</v>
      </c>
      <c r="F39" s="39">
        <v>4</v>
      </c>
      <c r="G39" s="11">
        <v>1</v>
      </c>
      <c r="H39" s="11">
        <v>1</v>
      </c>
      <c r="I39" s="11">
        <v>1</v>
      </c>
      <c r="J39" s="11">
        <v>1</v>
      </c>
      <c r="K39" s="34"/>
    </row>
    <row r="40" spans="1:11" ht="31.5" customHeight="1" x14ac:dyDescent="0.25">
      <c r="A40" s="47" t="s">
        <v>0</v>
      </c>
      <c r="B40" s="53" t="s">
        <v>1</v>
      </c>
      <c r="C40" s="50" t="s">
        <v>2</v>
      </c>
      <c r="D40" s="55" t="s">
        <v>99</v>
      </c>
      <c r="E40" s="50" t="s">
        <v>100</v>
      </c>
      <c r="F40" s="42" t="s">
        <v>101</v>
      </c>
      <c r="G40" s="42"/>
      <c r="H40" s="42"/>
      <c r="I40" s="42"/>
      <c r="J40" s="42"/>
      <c r="K40" s="34"/>
    </row>
    <row r="41" spans="1:11" ht="15.75" customHeight="1" x14ac:dyDescent="0.25">
      <c r="A41" s="49"/>
      <c r="B41" s="54"/>
      <c r="C41" s="51"/>
      <c r="D41" s="56"/>
      <c r="E41" s="51"/>
      <c r="F41" s="32" t="s">
        <v>3</v>
      </c>
      <c r="G41" s="30" t="s">
        <v>4</v>
      </c>
      <c r="H41" s="30" t="s">
        <v>5</v>
      </c>
      <c r="I41" s="30" t="s">
        <v>6</v>
      </c>
      <c r="J41" s="30" t="s">
        <v>7</v>
      </c>
      <c r="K41" s="34"/>
    </row>
    <row r="42" spans="1:11" ht="66.75" customHeight="1" x14ac:dyDescent="0.25">
      <c r="A42" s="1"/>
      <c r="B42" s="20" t="s">
        <v>49</v>
      </c>
      <c r="C42" s="5">
        <v>66.37</v>
      </c>
      <c r="D42" s="12">
        <v>50.4</v>
      </c>
      <c r="E42" s="5">
        <v>49.7</v>
      </c>
      <c r="F42" s="23">
        <v>54</v>
      </c>
      <c r="G42" s="12">
        <v>13.5</v>
      </c>
      <c r="H42" s="12">
        <v>13.5</v>
      </c>
      <c r="I42" s="12">
        <v>13.5</v>
      </c>
      <c r="J42" s="12">
        <v>13.5</v>
      </c>
      <c r="K42" s="34"/>
    </row>
    <row r="43" spans="1:11" ht="37.5" customHeight="1" x14ac:dyDescent="0.25">
      <c r="A43" s="1"/>
      <c r="B43" s="20" t="s">
        <v>50</v>
      </c>
      <c r="C43" s="8">
        <v>3.8</v>
      </c>
      <c r="D43" s="12">
        <v>8</v>
      </c>
      <c r="E43" s="8">
        <v>7</v>
      </c>
      <c r="F43" s="23">
        <v>8</v>
      </c>
      <c r="G43" s="12">
        <v>2</v>
      </c>
      <c r="H43" s="12">
        <v>2</v>
      </c>
      <c r="I43" s="12">
        <v>2</v>
      </c>
      <c r="J43" s="12">
        <v>2</v>
      </c>
      <c r="K43" s="34"/>
    </row>
    <row r="44" spans="1:11" ht="18" customHeight="1" x14ac:dyDescent="0.25">
      <c r="A44" s="1" t="s">
        <v>51</v>
      </c>
      <c r="B44" s="18" t="s">
        <v>52</v>
      </c>
      <c r="C44" s="10">
        <f>C45+C46+C47</f>
        <v>3.5</v>
      </c>
      <c r="D44" s="9">
        <f>D45+D46+D47</f>
        <v>4</v>
      </c>
      <c r="E44" s="10">
        <f>E45+E46+E47</f>
        <v>4</v>
      </c>
      <c r="F44" s="22">
        <f>F45+F46+F47</f>
        <v>4</v>
      </c>
      <c r="G44" s="9">
        <f>F44/4</f>
        <v>1</v>
      </c>
      <c r="H44" s="9">
        <f>F44/4</f>
        <v>1</v>
      </c>
      <c r="I44" s="9">
        <f>F44/4</f>
        <v>1</v>
      </c>
      <c r="J44" s="9">
        <f>F44/4</f>
        <v>1</v>
      </c>
      <c r="K44" s="34"/>
    </row>
    <row r="45" spans="1:11" ht="18" customHeight="1" x14ac:dyDescent="0.25">
      <c r="A45" s="1"/>
      <c r="B45" s="20" t="s">
        <v>53</v>
      </c>
      <c r="C45" s="8"/>
      <c r="D45" s="12"/>
      <c r="E45" s="8"/>
      <c r="F45" s="23"/>
      <c r="G45" s="9"/>
      <c r="H45" s="9"/>
      <c r="I45" s="9"/>
      <c r="J45" s="9"/>
      <c r="K45" s="34"/>
    </row>
    <row r="46" spans="1:11" ht="18" customHeight="1" x14ac:dyDescent="0.25">
      <c r="A46" s="1"/>
      <c r="B46" s="20" t="s">
        <v>54</v>
      </c>
      <c r="C46" s="8"/>
      <c r="D46" s="12"/>
      <c r="E46" s="8"/>
      <c r="F46" s="23"/>
      <c r="G46" s="9"/>
      <c r="H46" s="9"/>
      <c r="I46" s="9"/>
      <c r="J46" s="9"/>
      <c r="K46" s="34"/>
    </row>
    <row r="47" spans="1:11" ht="18" customHeight="1" x14ac:dyDescent="0.25">
      <c r="A47" s="1"/>
      <c r="B47" s="20" t="s">
        <v>55</v>
      </c>
      <c r="C47" s="8">
        <v>3.5</v>
      </c>
      <c r="D47" s="12">
        <v>4</v>
      </c>
      <c r="E47" s="8">
        <v>4</v>
      </c>
      <c r="F47" s="23">
        <v>4</v>
      </c>
      <c r="G47" s="12">
        <f>F47/4</f>
        <v>1</v>
      </c>
      <c r="H47" s="12">
        <f>F47/4</f>
        <v>1</v>
      </c>
      <c r="I47" s="12">
        <f>F47/4</f>
        <v>1</v>
      </c>
      <c r="J47" s="12">
        <f>F47/4</f>
        <v>1</v>
      </c>
      <c r="K47" s="34"/>
    </row>
    <row r="48" spans="1:11" ht="36" customHeight="1" x14ac:dyDescent="0.25">
      <c r="A48" s="1" t="s">
        <v>56</v>
      </c>
      <c r="B48" s="18" t="s">
        <v>57</v>
      </c>
      <c r="C48" s="9">
        <f>C32+C33-C34-C44</f>
        <v>-18.901520000000062</v>
      </c>
      <c r="D48" s="9">
        <f>D32+D33-D34-D44</f>
        <v>75.099999999999966</v>
      </c>
      <c r="E48" s="9">
        <f>E32+E33-E34-E44</f>
        <v>22.500000000000114</v>
      </c>
      <c r="F48" s="22">
        <v>95.6</v>
      </c>
      <c r="G48" s="9">
        <v>23.9</v>
      </c>
      <c r="H48" s="9">
        <v>23.9</v>
      </c>
      <c r="I48" s="9">
        <v>23.9</v>
      </c>
      <c r="J48" s="9">
        <v>23.9</v>
      </c>
      <c r="K48" s="34"/>
    </row>
    <row r="49" spans="1:11" ht="18" customHeight="1" x14ac:dyDescent="0.25">
      <c r="A49" s="1" t="s">
        <v>58</v>
      </c>
      <c r="B49" s="18" t="s">
        <v>59</v>
      </c>
      <c r="C49" s="5"/>
      <c r="D49" s="9"/>
      <c r="E49" s="5"/>
      <c r="F49" s="22"/>
      <c r="G49" s="9"/>
      <c r="H49" s="9"/>
      <c r="I49" s="9"/>
      <c r="J49" s="9"/>
      <c r="K49" s="34"/>
    </row>
    <row r="50" spans="1:11" ht="18" customHeight="1" x14ac:dyDescent="0.25">
      <c r="A50" s="1" t="s">
        <v>60</v>
      </c>
      <c r="B50" s="18" t="s">
        <v>61</v>
      </c>
      <c r="C50" s="12">
        <v>0</v>
      </c>
      <c r="D50" s="12">
        <v>0</v>
      </c>
      <c r="E50" s="12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34"/>
    </row>
    <row r="51" spans="1:11" ht="36" customHeight="1" x14ac:dyDescent="0.25">
      <c r="A51" s="1" t="s">
        <v>62</v>
      </c>
      <c r="B51" s="18" t="s">
        <v>63</v>
      </c>
      <c r="C51" s="9">
        <f>C48+C49-C50</f>
        <v>-18.901520000000062</v>
      </c>
      <c r="D51" s="9">
        <f t="shared" ref="D51:I51" si="3">D48+D49-D50</f>
        <v>75.099999999999966</v>
      </c>
      <c r="E51" s="9">
        <f t="shared" si="3"/>
        <v>22.500000000000114</v>
      </c>
      <c r="F51" s="22">
        <v>95.6</v>
      </c>
      <c r="G51" s="9">
        <v>23.9</v>
      </c>
      <c r="H51" s="9">
        <v>23.9</v>
      </c>
      <c r="I51" s="9">
        <f t="shared" si="3"/>
        <v>23.9</v>
      </c>
      <c r="J51" s="9">
        <v>23.9</v>
      </c>
      <c r="K51" s="34"/>
    </row>
    <row r="52" spans="1:11" ht="18" customHeight="1" x14ac:dyDescent="0.25">
      <c r="A52" s="1" t="s">
        <v>64</v>
      </c>
      <c r="B52" s="18" t="s">
        <v>65</v>
      </c>
      <c r="C52" s="5"/>
      <c r="D52" s="9">
        <v>13.52</v>
      </c>
      <c r="E52" s="5">
        <v>3.83</v>
      </c>
      <c r="F52" s="22">
        <v>16.25</v>
      </c>
      <c r="G52" s="9">
        <v>4.0599999999999996</v>
      </c>
      <c r="H52" s="9">
        <v>4.0599999999999996</v>
      </c>
      <c r="I52" s="9">
        <v>4.0599999999999996</v>
      </c>
      <c r="J52" s="9">
        <v>4.0599999999999996</v>
      </c>
      <c r="K52" s="34"/>
    </row>
    <row r="53" spans="1:11" ht="18" customHeight="1" x14ac:dyDescent="0.25">
      <c r="A53" s="1" t="s">
        <v>66</v>
      </c>
      <c r="B53" s="18" t="s">
        <v>67</v>
      </c>
      <c r="C53" s="9">
        <f>C51-C52</f>
        <v>-18.901520000000062</v>
      </c>
      <c r="D53" s="9">
        <f t="shared" ref="D53:I53" si="4">D51-D52</f>
        <v>61.57999999999997</v>
      </c>
      <c r="E53" s="9">
        <f t="shared" si="4"/>
        <v>18.670000000000115</v>
      </c>
      <c r="F53" s="22">
        <f t="shared" si="4"/>
        <v>79.349999999999994</v>
      </c>
      <c r="G53" s="9">
        <f t="shared" si="4"/>
        <v>19.84</v>
      </c>
      <c r="H53" s="9">
        <f t="shared" si="4"/>
        <v>19.84</v>
      </c>
      <c r="I53" s="9">
        <f t="shared" si="4"/>
        <v>19.84</v>
      </c>
      <c r="J53" s="9">
        <v>19.84</v>
      </c>
      <c r="K53" s="34"/>
    </row>
    <row r="54" spans="1:11" ht="18" customHeight="1" x14ac:dyDescent="0.25">
      <c r="A54" s="1" t="s">
        <v>68</v>
      </c>
      <c r="B54" s="18" t="s">
        <v>69</v>
      </c>
      <c r="C54" s="5"/>
      <c r="D54" s="9"/>
      <c r="E54" s="5"/>
      <c r="F54" s="22"/>
      <c r="G54" s="9"/>
      <c r="H54" s="9"/>
      <c r="I54" s="9"/>
      <c r="J54" s="9"/>
      <c r="K54" s="34"/>
    </row>
    <row r="55" spans="1:11" ht="18" customHeight="1" x14ac:dyDescent="0.25">
      <c r="A55" s="1" t="s">
        <v>70</v>
      </c>
      <c r="B55" s="18" t="s">
        <v>71</v>
      </c>
      <c r="C55" s="9">
        <f>C53-C54</f>
        <v>-18.901520000000062</v>
      </c>
      <c r="D55" s="9">
        <f t="shared" ref="D55:I55" si="5">D53-D54</f>
        <v>61.57999999999997</v>
      </c>
      <c r="E55" s="9">
        <f t="shared" si="5"/>
        <v>18.670000000000115</v>
      </c>
      <c r="F55" s="22">
        <f t="shared" si="5"/>
        <v>79.349999999999994</v>
      </c>
      <c r="G55" s="9">
        <f t="shared" si="5"/>
        <v>19.84</v>
      </c>
      <c r="H55" s="9">
        <f t="shared" si="5"/>
        <v>19.84</v>
      </c>
      <c r="I55" s="9">
        <f t="shared" si="5"/>
        <v>19.84</v>
      </c>
      <c r="J55" s="9">
        <v>19.84</v>
      </c>
      <c r="K55" s="34"/>
    </row>
    <row r="56" spans="1:11" ht="18" customHeight="1" x14ac:dyDescent="0.25">
      <c r="A56" s="1"/>
      <c r="B56" s="20" t="s">
        <v>72</v>
      </c>
      <c r="C56" s="5"/>
      <c r="D56" s="9"/>
      <c r="E56" s="5"/>
      <c r="F56" s="22"/>
      <c r="G56" s="9"/>
      <c r="H56" s="9"/>
      <c r="I56" s="9"/>
      <c r="J56" s="9"/>
      <c r="K56" s="34"/>
    </row>
    <row r="57" spans="1:11" ht="18" customHeight="1" x14ac:dyDescent="0.25">
      <c r="A57" s="1"/>
      <c r="B57" s="20" t="s">
        <v>73</v>
      </c>
      <c r="C57" s="5"/>
      <c r="D57" s="9">
        <v>48.12</v>
      </c>
      <c r="E57" s="5">
        <v>13.07</v>
      </c>
      <c r="F57" s="22">
        <v>55.54</v>
      </c>
      <c r="G57" s="9"/>
      <c r="H57" s="9"/>
      <c r="I57" s="9"/>
      <c r="J57" s="9"/>
      <c r="K57" s="34"/>
    </row>
    <row r="58" spans="1:11" ht="18" customHeight="1" x14ac:dyDescent="0.25">
      <c r="A58" s="1"/>
      <c r="B58" s="20" t="s">
        <v>74</v>
      </c>
      <c r="C58" s="5"/>
      <c r="D58" s="9">
        <v>20.63</v>
      </c>
      <c r="E58" s="5">
        <v>5.6</v>
      </c>
      <c r="F58" s="22">
        <v>23.81</v>
      </c>
      <c r="G58" s="9"/>
      <c r="H58" s="9"/>
      <c r="I58" s="9"/>
      <c r="J58" s="9"/>
      <c r="K58" s="34"/>
    </row>
    <row r="59" spans="1:11" ht="18" customHeight="1" x14ac:dyDescent="0.25">
      <c r="A59" s="1"/>
      <c r="B59" s="20" t="s">
        <v>75</v>
      </c>
      <c r="C59" s="5"/>
      <c r="D59" s="9"/>
      <c r="E59" s="5"/>
      <c r="F59" s="22"/>
      <c r="G59" s="9"/>
      <c r="H59" s="9"/>
      <c r="I59" s="9"/>
      <c r="J59" s="9"/>
      <c r="K59" s="34"/>
    </row>
    <row r="60" spans="1:11" ht="18" customHeight="1" x14ac:dyDescent="0.25">
      <c r="A60" s="1"/>
      <c r="B60" s="20" t="s">
        <v>76</v>
      </c>
      <c r="C60" s="5"/>
      <c r="D60" s="12"/>
      <c r="E60" s="5"/>
      <c r="F60" s="23"/>
      <c r="G60" s="12"/>
      <c r="H60" s="12"/>
      <c r="I60" s="12"/>
      <c r="J60" s="12"/>
      <c r="K60" s="34"/>
    </row>
    <row r="61" spans="1:11" ht="23.25" customHeight="1" x14ac:dyDescent="0.25">
      <c r="A61" s="47" t="s">
        <v>0</v>
      </c>
      <c r="B61" s="53" t="s">
        <v>1</v>
      </c>
      <c r="C61" s="50" t="s">
        <v>2</v>
      </c>
      <c r="D61" s="55" t="s">
        <v>99</v>
      </c>
      <c r="E61" s="50" t="s">
        <v>100</v>
      </c>
      <c r="F61" s="42" t="s">
        <v>101</v>
      </c>
      <c r="G61" s="42"/>
      <c r="H61" s="42"/>
      <c r="I61" s="42"/>
      <c r="J61" s="42"/>
      <c r="K61" s="34"/>
    </row>
    <row r="62" spans="1:11" ht="15.75" customHeight="1" x14ac:dyDescent="0.25">
      <c r="A62" s="49"/>
      <c r="B62" s="54"/>
      <c r="C62" s="51"/>
      <c r="D62" s="56"/>
      <c r="E62" s="51"/>
      <c r="F62" s="24" t="s">
        <v>3</v>
      </c>
      <c r="G62" s="30" t="s">
        <v>4</v>
      </c>
      <c r="H62" s="30" t="s">
        <v>5</v>
      </c>
      <c r="I62" s="30" t="s">
        <v>6</v>
      </c>
      <c r="J62" s="30" t="s">
        <v>7</v>
      </c>
      <c r="K62" s="34"/>
    </row>
    <row r="63" spans="1:11" x14ac:dyDescent="0.25">
      <c r="A63" s="1"/>
      <c r="B63" s="20" t="s">
        <v>77</v>
      </c>
      <c r="C63" s="5"/>
      <c r="D63" s="12"/>
      <c r="E63" s="5"/>
      <c r="F63" s="23"/>
      <c r="G63" s="12"/>
      <c r="H63" s="12"/>
      <c r="I63" s="12"/>
      <c r="J63" s="12"/>
      <c r="K63" s="34"/>
    </row>
    <row r="64" spans="1:11" x14ac:dyDescent="0.25">
      <c r="A64" s="1"/>
      <c r="B64" s="20" t="s">
        <v>78</v>
      </c>
      <c r="C64" s="5"/>
      <c r="D64" s="12"/>
      <c r="E64" s="5"/>
      <c r="F64" s="23"/>
      <c r="G64" s="12"/>
      <c r="H64" s="12"/>
      <c r="I64" s="12"/>
      <c r="J64" s="12"/>
      <c r="K64" s="34"/>
    </row>
    <row r="65" spans="1:11" x14ac:dyDescent="0.25">
      <c r="A65" s="1"/>
      <c r="B65" s="20" t="s">
        <v>79</v>
      </c>
      <c r="C65" s="5"/>
      <c r="D65" s="12"/>
      <c r="E65" s="5"/>
      <c r="F65" s="23"/>
      <c r="G65" s="12"/>
      <c r="H65" s="12"/>
      <c r="I65" s="12"/>
      <c r="J65" s="12"/>
      <c r="K65" s="34"/>
    </row>
    <row r="66" spans="1:11" x14ac:dyDescent="0.25">
      <c r="A66" s="1"/>
      <c r="B66" s="20" t="s">
        <v>80</v>
      </c>
      <c r="C66" s="5"/>
      <c r="D66" s="12"/>
      <c r="E66" s="5"/>
      <c r="F66" s="23"/>
      <c r="G66" s="12"/>
      <c r="H66" s="12"/>
      <c r="I66" s="12"/>
      <c r="J66" s="12"/>
      <c r="K66" s="34"/>
    </row>
    <row r="67" spans="1:11" x14ac:dyDescent="0.25">
      <c r="A67" s="1"/>
      <c r="B67" s="20" t="s">
        <v>81</v>
      </c>
      <c r="C67" s="5"/>
      <c r="D67" s="12"/>
      <c r="E67" s="5"/>
      <c r="F67" s="23"/>
      <c r="G67" s="12"/>
      <c r="H67" s="12"/>
      <c r="I67" s="12"/>
      <c r="J67" s="12"/>
      <c r="K67" s="34"/>
    </row>
    <row r="68" spans="1:11" ht="19.5" customHeight="1" x14ac:dyDescent="0.25">
      <c r="A68" s="1" t="s">
        <v>82</v>
      </c>
      <c r="B68" s="18" t="s">
        <v>83</v>
      </c>
      <c r="C68" s="5"/>
      <c r="D68" s="9"/>
      <c r="E68" s="5"/>
      <c r="F68" s="22"/>
      <c r="G68" s="9"/>
      <c r="H68" s="9"/>
      <c r="I68" s="9"/>
      <c r="J68" s="9"/>
      <c r="K68" s="34"/>
    </row>
    <row r="69" spans="1:11" x14ac:dyDescent="0.25">
      <c r="A69" s="1"/>
      <c r="B69" s="20" t="s">
        <v>84</v>
      </c>
      <c r="C69" s="5"/>
      <c r="D69" s="12"/>
      <c r="E69" s="5"/>
      <c r="F69" s="23"/>
      <c r="G69" s="12"/>
      <c r="H69" s="12"/>
      <c r="I69" s="12"/>
      <c r="J69" s="12"/>
      <c r="K69" s="34"/>
    </row>
    <row r="70" spans="1:11" x14ac:dyDescent="0.25">
      <c r="A70" s="1"/>
      <c r="B70" s="27" t="s">
        <v>85</v>
      </c>
      <c r="C70" s="5">
        <v>69.7</v>
      </c>
      <c r="D70" s="9"/>
      <c r="E70" s="5"/>
      <c r="F70" s="23"/>
      <c r="G70" s="12"/>
      <c r="H70" s="12"/>
      <c r="I70" s="12"/>
      <c r="J70" s="12"/>
      <c r="K70" s="34"/>
    </row>
    <row r="71" spans="1:11" x14ac:dyDescent="0.25">
      <c r="A71" s="1"/>
      <c r="B71" s="20" t="s">
        <v>84</v>
      </c>
      <c r="C71" s="5">
        <v>69.7</v>
      </c>
      <c r="D71" s="12"/>
      <c r="E71" s="5"/>
      <c r="F71" s="23"/>
      <c r="G71" s="12"/>
      <c r="H71" s="12"/>
      <c r="I71" s="12"/>
      <c r="J71" s="12"/>
      <c r="K71" s="34"/>
    </row>
    <row r="72" spans="1:11" x14ac:dyDescent="0.25">
      <c r="A72" s="1"/>
      <c r="B72" s="27" t="s">
        <v>86</v>
      </c>
      <c r="C72" s="6"/>
      <c r="D72" s="35">
        <v>56.4</v>
      </c>
      <c r="E72" s="6"/>
      <c r="F72" s="23"/>
      <c r="G72" s="12"/>
      <c r="H72" s="12"/>
      <c r="I72" s="12"/>
      <c r="J72" s="12"/>
      <c r="K72" s="34"/>
    </row>
    <row r="73" spans="1:11" x14ac:dyDescent="0.25">
      <c r="A73" s="1"/>
      <c r="B73" s="20" t="s">
        <v>84</v>
      </c>
      <c r="C73" s="5"/>
      <c r="D73" s="35">
        <v>56.4</v>
      </c>
      <c r="E73" s="5"/>
      <c r="F73" s="23"/>
      <c r="G73" s="12"/>
      <c r="H73" s="12"/>
      <c r="I73" s="12"/>
      <c r="J73" s="12"/>
      <c r="K73" s="34"/>
    </row>
    <row r="74" spans="1:11" x14ac:dyDescent="0.25">
      <c r="A74" s="1"/>
      <c r="B74" s="18" t="s">
        <v>98</v>
      </c>
      <c r="C74" s="5"/>
      <c r="D74" s="35"/>
      <c r="E74" s="5">
        <v>81.5</v>
      </c>
      <c r="F74" s="22"/>
      <c r="G74" s="12"/>
      <c r="H74" s="12"/>
      <c r="I74" s="12"/>
      <c r="J74" s="12"/>
      <c r="K74" s="34"/>
    </row>
    <row r="75" spans="1:11" x14ac:dyDescent="0.25">
      <c r="A75" s="1"/>
      <c r="B75" s="20" t="s">
        <v>84</v>
      </c>
      <c r="C75" s="5"/>
      <c r="D75" s="35"/>
      <c r="E75" s="5">
        <v>81.5</v>
      </c>
      <c r="F75" s="23"/>
      <c r="G75" s="12"/>
      <c r="H75" s="12"/>
      <c r="I75" s="12"/>
      <c r="J75" s="12"/>
      <c r="K75" s="34"/>
    </row>
    <row r="76" spans="1:11" ht="20.25" customHeight="1" x14ac:dyDescent="0.25">
      <c r="A76" s="1" t="s">
        <v>87</v>
      </c>
      <c r="B76" s="18" t="s">
        <v>88</v>
      </c>
      <c r="C76" s="5"/>
      <c r="D76" s="12"/>
      <c r="E76" s="5"/>
      <c r="F76" s="23"/>
      <c r="G76" s="12"/>
      <c r="H76" s="12"/>
      <c r="I76" s="12"/>
      <c r="J76" s="12"/>
      <c r="K76" s="34"/>
    </row>
    <row r="77" spans="1:11" x14ac:dyDescent="0.25">
      <c r="A77" s="1"/>
      <c r="B77" s="20" t="s">
        <v>89</v>
      </c>
      <c r="C77" s="5"/>
      <c r="D77" s="12"/>
      <c r="E77" s="5"/>
      <c r="F77" s="23"/>
      <c r="G77" s="12"/>
      <c r="H77" s="12"/>
      <c r="I77" s="12"/>
      <c r="J77" s="12"/>
      <c r="K77" s="34"/>
    </row>
    <row r="78" spans="1:11" x14ac:dyDescent="0.25">
      <c r="A78" s="1"/>
      <c r="B78" s="28" t="s">
        <v>85</v>
      </c>
      <c r="C78" s="5"/>
      <c r="D78" s="12"/>
      <c r="E78" s="5"/>
      <c r="F78" s="23"/>
      <c r="G78" s="12"/>
      <c r="H78" s="12"/>
      <c r="I78" s="12"/>
      <c r="J78" s="12"/>
      <c r="K78" s="34"/>
    </row>
    <row r="79" spans="1:11" x14ac:dyDescent="0.25">
      <c r="A79" s="1"/>
      <c r="B79" s="20" t="s">
        <v>89</v>
      </c>
      <c r="C79" s="5"/>
      <c r="D79" s="12"/>
      <c r="E79" s="5"/>
      <c r="F79" s="23"/>
      <c r="G79" s="12"/>
      <c r="H79" s="12"/>
      <c r="I79" s="12"/>
      <c r="J79" s="12"/>
      <c r="K79" s="34"/>
    </row>
    <row r="80" spans="1:11" x14ac:dyDescent="0.25">
      <c r="A80" s="1"/>
      <c r="B80" s="28" t="s">
        <v>86</v>
      </c>
      <c r="C80" s="5"/>
      <c r="D80" s="12"/>
      <c r="E80" s="5"/>
      <c r="F80" s="23"/>
      <c r="G80" s="12"/>
      <c r="H80" s="12"/>
      <c r="I80" s="12"/>
      <c r="J80" s="12"/>
      <c r="K80" s="34"/>
    </row>
    <row r="81" spans="1:11" x14ac:dyDescent="0.25">
      <c r="A81" s="1"/>
      <c r="B81" s="20" t="s">
        <v>89</v>
      </c>
      <c r="C81" s="5"/>
      <c r="D81" s="12"/>
      <c r="E81" s="5"/>
      <c r="F81" s="23"/>
      <c r="G81" s="12"/>
      <c r="H81" s="12"/>
      <c r="I81" s="12"/>
      <c r="J81" s="12"/>
      <c r="K81" s="34"/>
    </row>
    <row r="82" spans="1:11" x14ac:dyDescent="0.25">
      <c r="A82" s="1"/>
      <c r="B82" s="18" t="s">
        <v>98</v>
      </c>
      <c r="C82" s="5"/>
      <c r="D82" s="12"/>
      <c r="E82" s="5"/>
      <c r="F82" s="23">
        <v>0</v>
      </c>
      <c r="G82" s="12"/>
      <c r="H82" s="12"/>
      <c r="I82" s="12"/>
      <c r="J82" s="12"/>
      <c r="K82" s="34"/>
    </row>
    <row r="83" spans="1:11" x14ac:dyDescent="0.25">
      <c r="A83" s="1" t="s">
        <v>90</v>
      </c>
      <c r="B83" s="18" t="s">
        <v>91</v>
      </c>
      <c r="C83" s="7">
        <v>12.3</v>
      </c>
      <c r="D83" s="9">
        <v>11</v>
      </c>
      <c r="E83" s="7">
        <v>10</v>
      </c>
      <c r="F83" s="22">
        <v>10</v>
      </c>
      <c r="G83" s="22">
        <v>10</v>
      </c>
      <c r="H83" s="22">
        <v>10</v>
      </c>
      <c r="I83" s="22">
        <v>10</v>
      </c>
      <c r="J83" s="22">
        <v>10</v>
      </c>
      <c r="K83" s="34"/>
    </row>
    <row r="84" spans="1:11" x14ac:dyDescent="0.25">
      <c r="A84" s="1"/>
      <c r="B84" s="18" t="s">
        <v>92</v>
      </c>
      <c r="C84" s="7">
        <v>3.7</v>
      </c>
      <c r="D84" s="9">
        <v>3</v>
      </c>
      <c r="E84" s="7">
        <v>3</v>
      </c>
      <c r="F84" s="22">
        <v>3</v>
      </c>
      <c r="G84" s="22">
        <v>3</v>
      </c>
      <c r="H84" s="22">
        <v>3</v>
      </c>
      <c r="I84" s="22">
        <v>3</v>
      </c>
      <c r="J84" s="22">
        <v>3</v>
      </c>
      <c r="K84" s="34"/>
    </row>
    <row r="85" spans="1:11" x14ac:dyDescent="0.25">
      <c r="A85" s="1" t="s">
        <v>93</v>
      </c>
      <c r="B85" s="18" t="s">
        <v>94</v>
      </c>
      <c r="C85" s="9">
        <f>(C35+C25)/C83/12*1000</f>
        <v>3175.4742547425481</v>
      </c>
      <c r="D85" s="9">
        <f>(D35+D25)/D83/12*1000</f>
        <v>3457.5757575757575</v>
      </c>
      <c r="E85" s="9">
        <f>(E35+E25)/E83/12*1000</f>
        <v>3942.4999999999995</v>
      </c>
      <c r="F85" s="9">
        <f>(F35+F25)/F83/12*1000</f>
        <v>3990</v>
      </c>
      <c r="G85" s="9">
        <f>(G35+G25)/G83/3*1000</f>
        <v>3990</v>
      </c>
      <c r="H85" s="9">
        <f>(H35+H25)/H83/3*1000</f>
        <v>3990</v>
      </c>
      <c r="I85" s="9">
        <f>(I35+I25)/I83/3*1000</f>
        <v>3990</v>
      </c>
      <c r="J85" s="9">
        <f>(J35+J25)/J83/3*1000</f>
        <v>3990</v>
      </c>
      <c r="K85" s="34"/>
    </row>
    <row r="86" spans="1:11" x14ac:dyDescent="0.25">
      <c r="A86" s="1" t="s">
        <v>95</v>
      </c>
      <c r="B86" s="18" t="s">
        <v>92</v>
      </c>
      <c r="C86" s="9">
        <f>C35/C84/12*1000</f>
        <v>3927.9279279279281</v>
      </c>
      <c r="D86" s="9">
        <f>D35/D84/12*1000</f>
        <v>3597.2222222222217</v>
      </c>
      <c r="E86" s="9">
        <f>E35/E84/12*1000</f>
        <v>4227.7777777777774</v>
      </c>
      <c r="F86" s="9">
        <f>F35/F84/12*1000</f>
        <v>4277.7777777777774</v>
      </c>
      <c r="G86" s="9">
        <f>G35/G84/3*1000</f>
        <v>4277.7777777777774</v>
      </c>
      <c r="H86" s="9">
        <f>H35/H84/3*1000</f>
        <v>4277.7777777777774</v>
      </c>
      <c r="I86" s="9">
        <f>I35/I84/3*1000</f>
        <v>4277.7777777777774</v>
      </c>
      <c r="J86" s="9">
        <f>J35/J84/3*1000</f>
        <v>4277.7777777777774</v>
      </c>
      <c r="K86" s="34"/>
    </row>
    <row r="87" spans="1:11" ht="64.5" customHeight="1" x14ac:dyDescent="0.25">
      <c r="A87" s="60" t="s">
        <v>96</v>
      </c>
      <c r="B87" s="60"/>
      <c r="C87" s="60"/>
      <c r="D87" s="60"/>
      <c r="E87" s="60"/>
      <c r="F87" s="60"/>
      <c r="G87" s="60"/>
      <c r="H87" s="60"/>
      <c r="I87" s="60"/>
      <c r="J87" s="60"/>
      <c r="K87" s="3"/>
    </row>
    <row r="88" spans="1:11" ht="24.75" customHeight="1" x14ac:dyDescent="0.25">
      <c r="A88" s="59" t="s">
        <v>97</v>
      </c>
      <c r="B88" s="59"/>
      <c r="C88" s="59"/>
      <c r="D88" s="59"/>
      <c r="E88" s="59"/>
      <c r="F88" s="59"/>
      <c r="G88" s="59"/>
      <c r="H88" s="59"/>
      <c r="I88" s="59"/>
      <c r="J88" s="59"/>
    </row>
  </sheetData>
  <mergeCells count="29">
    <mergeCell ref="A88:J88"/>
    <mergeCell ref="A87:J87"/>
    <mergeCell ref="A16:A17"/>
    <mergeCell ref="B40:B41"/>
    <mergeCell ref="D40:D41"/>
    <mergeCell ref="C40:C41"/>
    <mergeCell ref="E61:E62"/>
    <mergeCell ref="C61:C62"/>
    <mergeCell ref="E16:E17"/>
    <mergeCell ref="E40:E41"/>
    <mergeCell ref="B3:B5"/>
    <mergeCell ref="A3:A5"/>
    <mergeCell ref="F61:J61"/>
    <mergeCell ref="F16:J16"/>
    <mergeCell ref="F40:J40"/>
    <mergeCell ref="B16:B17"/>
    <mergeCell ref="C3:C5"/>
    <mergeCell ref="A61:A62"/>
    <mergeCell ref="B61:B62"/>
    <mergeCell ref="D61:D62"/>
    <mergeCell ref="D3:D5"/>
    <mergeCell ref="C16:C17"/>
    <mergeCell ref="D16:D17"/>
    <mergeCell ref="A40:A41"/>
    <mergeCell ref="E1:J1"/>
    <mergeCell ref="F3:J3"/>
    <mergeCell ref="A2:J2"/>
    <mergeCell ref="A1:D1"/>
    <mergeCell ref="E3:E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Customer</dc:creator>
  <cp:keywords/>
  <dc:description/>
  <cp:lastModifiedBy>Kompvid2</cp:lastModifiedBy>
  <cp:revision/>
  <cp:lastPrinted>2017-04-05T08:28:18Z</cp:lastPrinted>
  <dcterms:created xsi:type="dcterms:W3CDTF">2015-02-23T09:29:30Z</dcterms:created>
  <dcterms:modified xsi:type="dcterms:W3CDTF">2017-04-10T14:25:32Z</dcterms:modified>
  <cp:category/>
  <cp:contentStatus/>
</cp:coreProperties>
</file>