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mpvid2\Desktop\sait\fin\"/>
    </mc:Choice>
  </mc:AlternateContent>
  <bookViews>
    <workbookView xWindow="240" yWindow="45" windowWidth="19980" windowHeight="858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L13" i="1" l="1"/>
  <c r="L29" i="1"/>
  <c r="L37" i="1" s="1"/>
  <c r="L27" i="1"/>
  <c r="G13" i="1"/>
  <c r="G27" i="1"/>
  <c r="G37" i="1" s="1"/>
  <c r="G40" i="1" s="1"/>
  <c r="G43" i="1" s="1"/>
  <c r="H27" i="1"/>
  <c r="H37" i="1"/>
  <c r="H40" i="1" s="1"/>
  <c r="H43" i="1" s="1"/>
  <c r="I27" i="1"/>
  <c r="I37" i="1"/>
  <c r="I40" i="1" s="1"/>
  <c r="I43" i="1" s="1"/>
  <c r="J27" i="1"/>
  <c r="J37" i="1"/>
  <c r="J40" i="1" s="1"/>
  <c r="J43" i="1" s="1"/>
  <c r="K27" i="1"/>
  <c r="K37" i="1"/>
  <c r="K40" i="1" s="1"/>
  <c r="K43" i="1" s="1"/>
  <c r="G28" i="1"/>
  <c r="G29" i="1"/>
  <c r="G41" i="1"/>
  <c r="G42" i="1"/>
  <c r="G36" i="1"/>
  <c r="G35" i="1"/>
  <c r="G34" i="1"/>
  <c r="G33" i="1"/>
  <c r="G32" i="1"/>
  <c r="G31" i="1"/>
  <c r="G30" i="1"/>
  <c r="G26" i="1"/>
  <c r="G25" i="1"/>
  <c r="G24" i="1"/>
  <c r="G23" i="1"/>
  <c r="G22" i="1"/>
  <c r="G21" i="1"/>
  <c r="G20" i="1"/>
  <c r="G19" i="1"/>
  <c r="G18" i="1"/>
  <c r="G17" i="1"/>
  <c r="G16" i="1"/>
  <c r="G15" i="1"/>
  <c r="G11" i="1"/>
  <c r="G10" i="1"/>
  <c r="G9" i="1"/>
  <c r="G8" i="1"/>
  <c r="G7" i="1"/>
  <c r="F51" i="1"/>
  <c r="L40" i="1" l="1"/>
  <c r="L43" i="1"/>
</calcChain>
</file>

<file path=xl/sharedStrings.xml><?xml version="1.0" encoding="utf-8"?>
<sst xmlns="http://schemas.openxmlformats.org/spreadsheetml/2006/main" count="116" uniqueCount="99">
  <si>
    <t>№ з/п</t>
  </si>
  <si>
    <t>Показники</t>
  </si>
  <si>
    <t>Прогноз</t>
  </si>
  <si>
    <t>Всього</t>
  </si>
  <si>
    <t>1 квартал</t>
  </si>
  <si>
    <t>4 квартал</t>
  </si>
  <si>
    <t>3 квартал</t>
  </si>
  <si>
    <t>2 квартал</t>
  </si>
  <si>
    <t xml:space="preserve">Факт </t>
  </si>
  <si>
    <t>тис. грн</t>
  </si>
  <si>
    <t>Обсяг виконаних робіт всього в т.ч.</t>
  </si>
  <si>
    <t>на замовлення бюджету</t>
  </si>
  <si>
    <t>на замовлення госпрозрахункових підприємств</t>
  </si>
  <si>
    <t>Чистий дохід (вир. від реаліз.) послуг  без ПДВ</t>
  </si>
  <si>
    <t>в т.ч. за основним видом діяльності</t>
  </si>
  <si>
    <t>4.1</t>
  </si>
  <si>
    <t>Матеріальні витрати всього в т.ч.</t>
  </si>
  <si>
    <t>бланки суворої звітності</t>
  </si>
  <si>
    <t>медикаменти</t>
  </si>
  <si>
    <t>будматеріали</t>
  </si>
  <si>
    <t>4.2</t>
  </si>
  <si>
    <t>витрати на заробітну плату</t>
  </si>
  <si>
    <t>відрахування на соціальні заходи</t>
  </si>
  <si>
    <t>амортизація</t>
  </si>
  <si>
    <t>4.3</t>
  </si>
  <si>
    <t>4.4</t>
  </si>
  <si>
    <t>4.5</t>
  </si>
  <si>
    <t>інші операційні витрати всього в т.ч.</t>
  </si>
  <si>
    <t>комунальні платежі</t>
  </si>
  <si>
    <t>охорона об'єкту</t>
  </si>
  <si>
    <t>метрологічна повірка</t>
  </si>
  <si>
    <t>інші витрати</t>
  </si>
  <si>
    <t>Валовий прибуток (збиток)</t>
  </si>
  <si>
    <t>Інші операційні доходи</t>
  </si>
  <si>
    <t>Адміністративні витрати всього в т.ч.</t>
  </si>
  <si>
    <t>витрати на оплату праці</t>
  </si>
  <si>
    <t>відрахування на на соціальні заходи</t>
  </si>
  <si>
    <t>паливо-мастильні матеріали</t>
  </si>
  <si>
    <t>інші витрати всього в т.ч.</t>
  </si>
  <si>
    <t>інші (підписка страхув. місцеві податки та ін.)</t>
  </si>
  <si>
    <t>7.1</t>
  </si>
  <si>
    <t>7.2</t>
  </si>
  <si>
    <t>7.3</t>
  </si>
  <si>
    <t>7.4</t>
  </si>
  <si>
    <t xml:space="preserve">інші операційні витрати </t>
  </si>
  <si>
    <t>Фін. рез. від операційної діяльності (+ -)</t>
  </si>
  <si>
    <t>інші доходи</t>
  </si>
  <si>
    <t>Фін. рез. від звич. діяльності до оподаткув. (+ -)</t>
  </si>
  <si>
    <t>Податок на прибуток</t>
  </si>
  <si>
    <t>Частина прибутку 15%</t>
  </si>
  <si>
    <t>Чистий прибуток (+,-)</t>
  </si>
  <si>
    <t>Рентабельність</t>
  </si>
  <si>
    <t>Використання чистого прибутку всього в т.ч.</t>
  </si>
  <si>
    <t>залишок по фондах на поч. року всього в т.ч.</t>
  </si>
  <si>
    <t>на розвиток виробництва</t>
  </si>
  <si>
    <t>на матеріальне заохочення</t>
  </si>
  <si>
    <t>на соціальний розвиток</t>
  </si>
  <si>
    <t>нараховано всього</t>
  </si>
  <si>
    <t>списання безнадійної заборгованності</t>
  </si>
  <si>
    <t>погашення збитків минулих років</t>
  </si>
  <si>
    <t>фактично використано всього в т.ч.</t>
  </si>
  <si>
    <t>Кредиторська заборгованність  в.т.ч.</t>
  </si>
  <si>
    <t>в т.ч. по заробітній платі</t>
  </si>
  <si>
    <t>Середньоспискова чисельність працівників</t>
  </si>
  <si>
    <t>в т.ч. АУП</t>
  </si>
  <si>
    <t>Головний лікар</t>
  </si>
  <si>
    <t>Головний бухгалтер</t>
  </si>
  <si>
    <t>Л. Татарінова</t>
  </si>
  <si>
    <t>Р. Николишин</t>
  </si>
  <si>
    <t>МКМУ "Госпрозрахункова поліклініка профілактичних оглядів"</t>
  </si>
  <si>
    <t>Середньомісячна заробітна плата працюючих,</t>
  </si>
  <si>
    <t>Собівартість реалізованих послуг та</t>
  </si>
  <si>
    <t>загальногосподарські витрати в т.ч.</t>
  </si>
  <si>
    <t xml:space="preserve">Дебіторська заборгованість:  </t>
  </si>
  <si>
    <t>в т.ч. поточна</t>
  </si>
  <si>
    <t>Обсяг виконаних робіт в натур. показниках</t>
  </si>
  <si>
    <t>на 01.01.2014р.</t>
  </si>
  <si>
    <t>обслуговування компьютерної техніки</t>
  </si>
  <si>
    <t>за 2014р.</t>
  </si>
  <si>
    <t>Сплата частини чистого  прибутку</t>
  </si>
  <si>
    <t>18.1</t>
  </si>
  <si>
    <t>18.2</t>
  </si>
  <si>
    <t>18.3</t>
  </si>
  <si>
    <t>18.4</t>
  </si>
  <si>
    <t>18.5</t>
  </si>
  <si>
    <t>на 01.01.2015р.</t>
  </si>
  <si>
    <t>на 01.01.2016р.</t>
  </si>
  <si>
    <t xml:space="preserve"> на 01.01.2014р. </t>
  </si>
  <si>
    <t xml:space="preserve"> на 2015р.</t>
  </si>
  <si>
    <t>за 2015р.</t>
  </si>
  <si>
    <t>Прогноз на 2016р.</t>
  </si>
  <si>
    <t>на 01.01.2017р.</t>
  </si>
  <si>
    <t xml:space="preserve"> на 01.01.2015р. </t>
  </si>
  <si>
    <t xml:space="preserve"> на 01.01.2017р. </t>
  </si>
  <si>
    <t>Аналіз виконання фінансового плану за  2016р.</t>
  </si>
  <si>
    <t>всього</t>
  </si>
  <si>
    <t>нерозподілений прибуток</t>
  </si>
  <si>
    <t>18.6</t>
  </si>
  <si>
    <t xml:space="preserve">Виконання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</si>
</sst>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0.0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4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/>
    <xf numFmtId="0" fontId="0" fillId="0" borderId="3" xfId="0" applyBorder="1" applyAlignment="1"/>
    <xf numFmtId="0" fontId="0" fillId="0" borderId="2" xfId="0" applyBorder="1" applyAlignment="1"/>
    <xf numFmtId="0" fontId="0" fillId="0" borderId="4" xfId="0" applyBorder="1"/>
    <xf numFmtId="0" fontId="0" fillId="0" borderId="5" xfId="0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6" xfId="0" applyBorder="1" applyAlignment="1">
      <alignment horizontal="center"/>
    </xf>
    <xf numFmtId="172" fontId="0" fillId="0" borderId="1" xfId="0" applyNumberFormat="1" applyBorder="1"/>
    <xf numFmtId="0" fontId="0" fillId="0" borderId="5" xfId="0" applyBorder="1"/>
    <xf numFmtId="0" fontId="0" fillId="0" borderId="2" xfId="0" applyBorder="1"/>
    <xf numFmtId="172" fontId="0" fillId="0" borderId="5" xfId="0" applyNumberFormat="1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3" xfId="0" applyBorder="1"/>
    <xf numFmtId="172" fontId="0" fillId="0" borderId="3" xfId="0" applyNumberFormat="1" applyBorder="1"/>
    <xf numFmtId="172" fontId="0" fillId="0" borderId="2" xfId="0" applyNumberFormat="1" applyBorder="1"/>
    <xf numFmtId="0" fontId="0" fillId="0" borderId="9" xfId="0" applyBorder="1"/>
    <xf numFmtId="172" fontId="0" fillId="0" borderId="10" xfId="0" applyNumberFormat="1" applyBorder="1"/>
    <xf numFmtId="0" fontId="0" fillId="0" borderId="11" xfId="0" applyFill="1" applyBorder="1"/>
    <xf numFmtId="0" fontId="0" fillId="0" borderId="3" xfId="0" applyFill="1" applyBorder="1"/>
    <xf numFmtId="172" fontId="0" fillId="0" borderId="0" xfId="0" applyNumberFormat="1"/>
    <xf numFmtId="49" fontId="0" fillId="0" borderId="2" xfId="0" applyNumberFormat="1" applyBorder="1" applyAlignment="1">
      <alignment horizontal="center"/>
    </xf>
    <xf numFmtId="172" fontId="0" fillId="0" borderId="5" xfId="0" applyNumberFormat="1" applyFill="1" applyBorder="1"/>
    <xf numFmtId="49" fontId="0" fillId="0" borderId="5" xfId="0" applyNumberFormat="1" applyBorder="1" applyAlignment="1">
      <alignment horizontal="center"/>
    </xf>
    <xf numFmtId="0" fontId="5" fillId="0" borderId="12" xfId="0" applyFont="1" applyBorder="1"/>
    <xf numFmtId="0" fontId="1" fillId="0" borderId="12" xfId="0" applyFont="1" applyBorder="1"/>
    <xf numFmtId="0" fontId="1" fillId="0" borderId="1" xfId="0" applyFont="1" applyBorder="1"/>
    <xf numFmtId="0" fontId="5" fillId="0" borderId="2" xfId="0" applyFont="1" applyBorder="1"/>
    <xf numFmtId="0" fontId="5" fillId="0" borderId="1" xfId="0" applyFont="1" applyBorder="1"/>
    <xf numFmtId="0" fontId="5" fillId="0" borderId="3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72" fontId="5" fillId="0" borderId="3" xfId="0" applyNumberFormat="1" applyFont="1" applyBorder="1"/>
    <xf numFmtId="172" fontId="5" fillId="0" borderId="10" xfId="0" applyNumberFormat="1" applyFont="1" applyBorder="1"/>
    <xf numFmtId="172" fontId="5" fillId="0" borderId="13" xfId="0" applyNumberFormat="1" applyFont="1" applyBorder="1"/>
    <xf numFmtId="0" fontId="5" fillId="0" borderId="14" xfId="0" applyFont="1" applyBorder="1"/>
    <xf numFmtId="0" fontId="0" fillId="0" borderId="15" xfId="0" applyBorder="1"/>
    <xf numFmtId="172" fontId="5" fillId="0" borderId="16" xfId="0" applyNumberFormat="1" applyFont="1" applyBorder="1"/>
    <xf numFmtId="172" fontId="5" fillId="0" borderId="17" xfId="0" applyNumberFormat="1" applyFont="1" applyBorder="1"/>
    <xf numFmtId="0" fontId="5" fillId="0" borderId="18" xfId="0" applyFont="1" applyBorder="1"/>
    <xf numFmtId="0" fontId="0" fillId="0" borderId="11" xfId="0" applyBorder="1"/>
    <xf numFmtId="172" fontId="0" fillId="0" borderId="19" xfId="0" applyNumberFormat="1" applyBorder="1"/>
    <xf numFmtId="0" fontId="5" fillId="0" borderId="20" xfId="0" applyFont="1" applyBorder="1"/>
    <xf numFmtId="172" fontId="0" fillId="0" borderId="1" xfId="0" applyNumberFormat="1" applyFill="1" applyBorder="1"/>
    <xf numFmtId="0" fontId="6" fillId="0" borderId="6" xfId="0" applyFont="1" applyBorder="1" applyAlignment="1">
      <alignment horizontal="center"/>
    </xf>
    <xf numFmtId="172" fontId="5" fillId="0" borderId="8" xfId="0" applyNumberFormat="1" applyFont="1" applyBorder="1"/>
    <xf numFmtId="172" fontId="5" fillId="0" borderId="14" xfId="0" applyNumberFormat="1" applyFont="1" applyBorder="1"/>
    <xf numFmtId="172" fontId="0" fillId="0" borderId="15" xfId="0" applyNumberFormat="1" applyBorder="1"/>
    <xf numFmtId="172" fontId="0" fillId="0" borderId="8" xfId="0" applyNumberFormat="1" applyBorder="1"/>
    <xf numFmtId="172" fontId="5" fillId="0" borderId="14" xfId="0" applyNumberFormat="1" applyFont="1" applyBorder="1" applyAlignment="1"/>
    <xf numFmtId="172" fontId="0" fillId="0" borderId="21" xfId="0" applyNumberFormat="1" applyBorder="1" applyAlignment="1"/>
    <xf numFmtId="172" fontId="0" fillId="0" borderId="14" xfId="0" applyNumberFormat="1" applyBorder="1"/>
    <xf numFmtId="172" fontId="5" fillId="0" borderId="22" xfId="0" applyNumberFormat="1" applyFont="1" applyBorder="1"/>
    <xf numFmtId="172" fontId="0" fillId="0" borderId="6" xfId="0" applyNumberFormat="1" applyBorder="1"/>
    <xf numFmtId="0" fontId="0" fillId="0" borderId="6" xfId="0" applyBorder="1"/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72" fontId="0" fillId="0" borderId="13" xfId="0" applyNumberFormat="1" applyBorder="1"/>
    <xf numFmtId="172" fontId="5" fillId="0" borderId="2" xfId="0" applyNumberFormat="1" applyFont="1" applyBorder="1"/>
    <xf numFmtId="172" fontId="5" fillId="0" borderId="15" xfId="0" applyNumberFormat="1" applyFont="1" applyBorder="1"/>
    <xf numFmtId="172" fontId="5" fillId="0" borderId="1" xfId="0" applyNumberFormat="1" applyFont="1" applyBorder="1"/>
    <xf numFmtId="172" fontId="5" fillId="0" borderId="23" xfId="0" applyNumberFormat="1" applyFont="1" applyBorder="1"/>
    <xf numFmtId="172" fontId="5" fillId="0" borderId="19" xfId="0" applyNumberFormat="1" applyFont="1" applyBorder="1"/>
    <xf numFmtId="172" fontId="5" fillId="0" borderId="24" xfId="0" applyNumberFormat="1" applyFont="1" applyBorder="1"/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172" fontId="5" fillId="0" borderId="17" xfId="0" applyNumberFormat="1" applyFont="1" applyBorder="1" applyAlignment="1">
      <alignment horizontal="right"/>
    </xf>
    <xf numFmtId="172" fontId="5" fillId="0" borderId="19" xfId="0" applyNumberFormat="1" applyFont="1" applyBorder="1" applyAlignment="1">
      <alignment horizontal="right"/>
    </xf>
    <xf numFmtId="0" fontId="5" fillId="0" borderId="18" xfId="0" applyFont="1" applyBorder="1" applyAlignment="1">
      <alignment horizontal="right"/>
    </xf>
    <xf numFmtId="0" fontId="5" fillId="0" borderId="20" xfId="0" applyFont="1" applyBorder="1" applyAlignment="1">
      <alignment horizontal="right"/>
    </xf>
    <xf numFmtId="172" fontId="5" fillId="0" borderId="7" xfId="0" applyNumberFormat="1" applyFont="1" applyBorder="1" applyAlignment="1">
      <alignment horizontal="right"/>
    </xf>
    <xf numFmtId="172" fontId="5" fillId="0" borderId="11" xfId="0" applyNumberFormat="1" applyFont="1" applyBorder="1" applyAlignment="1">
      <alignment horizontal="right"/>
    </xf>
    <xf numFmtId="0" fontId="0" fillId="0" borderId="5" xfId="0" applyBorder="1" applyAlignment="1">
      <alignment horizontal="center"/>
    </xf>
    <xf numFmtId="172" fontId="0" fillId="0" borderId="17" xfId="0" applyNumberFormat="1" applyBorder="1" applyAlignment="1">
      <alignment horizontal="right"/>
    </xf>
    <xf numFmtId="172" fontId="0" fillId="0" borderId="19" xfId="0" applyNumberFormat="1" applyBorder="1" applyAlignment="1">
      <alignment horizontal="right"/>
    </xf>
    <xf numFmtId="49" fontId="0" fillId="0" borderId="3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9" fontId="0" fillId="0" borderId="2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3" xfId="0" applyBorder="1" applyAlignment="1"/>
    <xf numFmtId="0" fontId="0" fillId="0" borderId="2" xfId="0" applyBorder="1" applyAlignment="1"/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5" xfId="0" applyBorder="1"/>
    <xf numFmtId="0" fontId="0" fillId="0" borderId="2" xfId="0" applyBorder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172" fontId="5" fillId="0" borderId="18" xfId="0" applyNumberFormat="1" applyFont="1" applyBorder="1" applyAlignment="1">
      <alignment horizontal="center"/>
    </xf>
    <xf numFmtId="172" fontId="5" fillId="0" borderId="20" xfId="0" applyNumberFormat="1" applyFont="1" applyBorder="1" applyAlignment="1">
      <alignment horizontal="center"/>
    </xf>
    <xf numFmtId="172" fontId="5" fillId="0" borderId="22" xfId="0" applyNumberFormat="1" applyFont="1" applyBorder="1" applyAlignment="1">
      <alignment horizontal="right"/>
    </xf>
    <xf numFmtId="172" fontId="5" fillId="0" borderId="24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7"/>
  <sheetViews>
    <sheetView tabSelected="1" zoomScaleNormal="100" workbookViewId="0">
      <selection activeCell="N8" sqref="N8"/>
    </sheetView>
  </sheetViews>
  <sheetFormatPr defaultRowHeight="12.75" x14ac:dyDescent="0.2"/>
  <cols>
    <col min="1" max="1" width="5.5703125" customWidth="1"/>
    <col min="2" max="2" width="6.5703125" customWidth="1"/>
    <col min="3" max="3" width="46.42578125" customWidth="1"/>
    <col min="4" max="4" width="10.7109375" hidden="1" customWidth="1"/>
    <col min="5" max="5" width="10.42578125" hidden="1" customWidth="1"/>
    <col min="6" max="6" width="11.140625" hidden="1" customWidth="1"/>
    <col min="7" max="7" width="18" customWidth="1"/>
    <col min="8" max="8" width="10.42578125" hidden="1" customWidth="1"/>
    <col min="9" max="9" width="10.5703125" hidden="1" customWidth="1"/>
    <col min="10" max="10" width="10.28515625" hidden="1" customWidth="1"/>
    <col min="11" max="11" width="10" hidden="1" customWidth="1"/>
    <col min="12" max="12" width="13.5703125" customWidth="1"/>
  </cols>
  <sheetData>
    <row r="1" spans="1:12" x14ac:dyDescent="0.2">
      <c r="A1" s="96"/>
      <c r="B1" s="96"/>
      <c r="C1" s="96"/>
      <c r="D1" s="96"/>
      <c r="E1" s="96"/>
      <c r="F1" s="96"/>
      <c r="G1" s="96"/>
      <c r="H1" s="96"/>
      <c r="I1" s="96"/>
      <c r="J1" s="96"/>
      <c r="K1" s="96"/>
    </row>
    <row r="2" spans="1:12" ht="18" x14ac:dyDescent="0.25">
      <c r="A2" s="88" t="s">
        <v>94</v>
      </c>
      <c r="B2" s="88"/>
      <c r="C2" s="88"/>
      <c r="D2" s="88"/>
      <c r="E2" s="88"/>
      <c r="F2" s="88"/>
      <c r="G2" s="88"/>
      <c r="H2" s="88"/>
      <c r="I2" s="88"/>
      <c r="J2" s="88"/>
      <c r="K2" s="88"/>
    </row>
    <row r="3" spans="1:12" ht="15.75" x14ac:dyDescent="0.25">
      <c r="A3" s="95" t="s">
        <v>69</v>
      </c>
      <c r="B3" s="95"/>
      <c r="C3" s="95"/>
      <c r="D3" s="95"/>
      <c r="E3" s="95"/>
      <c r="F3" s="95"/>
      <c r="G3" s="95"/>
      <c r="H3" s="95"/>
      <c r="I3" s="95"/>
      <c r="J3" s="95"/>
      <c r="K3" s="95"/>
    </row>
    <row r="4" spans="1:12" x14ac:dyDescent="0.2">
      <c r="K4" t="s">
        <v>9</v>
      </c>
    </row>
    <row r="5" spans="1:12" x14ac:dyDescent="0.2">
      <c r="A5" s="89" t="s">
        <v>0</v>
      </c>
      <c r="B5" s="5"/>
      <c r="C5" s="91" t="s">
        <v>1</v>
      </c>
      <c r="D5" s="36" t="s">
        <v>8</v>
      </c>
      <c r="E5" s="36" t="s">
        <v>2</v>
      </c>
      <c r="F5" s="36" t="s">
        <v>8</v>
      </c>
      <c r="G5" s="97" t="s">
        <v>90</v>
      </c>
      <c r="H5" s="98"/>
      <c r="I5" s="98"/>
      <c r="J5" s="98"/>
      <c r="K5" s="98"/>
      <c r="L5" s="63" t="s">
        <v>98</v>
      </c>
    </row>
    <row r="6" spans="1:12" ht="13.5" thickBot="1" x14ac:dyDescent="0.25">
      <c r="A6" s="90"/>
      <c r="B6" s="6"/>
      <c r="C6" s="92"/>
      <c r="D6" s="37" t="s">
        <v>78</v>
      </c>
      <c r="E6" s="38" t="s">
        <v>88</v>
      </c>
      <c r="F6" s="37" t="s">
        <v>89</v>
      </c>
      <c r="G6" s="39" t="s">
        <v>3</v>
      </c>
      <c r="H6" s="39" t="s">
        <v>4</v>
      </c>
      <c r="I6" s="39" t="s">
        <v>7</v>
      </c>
      <c r="J6" s="39" t="s">
        <v>6</v>
      </c>
      <c r="K6" s="52" t="s">
        <v>5</v>
      </c>
      <c r="L6" s="64" t="s">
        <v>95</v>
      </c>
    </row>
    <row r="7" spans="1:12" ht="13.5" thickBot="1" x14ac:dyDescent="0.25">
      <c r="A7" s="2">
        <v>1</v>
      </c>
      <c r="B7" s="2"/>
      <c r="C7" s="20" t="s">
        <v>75</v>
      </c>
      <c r="D7" s="40">
        <v>103920</v>
      </c>
      <c r="E7" s="40">
        <v>105530</v>
      </c>
      <c r="F7" s="31">
        <v>101250</v>
      </c>
      <c r="G7" s="40">
        <f>H7+I7+J7+K7</f>
        <v>103000</v>
      </c>
      <c r="H7" s="40">
        <v>22650</v>
      </c>
      <c r="I7" s="40">
        <v>25800</v>
      </c>
      <c r="J7" s="40">
        <v>27800</v>
      </c>
      <c r="K7" s="53">
        <v>26750</v>
      </c>
      <c r="L7" s="40">
        <v>113340</v>
      </c>
    </row>
    <row r="8" spans="1:12" ht="13.5" thickBot="1" x14ac:dyDescent="0.25">
      <c r="A8" s="72">
        <v>2</v>
      </c>
      <c r="B8" s="19"/>
      <c r="C8" s="23" t="s">
        <v>10</v>
      </c>
      <c r="D8" s="41">
        <v>3905.2</v>
      </c>
      <c r="E8" s="41">
        <v>4300</v>
      </c>
      <c r="F8" s="43">
        <v>4082.6</v>
      </c>
      <c r="G8" s="42">
        <f>H8+I8+J8+K8</f>
        <v>4400</v>
      </c>
      <c r="H8" s="45">
        <v>970</v>
      </c>
      <c r="I8" s="41">
        <v>1100</v>
      </c>
      <c r="J8" s="41">
        <v>1190</v>
      </c>
      <c r="K8" s="54">
        <v>1140</v>
      </c>
      <c r="L8" s="42">
        <v>4782.8</v>
      </c>
    </row>
    <row r="9" spans="1:12" ht="13.5" thickBot="1" x14ac:dyDescent="0.25">
      <c r="A9" s="80"/>
      <c r="B9" s="8"/>
      <c r="C9" s="16" t="s">
        <v>11</v>
      </c>
      <c r="D9" s="22">
        <v>362</v>
      </c>
      <c r="E9" s="22">
        <v>400</v>
      </c>
      <c r="F9" s="44">
        <v>465</v>
      </c>
      <c r="G9" s="42">
        <f>H9+I9+J9+K9</f>
        <v>500</v>
      </c>
      <c r="H9" s="22">
        <v>100</v>
      </c>
      <c r="I9" s="22">
        <v>120</v>
      </c>
      <c r="J9" s="22">
        <v>150</v>
      </c>
      <c r="K9" s="55">
        <v>130</v>
      </c>
      <c r="L9" s="42">
        <v>618</v>
      </c>
    </row>
    <row r="10" spans="1:12" ht="13.5" thickBot="1" x14ac:dyDescent="0.25">
      <c r="A10" s="73"/>
      <c r="B10" s="3"/>
      <c r="C10" s="20" t="s">
        <v>12</v>
      </c>
      <c r="D10" s="21">
        <v>1245</v>
      </c>
      <c r="E10" s="21">
        <v>1500</v>
      </c>
      <c r="F10" s="20">
        <v>1320</v>
      </c>
      <c r="G10" s="42">
        <f>H10+I10+J10+K10</f>
        <v>1500</v>
      </c>
      <c r="H10" s="21">
        <v>380</v>
      </c>
      <c r="I10" s="21">
        <v>370</v>
      </c>
      <c r="J10" s="21">
        <v>350</v>
      </c>
      <c r="K10" s="56">
        <v>400</v>
      </c>
      <c r="L10" s="42">
        <v>1680</v>
      </c>
    </row>
    <row r="11" spans="1:12" ht="13.5" thickBot="1" x14ac:dyDescent="0.25">
      <c r="A11" s="72">
        <v>3</v>
      </c>
      <c r="B11" s="19"/>
      <c r="C11" s="23" t="s">
        <v>13</v>
      </c>
      <c r="D11" s="41">
        <v>3865.6</v>
      </c>
      <c r="E11" s="41">
        <v>4250</v>
      </c>
      <c r="F11" s="31">
        <v>4024.4</v>
      </c>
      <c r="G11" s="42">
        <f>H11+I11+J11+K11</f>
        <v>4340</v>
      </c>
      <c r="H11" s="41">
        <v>955</v>
      </c>
      <c r="I11" s="41">
        <v>1085</v>
      </c>
      <c r="J11" s="41">
        <v>1170</v>
      </c>
      <c r="K11" s="57">
        <v>1130</v>
      </c>
      <c r="L11" s="42">
        <v>4720.6000000000004</v>
      </c>
    </row>
    <row r="12" spans="1:12" ht="13.5" thickBot="1" x14ac:dyDescent="0.25">
      <c r="A12" s="73"/>
      <c r="B12" s="3"/>
      <c r="C12" s="15" t="s">
        <v>14</v>
      </c>
      <c r="D12" s="17">
        <v>3865.6</v>
      </c>
      <c r="E12" s="17">
        <v>4250</v>
      </c>
      <c r="F12" s="15">
        <v>4024.4</v>
      </c>
      <c r="G12" s="17">
        <v>4340</v>
      </c>
      <c r="H12" s="17">
        <v>955</v>
      </c>
      <c r="I12" s="17">
        <v>1085</v>
      </c>
      <c r="J12" s="17">
        <v>1170</v>
      </c>
      <c r="K12" s="58">
        <v>1130</v>
      </c>
      <c r="L12" s="65">
        <v>4720.6000000000004</v>
      </c>
    </row>
    <row r="13" spans="1:12" x14ac:dyDescent="0.2">
      <c r="A13" s="72">
        <v>4</v>
      </c>
      <c r="B13" s="86"/>
      <c r="C13" s="18" t="s">
        <v>71</v>
      </c>
      <c r="D13" s="81">
        <v>3009.9</v>
      </c>
      <c r="E13" s="81">
        <v>3240</v>
      </c>
      <c r="F13" s="76">
        <v>3270.9</v>
      </c>
      <c r="G13" s="78">
        <f>K13+J13+I13+H13</f>
        <v>3414</v>
      </c>
      <c r="H13" s="74">
        <v>755</v>
      </c>
      <c r="I13" s="74">
        <v>849</v>
      </c>
      <c r="J13" s="74">
        <v>910</v>
      </c>
      <c r="K13" s="101">
        <v>900</v>
      </c>
      <c r="L13" s="99">
        <f>L22+L21+L20+L19+L15</f>
        <v>3627.1</v>
      </c>
    </row>
    <row r="14" spans="1:12" ht="13.5" thickBot="1" x14ac:dyDescent="0.25">
      <c r="A14" s="80"/>
      <c r="B14" s="86"/>
      <c r="C14" s="25" t="s">
        <v>72</v>
      </c>
      <c r="D14" s="82"/>
      <c r="E14" s="82"/>
      <c r="F14" s="77"/>
      <c r="G14" s="79"/>
      <c r="H14" s="75"/>
      <c r="I14" s="75"/>
      <c r="J14" s="75"/>
      <c r="K14" s="102"/>
      <c r="L14" s="100"/>
    </row>
    <row r="15" spans="1:12" x14ac:dyDescent="0.2">
      <c r="A15" s="93"/>
      <c r="B15" s="83" t="s">
        <v>15</v>
      </c>
      <c r="C15" s="16" t="s">
        <v>16</v>
      </c>
      <c r="D15" s="22">
        <v>282.5</v>
      </c>
      <c r="E15" s="22">
        <v>250</v>
      </c>
      <c r="F15" s="16">
        <v>309.39999999999998</v>
      </c>
      <c r="G15" s="66">
        <f t="shared" ref="G15:G26" si="0">H15+I15+J15+K15</f>
        <v>340</v>
      </c>
      <c r="H15" s="66">
        <v>75</v>
      </c>
      <c r="I15" s="66">
        <v>85</v>
      </c>
      <c r="J15" s="66">
        <v>92</v>
      </c>
      <c r="K15" s="67">
        <v>88</v>
      </c>
      <c r="L15" s="66">
        <v>418.9</v>
      </c>
    </row>
    <row r="16" spans="1:12" x14ac:dyDescent="0.2">
      <c r="A16" s="93"/>
      <c r="B16" s="84"/>
      <c r="C16" s="1" t="s">
        <v>17</v>
      </c>
      <c r="D16" s="14">
        <v>142.30000000000001</v>
      </c>
      <c r="E16" s="14">
        <v>80</v>
      </c>
      <c r="F16" s="1">
        <v>91.2</v>
      </c>
      <c r="G16" s="22">
        <f t="shared" si="0"/>
        <v>120</v>
      </c>
      <c r="H16" s="22">
        <v>30</v>
      </c>
      <c r="I16" s="22">
        <v>30</v>
      </c>
      <c r="J16" s="22">
        <v>35</v>
      </c>
      <c r="K16" s="55">
        <v>25</v>
      </c>
      <c r="L16" s="14">
        <v>91.6</v>
      </c>
    </row>
    <row r="17" spans="1:12" x14ac:dyDescent="0.2">
      <c r="A17" s="93"/>
      <c r="B17" s="84"/>
      <c r="C17" s="1" t="s">
        <v>18</v>
      </c>
      <c r="D17" s="14">
        <v>90</v>
      </c>
      <c r="E17" s="14">
        <v>90</v>
      </c>
      <c r="F17" s="1">
        <v>128.4</v>
      </c>
      <c r="G17" s="22">
        <f t="shared" si="0"/>
        <v>140</v>
      </c>
      <c r="H17" s="22">
        <v>30</v>
      </c>
      <c r="I17" s="22">
        <v>35</v>
      </c>
      <c r="J17" s="22">
        <v>40</v>
      </c>
      <c r="K17" s="55">
        <v>35</v>
      </c>
      <c r="L17" s="14">
        <v>168.6</v>
      </c>
    </row>
    <row r="18" spans="1:12" x14ac:dyDescent="0.2">
      <c r="A18" s="93"/>
      <c r="B18" s="85"/>
      <c r="C18" s="1" t="s">
        <v>19</v>
      </c>
      <c r="D18" s="14">
        <v>15</v>
      </c>
      <c r="E18" s="14">
        <v>20</v>
      </c>
      <c r="F18" s="1">
        <v>5</v>
      </c>
      <c r="G18" s="22">
        <f t="shared" si="0"/>
        <v>20</v>
      </c>
      <c r="H18" s="22"/>
      <c r="I18" s="22">
        <v>5</v>
      </c>
      <c r="J18" s="22">
        <v>10</v>
      </c>
      <c r="K18" s="55">
        <v>5</v>
      </c>
      <c r="L18" s="14">
        <v>33.200000000000003</v>
      </c>
    </row>
    <row r="19" spans="1:12" x14ac:dyDescent="0.2">
      <c r="A19" s="93"/>
      <c r="B19" s="9" t="s">
        <v>20</v>
      </c>
      <c r="C19" s="1" t="s">
        <v>21</v>
      </c>
      <c r="D19" s="14">
        <v>1720.1</v>
      </c>
      <c r="E19" s="14">
        <v>1850</v>
      </c>
      <c r="F19" s="1">
        <v>1830.1</v>
      </c>
      <c r="G19" s="66">
        <f t="shared" si="0"/>
        <v>2100</v>
      </c>
      <c r="H19" s="66">
        <v>460</v>
      </c>
      <c r="I19" s="66">
        <v>525</v>
      </c>
      <c r="J19" s="66">
        <v>570</v>
      </c>
      <c r="K19" s="67">
        <v>545</v>
      </c>
      <c r="L19" s="68">
        <v>2083.6999999999998</v>
      </c>
    </row>
    <row r="20" spans="1:12" x14ac:dyDescent="0.2">
      <c r="A20" s="93"/>
      <c r="B20" s="9" t="s">
        <v>24</v>
      </c>
      <c r="C20" s="1" t="s">
        <v>22</v>
      </c>
      <c r="D20" s="14">
        <v>629.5</v>
      </c>
      <c r="E20" s="14">
        <v>670</v>
      </c>
      <c r="F20" s="1">
        <v>669.7</v>
      </c>
      <c r="G20" s="68">
        <f t="shared" si="0"/>
        <v>464</v>
      </c>
      <c r="H20" s="66">
        <v>101</v>
      </c>
      <c r="I20" s="66">
        <v>116</v>
      </c>
      <c r="J20" s="66">
        <v>125</v>
      </c>
      <c r="K20" s="67">
        <v>122</v>
      </c>
      <c r="L20" s="68">
        <v>464.7</v>
      </c>
    </row>
    <row r="21" spans="1:12" x14ac:dyDescent="0.2">
      <c r="A21" s="93"/>
      <c r="B21" s="9" t="s">
        <v>25</v>
      </c>
      <c r="C21" s="1" t="s">
        <v>23</v>
      </c>
      <c r="D21" s="14">
        <v>107.8</v>
      </c>
      <c r="E21" s="14">
        <v>110</v>
      </c>
      <c r="F21" s="1">
        <v>86.3</v>
      </c>
      <c r="G21" s="68">
        <f t="shared" si="0"/>
        <v>90</v>
      </c>
      <c r="H21" s="66">
        <v>22</v>
      </c>
      <c r="I21" s="66">
        <v>23</v>
      </c>
      <c r="J21" s="66">
        <v>23</v>
      </c>
      <c r="K21" s="67">
        <v>22</v>
      </c>
      <c r="L21" s="68">
        <v>125.6</v>
      </c>
    </row>
    <row r="22" spans="1:12" x14ac:dyDescent="0.2">
      <c r="A22" s="93"/>
      <c r="B22" s="83" t="s">
        <v>26</v>
      </c>
      <c r="C22" s="1" t="s">
        <v>27</v>
      </c>
      <c r="D22" s="14">
        <v>270</v>
      </c>
      <c r="E22" s="14">
        <v>360</v>
      </c>
      <c r="F22" s="1">
        <v>375.4</v>
      </c>
      <c r="G22" s="68">
        <f t="shared" si="0"/>
        <v>420</v>
      </c>
      <c r="H22" s="66">
        <v>97</v>
      </c>
      <c r="I22" s="66">
        <v>100</v>
      </c>
      <c r="J22" s="66">
        <v>100</v>
      </c>
      <c r="K22" s="67">
        <v>123</v>
      </c>
      <c r="L22" s="68">
        <v>534.20000000000005</v>
      </c>
    </row>
    <row r="23" spans="1:12" x14ac:dyDescent="0.2">
      <c r="A23" s="93"/>
      <c r="B23" s="84"/>
      <c r="C23" s="1" t="s">
        <v>28</v>
      </c>
      <c r="D23" s="14">
        <v>159</v>
      </c>
      <c r="E23" s="14">
        <v>240</v>
      </c>
      <c r="F23" s="1">
        <v>212.8</v>
      </c>
      <c r="G23" s="14">
        <f t="shared" si="0"/>
        <v>250</v>
      </c>
      <c r="H23" s="22">
        <v>70</v>
      </c>
      <c r="I23" s="22">
        <v>53</v>
      </c>
      <c r="J23" s="22">
        <v>47</v>
      </c>
      <c r="K23" s="55">
        <v>80</v>
      </c>
      <c r="L23" s="14">
        <v>242.8</v>
      </c>
    </row>
    <row r="24" spans="1:12" x14ac:dyDescent="0.2">
      <c r="A24" s="93"/>
      <c r="B24" s="84"/>
      <c r="C24" s="1" t="s">
        <v>29</v>
      </c>
      <c r="D24" s="14">
        <v>10.199999999999999</v>
      </c>
      <c r="E24" s="14">
        <v>12</v>
      </c>
      <c r="F24" s="1">
        <v>11.1</v>
      </c>
      <c r="G24" s="14">
        <f t="shared" si="0"/>
        <v>12</v>
      </c>
      <c r="H24" s="22">
        <v>3</v>
      </c>
      <c r="I24" s="22">
        <v>3</v>
      </c>
      <c r="J24" s="22">
        <v>3</v>
      </c>
      <c r="K24" s="55">
        <v>3</v>
      </c>
      <c r="L24" s="14">
        <v>11.1</v>
      </c>
    </row>
    <row r="25" spans="1:12" x14ac:dyDescent="0.2">
      <c r="A25" s="93"/>
      <c r="B25" s="84"/>
      <c r="C25" s="20" t="s">
        <v>77</v>
      </c>
      <c r="D25" s="21">
        <v>35.200000000000003</v>
      </c>
      <c r="E25" s="21">
        <v>35</v>
      </c>
      <c r="F25" s="1">
        <v>45.5</v>
      </c>
      <c r="G25" s="21">
        <f t="shared" si="0"/>
        <v>45</v>
      </c>
      <c r="H25" s="22">
        <v>11</v>
      </c>
      <c r="I25" s="22">
        <v>11</v>
      </c>
      <c r="J25" s="22">
        <v>12</v>
      </c>
      <c r="K25" s="55">
        <v>11</v>
      </c>
      <c r="L25" s="14">
        <v>47</v>
      </c>
    </row>
    <row r="26" spans="1:12" ht="13.5" thickBot="1" x14ac:dyDescent="0.25">
      <c r="A26" s="94"/>
      <c r="B26" s="84"/>
      <c r="C26" s="20" t="s">
        <v>30</v>
      </c>
      <c r="D26" s="21">
        <v>21.7</v>
      </c>
      <c r="E26" s="21">
        <v>22</v>
      </c>
      <c r="F26" s="20">
        <v>25.6</v>
      </c>
      <c r="G26" s="21">
        <f t="shared" si="0"/>
        <v>30</v>
      </c>
      <c r="H26" s="22">
        <v>10</v>
      </c>
      <c r="I26" s="22">
        <v>5</v>
      </c>
      <c r="J26" s="22">
        <v>7</v>
      </c>
      <c r="K26" s="55">
        <v>8</v>
      </c>
      <c r="L26" s="21">
        <v>17.3</v>
      </c>
    </row>
    <row r="27" spans="1:12" ht="13.5" thickBot="1" x14ac:dyDescent="0.25">
      <c r="A27" s="2">
        <v>5</v>
      </c>
      <c r="B27" s="13"/>
      <c r="C27" s="23" t="s">
        <v>32</v>
      </c>
      <c r="D27" s="41">
        <v>855.7</v>
      </c>
      <c r="E27" s="41">
        <v>1010</v>
      </c>
      <c r="F27" s="31">
        <v>753.5</v>
      </c>
      <c r="G27" s="41">
        <f>G12-G13</f>
        <v>926</v>
      </c>
      <c r="H27" s="41">
        <f>H12-H13</f>
        <v>200</v>
      </c>
      <c r="I27" s="41">
        <f>I12-I13</f>
        <v>236</v>
      </c>
      <c r="J27" s="41">
        <f>J12-J13</f>
        <v>260</v>
      </c>
      <c r="K27" s="54">
        <f>K12-K13</f>
        <v>230</v>
      </c>
      <c r="L27" s="42">
        <f>L11-L13</f>
        <v>1093.5000000000005</v>
      </c>
    </row>
    <row r="28" spans="1:12" ht="13.5" thickBot="1" x14ac:dyDescent="0.25">
      <c r="A28" s="2">
        <v>6</v>
      </c>
      <c r="B28" s="13"/>
      <c r="C28" s="23" t="s">
        <v>33</v>
      </c>
      <c r="D28" s="41">
        <v>7</v>
      </c>
      <c r="E28" s="41">
        <v>10</v>
      </c>
      <c r="F28" s="31">
        <v>11.9</v>
      </c>
      <c r="G28" s="41">
        <f t="shared" ref="G28:G36" si="1">H28+I28+J28+K28</f>
        <v>14</v>
      </c>
      <c r="H28" s="41">
        <v>3</v>
      </c>
      <c r="I28" s="41">
        <v>3</v>
      </c>
      <c r="J28" s="41">
        <v>4</v>
      </c>
      <c r="K28" s="54">
        <v>4</v>
      </c>
      <c r="L28" s="42">
        <v>29.7</v>
      </c>
    </row>
    <row r="29" spans="1:12" ht="13.5" thickBot="1" x14ac:dyDescent="0.25">
      <c r="A29" s="72">
        <v>7</v>
      </c>
      <c r="B29" s="13"/>
      <c r="C29" s="23" t="s">
        <v>34</v>
      </c>
      <c r="D29" s="41">
        <v>624.4</v>
      </c>
      <c r="E29" s="41">
        <v>795</v>
      </c>
      <c r="F29" s="31">
        <v>697.6</v>
      </c>
      <c r="G29" s="41">
        <f t="shared" si="1"/>
        <v>710</v>
      </c>
      <c r="H29" s="41">
        <v>150</v>
      </c>
      <c r="I29" s="41">
        <v>179</v>
      </c>
      <c r="J29" s="41">
        <v>191</v>
      </c>
      <c r="K29" s="54">
        <v>190</v>
      </c>
      <c r="L29" s="42">
        <f>L34+L32+L31+L30</f>
        <v>703.4</v>
      </c>
    </row>
    <row r="30" spans="1:12" x14ac:dyDescent="0.2">
      <c r="A30" s="80"/>
      <c r="B30" s="9" t="s">
        <v>40</v>
      </c>
      <c r="C30" s="16" t="s">
        <v>35</v>
      </c>
      <c r="D30" s="22">
        <v>389.5</v>
      </c>
      <c r="E30" s="22">
        <v>400</v>
      </c>
      <c r="F30" s="16">
        <v>402</v>
      </c>
      <c r="G30" s="66">
        <f t="shared" si="1"/>
        <v>430</v>
      </c>
      <c r="H30" s="22">
        <v>90</v>
      </c>
      <c r="I30" s="22">
        <v>110</v>
      </c>
      <c r="J30" s="22">
        <v>115</v>
      </c>
      <c r="K30" s="55">
        <v>115</v>
      </c>
      <c r="L30" s="66">
        <v>437.1</v>
      </c>
    </row>
    <row r="31" spans="1:12" ht="13.5" thickBot="1" x14ac:dyDescent="0.25">
      <c r="A31" s="80"/>
      <c r="B31" s="9" t="s">
        <v>41</v>
      </c>
      <c r="C31" s="1" t="s">
        <v>36</v>
      </c>
      <c r="D31" s="14">
        <v>140.1</v>
      </c>
      <c r="E31" s="14">
        <v>145</v>
      </c>
      <c r="F31" s="20">
        <v>149.19999999999999</v>
      </c>
      <c r="G31" s="68">
        <f t="shared" si="1"/>
        <v>95</v>
      </c>
      <c r="H31" s="22">
        <v>20</v>
      </c>
      <c r="I31" s="22">
        <v>24</v>
      </c>
      <c r="J31" s="22">
        <v>26</v>
      </c>
      <c r="K31" s="55">
        <v>25</v>
      </c>
      <c r="L31" s="68">
        <v>98.6</v>
      </c>
    </row>
    <row r="32" spans="1:12" ht="13.5" thickBot="1" x14ac:dyDescent="0.25">
      <c r="A32" s="80"/>
      <c r="B32" s="83" t="s">
        <v>42</v>
      </c>
      <c r="C32" s="1" t="s">
        <v>16</v>
      </c>
      <c r="D32" s="14">
        <v>94.8</v>
      </c>
      <c r="E32" s="14">
        <v>125</v>
      </c>
      <c r="F32" s="32">
        <v>146.4</v>
      </c>
      <c r="G32" s="68">
        <f t="shared" si="1"/>
        <v>165</v>
      </c>
      <c r="H32" s="22">
        <v>35</v>
      </c>
      <c r="I32" s="22">
        <v>40</v>
      </c>
      <c r="J32" s="22">
        <v>45</v>
      </c>
      <c r="K32" s="55">
        <v>45</v>
      </c>
      <c r="L32" s="68">
        <v>143.5</v>
      </c>
    </row>
    <row r="33" spans="1:12" x14ac:dyDescent="0.2">
      <c r="A33" s="80"/>
      <c r="B33" s="85"/>
      <c r="C33" s="1" t="s">
        <v>37</v>
      </c>
      <c r="D33" s="14">
        <v>83.3</v>
      </c>
      <c r="E33" s="14">
        <v>110</v>
      </c>
      <c r="F33" s="16">
        <v>136.30000000000001</v>
      </c>
      <c r="G33" s="14">
        <f t="shared" si="1"/>
        <v>140</v>
      </c>
      <c r="H33" s="22">
        <v>35</v>
      </c>
      <c r="I33" s="22">
        <v>35</v>
      </c>
      <c r="J33" s="22">
        <v>35</v>
      </c>
      <c r="K33" s="55">
        <v>35</v>
      </c>
      <c r="L33" s="14">
        <v>113.5</v>
      </c>
    </row>
    <row r="34" spans="1:12" x14ac:dyDescent="0.2">
      <c r="A34" s="80"/>
      <c r="B34" s="83" t="s">
        <v>43</v>
      </c>
      <c r="C34" s="1" t="s">
        <v>38</v>
      </c>
      <c r="D34" s="14">
        <v>11.5</v>
      </c>
      <c r="E34" s="14">
        <v>15</v>
      </c>
      <c r="F34" s="33">
        <v>10.1</v>
      </c>
      <c r="G34" s="68">
        <f t="shared" si="1"/>
        <v>20</v>
      </c>
      <c r="H34" s="66">
        <v>5</v>
      </c>
      <c r="I34" s="66">
        <v>5</v>
      </c>
      <c r="J34" s="66">
        <v>5</v>
      </c>
      <c r="K34" s="67">
        <v>5</v>
      </c>
      <c r="L34" s="68">
        <v>24.2</v>
      </c>
    </row>
    <row r="35" spans="1:12" x14ac:dyDescent="0.2">
      <c r="A35" s="73"/>
      <c r="B35" s="85"/>
      <c r="C35" s="1" t="s">
        <v>39</v>
      </c>
      <c r="D35" s="14">
        <v>11.5</v>
      </c>
      <c r="E35" s="14">
        <v>15</v>
      </c>
      <c r="F35" s="1">
        <v>10.1</v>
      </c>
      <c r="G35" s="14">
        <f t="shared" si="1"/>
        <v>20</v>
      </c>
      <c r="H35" s="22">
        <v>5</v>
      </c>
      <c r="I35" s="22">
        <v>5</v>
      </c>
      <c r="J35" s="22">
        <v>5</v>
      </c>
      <c r="K35" s="55">
        <v>5</v>
      </c>
      <c r="L35" s="14">
        <v>24.2</v>
      </c>
    </row>
    <row r="36" spans="1:12" ht="13.5" thickBot="1" x14ac:dyDescent="0.25">
      <c r="A36" s="2">
        <v>8</v>
      </c>
      <c r="B36" s="2"/>
      <c r="C36" s="20" t="s">
        <v>44</v>
      </c>
      <c r="D36" s="21">
        <v>0</v>
      </c>
      <c r="E36" s="21">
        <v>0</v>
      </c>
      <c r="F36" s="20">
        <v>0</v>
      </c>
      <c r="G36" s="21">
        <f t="shared" si="1"/>
        <v>0</v>
      </c>
      <c r="H36" s="22">
        <v>0</v>
      </c>
      <c r="I36" s="22">
        <v>0</v>
      </c>
      <c r="J36" s="22">
        <v>0</v>
      </c>
      <c r="K36" s="55">
        <v>0</v>
      </c>
      <c r="L36" s="21"/>
    </row>
    <row r="37" spans="1:12" ht="13.5" thickBot="1" x14ac:dyDescent="0.25">
      <c r="A37" s="2">
        <v>9</v>
      </c>
      <c r="B37" s="13"/>
      <c r="C37" s="23" t="s">
        <v>45</v>
      </c>
      <c r="D37" s="41">
        <v>238.6</v>
      </c>
      <c r="E37" s="41">
        <v>225</v>
      </c>
      <c r="F37" s="31">
        <v>67.8</v>
      </c>
      <c r="G37" s="41">
        <f>G27+G28-G29</f>
        <v>230</v>
      </c>
      <c r="H37" s="41">
        <f>H27+H28-H29</f>
        <v>53</v>
      </c>
      <c r="I37" s="41">
        <f>I27+I28-I29</f>
        <v>60</v>
      </c>
      <c r="J37" s="41">
        <f>J27+J28-J29</f>
        <v>73</v>
      </c>
      <c r="K37" s="54">
        <f>K27+K28-K29</f>
        <v>44</v>
      </c>
      <c r="L37" s="42">
        <f>L11-L13-L29+L28</f>
        <v>419.80000000000047</v>
      </c>
    </row>
    <row r="38" spans="1:12" x14ac:dyDescent="0.2">
      <c r="A38" s="2">
        <v>10</v>
      </c>
      <c r="B38" s="2"/>
      <c r="C38" s="16" t="s">
        <v>46</v>
      </c>
      <c r="D38" s="22">
        <v>0</v>
      </c>
      <c r="E38" s="22">
        <v>0</v>
      </c>
      <c r="F38" s="16">
        <v>0</v>
      </c>
      <c r="G38" s="22"/>
      <c r="H38" s="22"/>
      <c r="I38" s="22"/>
      <c r="J38" s="22"/>
      <c r="K38" s="55"/>
      <c r="L38" s="22"/>
    </row>
    <row r="39" spans="1:12" ht="13.5" thickBot="1" x14ac:dyDescent="0.25">
      <c r="A39" s="10">
        <v>11</v>
      </c>
      <c r="B39" s="2"/>
      <c r="C39" s="26" t="s">
        <v>31</v>
      </c>
      <c r="D39" s="21">
        <v>12.1</v>
      </c>
      <c r="E39" s="21">
        <v>0</v>
      </c>
      <c r="F39" s="1">
        <v>0</v>
      </c>
      <c r="G39" s="21"/>
      <c r="H39" s="21"/>
      <c r="I39" s="21"/>
      <c r="J39" s="21"/>
      <c r="K39" s="56"/>
      <c r="L39" s="14"/>
    </row>
    <row r="40" spans="1:12" ht="13.5" thickBot="1" x14ac:dyDescent="0.25">
      <c r="A40" s="10">
        <v>12</v>
      </c>
      <c r="B40" s="13"/>
      <c r="C40" s="23" t="s">
        <v>47</v>
      </c>
      <c r="D40" s="24">
        <v>226.2</v>
      </c>
      <c r="E40" s="24">
        <v>225</v>
      </c>
      <c r="F40" s="1">
        <v>67.8</v>
      </c>
      <c r="G40" s="24">
        <f t="shared" ref="G40:L40" si="2">G37</f>
        <v>230</v>
      </c>
      <c r="H40" s="24">
        <f t="shared" si="2"/>
        <v>53</v>
      </c>
      <c r="I40" s="24">
        <f t="shared" si="2"/>
        <v>60</v>
      </c>
      <c r="J40" s="24">
        <f t="shared" si="2"/>
        <v>73</v>
      </c>
      <c r="K40" s="59">
        <f t="shared" si="2"/>
        <v>44</v>
      </c>
      <c r="L40" s="14">
        <f t="shared" si="2"/>
        <v>419.80000000000047</v>
      </c>
    </row>
    <row r="41" spans="1:12" ht="13.5" thickBot="1" x14ac:dyDescent="0.25">
      <c r="A41" s="2">
        <v>13</v>
      </c>
      <c r="B41" s="13"/>
      <c r="C41" s="23" t="s">
        <v>48</v>
      </c>
      <c r="D41" s="24">
        <v>48.8</v>
      </c>
      <c r="E41" s="24">
        <v>45</v>
      </c>
      <c r="F41" s="1">
        <v>12.5</v>
      </c>
      <c r="G41" s="24">
        <f>H41+I41+J41+K41</f>
        <v>41.4</v>
      </c>
      <c r="H41" s="24">
        <v>9.5</v>
      </c>
      <c r="I41" s="24">
        <v>10.8</v>
      </c>
      <c r="J41" s="24">
        <v>13.2</v>
      </c>
      <c r="K41" s="59">
        <v>7.9</v>
      </c>
      <c r="L41" s="21">
        <v>76</v>
      </c>
    </row>
    <row r="42" spans="1:12" ht="13.5" thickBot="1" x14ac:dyDescent="0.25">
      <c r="A42" s="2">
        <v>14</v>
      </c>
      <c r="B42" s="13"/>
      <c r="C42" s="23" t="s">
        <v>49</v>
      </c>
      <c r="D42" s="24">
        <v>33.200000000000003</v>
      </c>
      <c r="E42" s="24">
        <v>27.5</v>
      </c>
      <c r="F42" s="20">
        <v>8.6</v>
      </c>
      <c r="G42" s="24">
        <f>H42+I42+J42+K42</f>
        <v>28.299999999999997</v>
      </c>
      <c r="H42" s="24">
        <v>6.5</v>
      </c>
      <c r="I42" s="24">
        <v>7.4</v>
      </c>
      <c r="J42" s="24">
        <v>9</v>
      </c>
      <c r="K42" s="59">
        <v>5.4</v>
      </c>
      <c r="L42" s="65">
        <v>52</v>
      </c>
    </row>
    <row r="43" spans="1:12" x14ac:dyDescent="0.2">
      <c r="A43" s="2">
        <v>15</v>
      </c>
      <c r="B43" s="13"/>
      <c r="C43" s="18" t="s">
        <v>50</v>
      </c>
      <c r="D43" s="46">
        <v>144.19999999999999</v>
      </c>
      <c r="E43" s="46">
        <v>152.5</v>
      </c>
      <c r="F43" s="47">
        <v>46.7</v>
      </c>
      <c r="G43" s="46">
        <f>G40-G41-G42</f>
        <v>160.30000000000001</v>
      </c>
      <c r="H43" s="46">
        <f>H40-H41-H42</f>
        <v>37</v>
      </c>
      <c r="I43" s="46">
        <f>I40-I41-I42</f>
        <v>41.800000000000004</v>
      </c>
      <c r="J43" s="46">
        <f>J40-J41-J42</f>
        <v>50.8</v>
      </c>
      <c r="K43" s="60">
        <f>K40-K41-K42</f>
        <v>30.700000000000003</v>
      </c>
      <c r="L43" s="66">
        <f>L37-L41-L42</f>
        <v>291.80000000000047</v>
      </c>
    </row>
    <row r="44" spans="1:12" x14ac:dyDescent="0.2">
      <c r="A44" s="2">
        <v>16</v>
      </c>
      <c r="B44" s="13"/>
      <c r="C44" s="1" t="s">
        <v>79</v>
      </c>
      <c r="D44" s="14">
        <v>28.8</v>
      </c>
      <c r="E44" s="14"/>
      <c r="F44" s="1">
        <v>8.4</v>
      </c>
      <c r="G44" s="14"/>
      <c r="H44" s="14"/>
      <c r="I44" s="14"/>
      <c r="J44" s="14"/>
      <c r="K44" s="61"/>
      <c r="L44" s="14"/>
    </row>
    <row r="45" spans="1:12" x14ac:dyDescent="0.2">
      <c r="A45" s="2">
        <v>17</v>
      </c>
      <c r="B45" s="13"/>
      <c r="C45" s="1" t="s">
        <v>51</v>
      </c>
      <c r="D45" s="14">
        <v>4.8</v>
      </c>
      <c r="E45" s="14">
        <v>7</v>
      </c>
      <c r="F45" s="1">
        <v>2.4</v>
      </c>
      <c r="G45" s="14">
        <v>7</v>
      </c>
      <c r="H45" s="14"/>
      <c r="I45" s="14"/>
      <c r="J45" s="14"/>
      <c r="K45" s="61"/>
      <c r="L45" s="14">
        <v>11.6</v>
      </c>
    </row>
    <row r="46" spans="1:12" ht="13.5" thickBot="1" x14ac:dyDescent="0.25">
      <c r="A46" s="72">
        <v>18</v>
      </c>
      <c r="B46" s="13"/>
      <c r="C46" s="48" t="s">
        <v>52</v>
      </c>
      <c r="D46" s="49">
        <v>144.19999999999999</v>
      </c>
      <c r="E46" s="49">
        <v>152.5</v>
      </c>
      <c r="F46" s="50">
        <v>46.7</v>
      </c>
      <c r="G46" s="70">
        <v>160.30000000000001</v>
      </c>
      <c r="H46" s="70"/>
      <c r="I46" s="70"/>
      <c r="J46" s="70"/>
      <c r="K46" s="71"/>
      <c r="L46" s="69">
        <v>291.8</v>
      </c>
    </row>
    <row r="47" spans="1:12" x14ac:dyDescent="0.2">
      <c r="A47" s="80"/>
      <c r="B47" s="83" t="s">
        <v>80</v>
      </c>
      <c r="C47" s="16" t="s">
        <v>53</v>
      </c>
      <c r="D47" s="22">
        <v>362.2</v>
      </c>
      <c r="E47" s="22">
        <v>375.8</v>
      </c>
      <c r="F47" s="34">
        <v>375.8</v>
      </c>
      <c r="G47" s="22">
        <v>261.39999999999998</v>
      </c>
      <c r="H47" s="22"/>
      <c r="I47" s="22"/>
      <c r="J47" s="22"/>
      <c r="K47" s="55"/>
      <c r="L47" s="22">
        <v>261.39999999999998</v>
      </c>
    </row>
    <row r="48" spans="1:12" x14ac:dyDescent="0.2">
      <c r="A48" s="80"/>
      <c r="B48" s="84"/>
      <c r="C48" s="1" t="s">
        <v>54</v>
      </c>
      <c r="D48" s="14">
        <v>149.1</v>
      </c>
      <c r="E48" s="51">
        <v>98.4</v>
      </c>
      <c r="F48" s="1">
        <v>98.4</v>
      </c>
      <c r="G48" s="51">
        <v>87.2</v>
      </c>
      <c r="H48" s="14"/>
      <c r="I48" s="14"/>
      <c r="J48" s="14"/>
      <c r="K48" s="61"/>
      <c r="L48" s="51">
        <v>87.2</v>
      </c>
    </row>
    <row r="49" spans="1:13" x14ac:dyDescent="0.2">
      <c r="A49" s="80"/>
      <c r="B49" s="84"/>
      <c r="C49" s="1" t="s">
        <v>55</v>
      </c>
      <c r="D49" s="14">
        <v>141.30000000000001</v>
      </c>
      <c r="E49" s="51">
        <v>184.6</v>
      </c>
      <c r="F49" s="1">
        <v>184.6</v>
      </c>
      <c r="G49" s="51">
        <v>78.8</v>
      </c>
      <c r="H49" s="14"/>
      <c r="I49" s="14"/>
      <c r="J49" s="14"/>
      <c r="K49" s="61"/>
      <c r="L49" s="51">
        <v>78.8</v>
      </c>
    </row>
    <row r="50" spans="1:13" x14ac:dyDescent="0.2">
      <c r="A50" s="80"/>
      <c r="B50" s="85"/>
      <c r="C50" s="1" t="s">
        <v>56</v>
      </c>
      <c r="D50" s="14">
        <v>71.8</v>
      </c>
      <c r="E50" s="51">
        <v>92.8</v>
      </c>
      <c r="F50" s="1">
        <v>92.8</v>
      </c>
      <c r="G50" s="29">
        <v>95.4</v>
      </c>
      <c r="H50" s="14"/>
      <c r="I50" s="14"/>
      <c r="J50" s="14"/>
      <c r="K50" s="61"/>
      <c r="L50" s="29">
        <v>95.4</v>
      </c>
      <c r="M50" s="27"/>
    </row>
    <row r="51" spans="1:13" x14ac:dyDescent="0.2">
      <c r="A51" s="80"/>
      <c r="B51" s="83" t="s">
        <v>81</v>
      </c>
      <c r="C51" s="1" t="s">
        <v>57</v>
      </c>
      <c r="D51" s="14">
        <v>144.19999999999999</v>
      </c>
      <c r="E51" s="14">
        <v>152.5</v>
      </c>
      <c r="F51" s="35">
        <f>F52+F53+F54</f>
        <v>46.7</v>
      </c>
      <c r="G51" s="14">
        <v>160.30000000000001</v>
      </c>
      <c r="H51" s="14"/>
      <c r="I51" s="14"/>
      <c r="J51" s="14"/>
      <c r="K51" s="61"/>
      <c r="L51" s="14">
        <v>204.3</v>
      </c>
    </row>
    <row r="52" spans="1:13" x14ac:dyDescent="0.2">
      <c r="A52" s="80"/>
      <c r="B52" s="84"/>
      <c r="C52" s="1" t="s">
        <v>54</v>
      </c>
      <c r="D52" s="14">
        <v>79.3</v>
      </c>
      <c r="E52" s="14">
        <v>83.9</v>
      </c>
      <c r="F52" s="1">
        <v>25.7</v>
      </c>
      <c r="G52" s="14">
        <v>88.2</v>
      </c>
      <c r="H52" s="22"/>
      <c r="I52" s="22"/>
      <c r="J52" s="22"/>
      <c r="K52" s="55"/>
      <c r="L52" s="14">
        <v>160.5</v>
      </c>
    </row>
    <row r="53" spans="1:13" x14ac:dyDescent="0.2">
      <c r="A53" s="80"/>
      <c r="B53" s="84"/>
      <c r="C53" s="1" t="s">
        <v>55</v>
      </c>
      <c r="D53" s="14">
        <v>43.3</v>
      </c>
      <c r="E53" s="14">
        <v>45.8</v>
      </c>
      <c r="F53" s="1">
        <v>14</v>
      </c>
      <c r="G53" s="14">
        <v>48.1</v>
      </c>
      <c r="H53" s="14"/>
      <c r="I53" s="22"/>
      <c r="J53" s="22"/>
      <c r="K53" s="55"/>
      <c r="L53" s="14">
        <v>0</v>
      </c>
    </row>
    <row r="54" spans="1:13" x14ac:dyDescent="0.2">
      <c r="A54" s="80"/>
      <c r="B54" s="85"/>
      <c r="C54" s="1" t="s">
        <v>56</v>
      </c>
      <c r="D54" s="14">
        <v>21.6</v>
      </c>
      <c r="E54" s="14">
        <v>22.8</v>
      </c>
      <c r="F54" s="1">
        <v>7</v>
      </c>
      <c r="G54" s="14">
        <v>24</v>
      </c>
      <c r="H54" s="14"/>
      <c r="I54" s="22"/>
      <c r="J54" s="22"/>
      <c r="K54" s="55"/>
      <c r="L54" s="14">
        <v>43.8</v>
      </c>
    </row>
    <row r="55" spans="1:13" x14ac:dyDescent="0.2">
      <c r="A55" s="80"/>
      <c r="B55" s="28" t="s">
        <v>82</v>
      </c>
      <c r="C55" s="1" t="s">
        <v>96</v>
      </c>
      <c r="D55" s="14"/>
      <c r="E55" s="14"/>
      <c r="F55" s="1"/>
      <c r="G55" s="14">
        <v>23.7</v>
      </c>
      <c r="H55" s="14"/>
      <c r="I55" s="22"/>
      <c r="J55" s="22"/>
      <c r="K55" s="55"/>
      <c r="L55" s="14">
        <v>87.5</v>
      </c>
    </row>
    <row r="56" spans="1:13" x14ac:dyDescent="0.2">
      <c r="A56" s="80"/>
      <c r="B56" s="9" t="s">
        <v>83</v>
      </c>
      <c r="C56" s="1" t="s">
        <v>58</v>
      </c>
      <c r="D56" s="14">
        <v>0</v>
      </c>
      <c r="E56" s="14">
        <v>0</v>
      </c>
      <c r="F56" s="1">
        <v>0</v>
      </c>
      <c r="G56" s="14"/>
      <c r="H56" s="14"/>
      <c r="I56" s="14"/>
      <c r="J56" s="14"/>
      <c r="K56" s="61"/>
      <c r="L56" s="14"/>
    </row>
    <row r="57" spans="1:13" x14ac:dyDescent="0.2">
      <c r="A57" s="80"/>
      <c r="B57" s="9" t="s">
        <v>84</v>
      </c>
      <c r="C57" s="1" t="s">
        <v>59</v>
      </c>
      <c r="D57" s="14">
        <v>0</v>
      </c>
      <c r="E57" s="14">
        <v>0</v>
      </c>
      <c r="F57" s="1">
        <v>0</v>
      </c>
      <c r="G57" s="14"/>
      <c r="H57" s="14"/>
      <c r="I57" s="14"/>
      <c r="J57" s="14"/>
      <c r="K57" s="61"/>
      <c r="L57" s="14"/>
    </row>
    <row r="58" spans="1:13" x14ac:dyDescent="0.2">
      <c r="A58" s="80"/>
      <c r="B58" s="83" t="s">
        <v>97</v>
      </c>
      <c r="C58" s="1" t="s">
        <v>60</v>
      </c>
      <c r="D58" s="14">
        <v>130.6</v>
      </c>
      <c r="E58" s="14">
        <v>0</v>
      </c>
      <c r="F58" s="35">
        <v>161.1</v>
      </c>
      <c r="G58" s="14"/>
      <c r="H58" s="14"/>
      <c r="I58" s="14"/>
      <c r="J58" s="14"/>
      <c r="K58" s="61"/>
      <c r="L58" s="14">
        <v>7</v>
      </c>
    </row>
    <row r="59" spans="1:13" x14ac:dyDescent="0.2">
      <c r="A59" s="80"/>
      <c r="B59" s="84"/>
      <c r="C59" s="1" t="s">
        <v>54</v>
      </c>
      <c r="D59" s="14">
        <v>130</v>
      </c>
      <c r="E59" s="14">
        <v>0</v>
      </c>
      <c r="F59" s="1">
        <v>36.9</v>
      </c>
      <c r="G59" s="14"/>
      <c r="H59" s="14"/>
      <c r="I59" s="14"/>
      <c r="J59" s="14"/>
      <c r="K59" s="61"/>
      <c r="L59" s="14">
        <v>0</v>
      </c>
    </row>
    <row r="60" spans="1:13" x14ac:dyDescent="0.2">
      <c r="A60" s="80"/>
      <c r="B60" s="84"/>
      <c r="C60" s="1" t="s">
        <v>55</v>
      </c>
      <c r="D60" s="14">
        <v>0</v>
      </c>
      <c r="E60" s="14">
        <v>0</v>
      </c>
      <c r="F60" s="1">
        <v>119.8</v>
      </c>
      <c r="G60" s="14"/>
      <c r="H60" s="14"/>
      <c r="I60" s="14"/>
      <c r="J60" s="14"/>
      <c r="K60" s="61"/>
      <c r="L60" s="14">
        <v>0</v>
      </c>
    </row>
    <row r="61" spans="1:13" x14ac:dyDescent="0.2">
      <c r="A61" s="73"/>
      <c r="B61" s="85"/>
      <c r="C61" s="1" t="s">
        <v>56</v>
      </c>
      <c r="D61" s="14">
        <v>0.6</v>
      </c>
      <c r="E61" s="14">
        <v>0</v>
      </c>
      <c r="F61" s="1">
        <v>4.4000000000000004</v>
      </c>
      <c r="G61" s="14"/>
      <c r="H61" s="14"/>
      <c r="I61" s="14"/>
      <c r="J61" s="14"/>
      <c r="K61" s="61"/>
      <c r="L61" s="14">
        <v>7</v>
      </c>
    </row>
    <row r="62" spans="1:13" x14ac:dyDescent="0.2">
      <c r="A62" s="8">
        <v>19</v>
      </c>
      <c r="B62" s="28"/>
      <c r="C62" s="1" t="s">
        <v>73</v>
      </c>
      <c r="D62" s="14">
        <v>0</v>
      </c>
      <c r="E62" s="14">
        <v>0</v>
      </c>
      <c r="F62" s="1">
        <v>0</v>
      </c>
      <c r="G62" s="14"/>
      <c r="H62" s="14"/>
      <c r="I62" s="14"/>
      <c r="J62" s="14"/>
      <c r="K62" s="61"/>
      <c r="L62" s="14"/>
    </row>
    <row r="63" spans="1:13" x14ac:dyDescent="0.2">
      <c r="A63" s="8"/>
      <c r="B63" s="28"/>
      <c r="C63" s="1" t="s">
        <v>76</v>
      </c>
      <c r="D63" s="14">
        <v>124</v>
      </c>
      <c r="E63" s="14">
        <v>0</v>
      </c>
      <c r="F63" s="1">
        <v>0</v>
      </c>
      <c r="G63" s="14"/>
      <c r="H63" s="14"/>
      <c r="I63" s="14"/>
      <c r="J63" s="14"/>
      <c r="K63" s="61"/>
      <c r="L63" s="14"/>
    </row>
    <row r="64" spans="1:13" x14ac:dyDescent="0.2">
      <c r="A64" s="8"/>
      <c r="B64" s="28"/>
      <c r="C64" s="1" t="s">
        <v>74</v>
      </c>
      <c r="D64" s="14">
        <v>124</v>
      </c>
      <c r="E64" s="14">
        <v>0</v>
      </c>
      <c r="F64" s="1">
        <v>0</v>
      </c>
      <c r="G64" s="14"/>
      <c r="H64" s="14"/>
      <c r="I64" s="14"/>
      <c r="J64" s="14"/>
      <c r="K64" s="61"/>
      <c r="L64" s="14"/>
    </row>
    <row r="65" spans="1:12" x14ac:dyDescent="0.2">
      <c r="A65" s="8"/>
      <c r="B65" s="28"/>
      <c r="C65" s="1" t="s">
        <v>85</v>
      </c>
      <c r="D65" s="14">
        <v>0</v>
      </c>
      <c r="E65" s="14">
        <v>58.7</v>
      </c>
      <c r="F65" s="1">
        <v>58.7</v>
      </c>
      <c r="G65" s="14"/>
      <c r="H65" s="14"/>
      <c r="I65" s="14"/>
      <c r="J65" s="14"/>
      <c r="K65" s="61"/>
      <c r="L65" s="14"/>
    </row>
    <row r="66" spans="1:12" x14ac:dyDescent="0.2">
      <c r="A66" s="8"/>
      <c r="B66" s="28"/>
      <c r="C66" s="1" t="s">
        <v>74</v>
      </c>
      <c r="D66" s="14">
        <v>0</v>
      </c>
      <c r="E66" s="14">
        <v>51.7</v>
      </c>
      <c r="F66" s="1">
        <v>51.7</v>
      </c>
      <c r="G66" s="14"/>
      <c r="H66" s="14"/>
      <c r="I66" s="14"/>
      <c r="J66" s="14"/>
      <c r="K66" s="61"/>
      <c r="L66" s="14"/>
    </row>
    <row r="67" spans="1:12" x14ac:dyDescent="0.2">
      <c r="A67" s="8"/>
      <c r="B67" s="28"/>
      <c r="C67" s="1" t="s">
        <v>86</v>
      </c>
      <c r="D67" s="14">
        <v>0</v>
      </c>
      <c r="E67" s="14">
        <v>0</v>
      </c>
      <c r="F67" s="1">
        <v>35.9</v>
      </c>
      <c r="G67" s="14">
        <v>35.9</v>
      </c>
      <c r="H67" s="14"/>
      <c r="I67" s="14"/>
      <c r="J67" s="14"/>
      <c r="K67" s="61"/>
      <c r="L67" s="14"/>
    </row>
    <row r="68" spans="1:12" x14ac:dyDescent="0.2">
      <c r="A68" s="8"/>
      <c r="B68" s="28"/>
      <c r="C68" s="1" t="s">
        <v>74</v>
      </c>
      <c r="D68" s="14">
        <v>0</v>
      </c>
      <c r="E68" s="14">
        <v>0</v>
      </c>
      <c r="F68" s="1">
        <v>28.9</v>
      </c>
      <c r="G68" s="14">
        <v>28.9</v>
      </c>
      <c r="H68" s="14"/>
      <c r="I68" s="14"/>
      <c r="J68" s="14"/>
      <c r="K68" s="61"/>
      <c r="L68" s="14"/>
    </row>
    <row r="69" spans="1:12" x14ac:dyDescent="0.2">
      <c r="A69" s="8"/>
      <c r="B69" s="28"/>
      <c r="C69" s="1" t="s">
        <v>91</v>
      </c>
      <c r="D69" s="14">
        <v>0</v>
      </c>
      <c r="E69" s="14">
        <v>0</v>
      </c>
      <c r="F69" s="1">
        <v>0</v>
      </c>
      <c r="G69" s="14">
        <v>40</v>
      </c>
      <c r="H69" s="14"/>
      <c r="I69" s="14"/>
      <c r="J69" s="14"/>
      <c r="K69" s="61"/>
      <c r="L69" s="14">
        <v>82.6</v>
      </c>
    </row>
    <row r="70" spans="1:12" x14ac:dyDescent="0.2">
      <c r="A70" s="8"/>
      <c r="B70" s="28"/>
      <c r="C70" s="1" t="s">
        <v>74</v>
      </c>
      <c r="D70" s="14">
        <v>0</v>
      </c>
      <c r="E70" s="14">
        <v>0</v>
      </c>
      <c r="F70" s="1">
        <v>0</v>
      </c>
      <c r="G70" s="14">
        <v>40</v>
      </c>
      <c r="H70" s="14"/>
      <c r="I70" s="14"/>
      <c r="J70" s="14"/>
      <c r="K70" s="61"/>
      <c r="L70" s="14">
        <v>82.6</v>
      </c>
    </row>
    <row r="71" spans="1:12" x14ac:dyDescent="0.2">
      <c r="A71" s="72">
        <v>20</v>
      </c>
      <c r="B71" s="2"/>
      <c r="C71" s="1" t="s">
        <v>61</v>
      </c>
      <c r="D71" s="14">
        <v>0</v>
      </c>
      <c r="E71" s="14">
        <v>0</v>
      </c>
      <c r="F71" s="1">
        <v>0</v>
      </c>
      <c r="G71" s="14"/>
      <c r="H71" s="14"/>
      <c r="I71" s="14"/>
      <c r="J71" s="14"/>
      <c r="K71" s="61"/>
      <c r="L71" s="14"/>
    </row>
    <row r="72" spans="1:12" x14ac:dyDescent="0.2">
      <c r="A72" s="80"/>
      <c r="B72" s="83"/>
      <c r="C72" s="1" t="s">
        <v>87</v>
      </c>
      <c r="D72" s="14">
        <v>60.4</v>
      </c>
      <c r="E72" s="14">
        <v>0</v>
      </c>
      <c r="F72" s="1">
        <v>0</v>
      </c>
      <c r="G72" s="14"/>
      <c r="H72" s="14"/>
      <c r="I72" s="14"/>
      <c r="J72" s="14"/>
      <c r="K72" s="61"/>
      <c r="L72" s="14"/>
    </row>
    <row r="73" spans="1:12" x14ac:dyDescent="0.2">
      <c r="A73" s="80"/>
      <c r="B73" s="85"/>
      <c r="C73" s="1" t="s">
        <v>62</v>
      </c>
      <c r="D73" s="14">
        <v>12.1</v>
      </c>
      <c r="E73" s="14">
        <v>0</v>
      </c>
      <c r="F73" s="1">
        <v>0</v>
      </c>
      <c r="G73" s="14"/>
      <c r="H73" s="14"/>
      <c r="I73" s="14"/>
      <c r="J73" s="14"/>
      <c r="K73" s="61"/>
      <c r="L73" s="14"/>
    </row>
    <row r="74" spans="1:12" x14ac:dyDescent="0.2">
      <c r="A74" s="80"/>
      <c r="B74" s="83"/>
      <c r="C74" s="1" t="s">
        <v>92</v>
      </c>
      <c r="D74" s="14">
        <v>0</v>
      </c>
      <c r="E74" s="14">
        <v>11.5</v>
      </c>
      <c r="F74" s="1">
        <v>11.5</v>
      </c>
      <c r="G74" s="14"/>
      <c r="H74" s="14"/>
      <c r="I74" s="14"/>
      <c r="J74" s="14"/>
      <c r="K74" s="61"/>
      <c r="L74" s="14"/>
    </row>
    <row r="75" spans="1:12" x14ac:dyDescent="0.2">
      <c r="A75" s="80"/>
      <c r="B75" s="85"/>
      <c r="C75" s="1" t="s">
        <v>62</v>
      </c>
      <c r="D75" s="14">
        <v>0</v>
      </c>
      <c r="E75" s="14">
        <v>6.7</v>
      </c>
      <c r="F75" s="1">
        <v>6.7</v>
      </c>
      <c r="G75" s="14"/>
      <c r="H75" s="14"/>
      <c r="I75" s="14"/>
      <c r="J75" s="14"/>
      <c r="K75" s="61"/>
      <c r="L75" s="14"/>
    </row>
    <row r="76" spans="1:12" x14ac:dyDescent="0.2">
      <c r="A76" s="80"/>
      <c r="B76" s="30"/>
      <c r="C76" s="1" t="s">
        <v>86</v>
      </c>
      <c r="D76" s="14">
        <v>0</v>
      </c>
      <c r="E76" s="14">
        <v>0</v>
      </c>
      <c r="F76" s="1">
        <v>0</v>
      </c>
      <c r="G76" s="14">
        <v>16.2</v>
      </c>
      <c r="H76" s="14"/>
      <c r="I76" s="14"/>
      <c r="J76" s="14"/>
      <c r="K76" s="61"/>
      <c r="L76" s="14"/>
    </row>
    <row r="77" spans="1:12" x14ac:dyDescent="0.2">
      <c r="A77" s="80"/>
      <c r="B77" s="30"/>
      <c r="C77" s="1" t="s">
        <v>62</v>
      </c>
      <c r="D77" s="14">
        <v>0</v>
      </c>
      <c r="E77" s="14">
        <v>0</v>
      </c>
      <c r="F77" s="1">
        <v>0</v>
      </c>
      <c r="G77" s="14">
        <v>3.9</v>
      </c>
      <c r="H77" s="14"/>
      <c r="I77" s="14"/>
      <c r="J77" s="14"/>
      <c r="K77" s="61"/>
      <c r="L77" s="14"/>
    </row>
    <row r="78" spans="1:12" x14ac:dyDescent="0.2">
      <c r="A78" s="80"/>
      <c r="B78" s="83"/>
      <c r="C78" s="1" t="s">
        <v>93</v>
      </c>
      <c r="D78" s="14">
        <v>0</v>
      </c>
      <c r="E78" s="14">
        <v>0</v>
      </c>
      <c r="F78" s="1">
        <v>0</v>
      </c>
      <c r="G78" s="14">
        <v>10</v>
      </c>
      <c r="H78" s="14"/>
      <c r="I78" s="14"/>
      <c r="J78" s="14"/>
      <c r="K78" s="61"/>
      <c r="L78" s="14">
        <v>47.4</v>
      </c>
    </row>
    <row r="79" spans="1:12" x14ac:dyDescent="0.2">
      <c r="A79" s="80"/>
      <c r="B79" s="85"/>
      <c r="C79" s="1" t="s">
        <v>62</v>
      </c>
      <c r="D79" s="14">
        <v>0</v>
      </c>
      <c r="E79" s="14">
        <v>0</v>
      </c>
      <c r="F79" s="1">
        <v>0</v>
      </c>
      <c r="G79" s="14"/>
      <c r="H79" s="14"/>
      <c r="I79" s="14"/>
      <c r="J79" s="14"/>
      <c r="K79" s="61"/>
      <c r="L79" s="14"/>
    </row>
    <row r="80" spans="1:12" x14ac:dyDescent="0.2">
      <c r="A80" s="72">
        <v>21</v>
      </c>
      <c r="B80" s="72"/>
      <c r="C80" s="1" t="s">
        <v>63</v>
      </c>
      <c r="D80" s="14">
        <v>62</v>
      </c>
      <c r="E80" s="14">
        <v>62</v>
      </c>
      <c r="F80" s="1">
        <v>58</v>
      </c>
      <c r="G80" s="14">
        <v>58</v>
      </c>
      <c r="H80" s="14">
        <v>58</v>
      </c>
      <c r="I80" s="14">
        <v>58</v>
      </c>
      <c r="J80" s="14">
        <v>58</v>
      </c>
      <c r="K80" s="61">
        <v>58</v>
      </c>
      <c r="L80" s="14">
        <v>57</v>
      </c>
    </row>
    <row r="81" spans="1:14" x14ac:dyDescent="0.2">
      <c r="A81" s="73"/>
      <c r="B81" s="73"/>
      <c r="C81" s="1" t="s">
        <v>64</v>
      </c>
      <c r="D81" s="14">
        <v>6</v>
      </c>
      <c r="E81" s="14">
        <v>6</v>
      </c>
      <c r="F81" s="1">
        <v>6</v>
      </c>
      <c r="G81" s="14">
        <v>6</v>
      </c>
      <c r="H81" s="14">
        <v>6</v>
      </c>
      <c r="I81" s="14">
        <v>6</v>
      </c>
      <c r="J81" s="14">
        <v>6</v>
      </c>
      <c r="K81" s="61">
        <v>6</v>
      </c>
      <c r="L81" s="14">
        <v>6</v>
      </c>
    </row>
    <row r="82" spans="1:14" x14ac:dyDescent="0.2">
      <c r="A82" s="72">
        <v>22</v>
      </c>
      <c r="B82" s="72"/>
      <c r="C82" s="1" t="s">
        <v>70</v>
      </c>
      <c r="D82" s="1">
        <v>2.6</v>
      </c>
      <c r="E82" s="1">
        <v>2.6</v>
      </c>
      <c r="F82" s="1">
        <v>3.2</v>
      </c>
      <c r="G82" s="1">
        <v>3.6</v>
      </c>
      <c r="H82" s="1">
        <v>3.2</v>
      </c>
      <c r="I82" s="1">
        <v>3.6</v>
      </c>
      <c r="J82" s="1">
        <v>3.9</v>
      </c>
      <c r="K82" s="62">
        <v>3.8</v>
      </c>
      <c r="L82" s="14">
        <v>3.7</v>
      </c>
    </row>
    <row r="83" spans="1:14" x14ac:dyDescent="0.2">
      <c r="A83" s="73"/>
      <c r="B83" s="73"/>
      <c r="C83" s="1" t="s">
        <v>64</v>
      </c>
      <c r="D83" s="1">
        <v>5.4</v>
      </c>
      <c r="E83" s="1">
        <v>5.5</v>
      </c>
      <c r="F83" s="1">
        <v>5.6</v>
      </c>
      <c r="G83" s="1">
        <v>5.9</v>
      </c>
      <c r="H83" s="1">
        <v>5</v>
      </c>
      <c r="I83" s="1">
        <v>6.1</v>
      </c>
      <c r="J83" s="1">
        <v>6.3</v>
      </c>
      <c r="K83" s="62">
        <v>6.3</v>
      </c>
      <c r="L83" s="14">
        <v>6</v>
      </c>
    </row>
    <row r="85" spans="1:14" ht="13.5" thickBot="1" x14ac:dyDescent="0.25">
      <c r="C85" s="12" t="s">
        <v>65</v>
      </c>
      <c r="D85" s="7"/>
      <c r="G85" s="7"/>
      <c r="L85" s="87" t="s">
        <v>68</v>
      </c>
      <c r="M85" s="87"/>
      <c r="N85" s="87"/>
    </row>
    <row r="86" spans="1:14" x14ac:dyDescent="0.2">
      <c r="C86" s="12"/>
      <c r="D86" s="4"/>
      <c r="E86" s="11"/>
      <c r="F86" s="11"/>
      <c r="G86" s="11"/>
    </row>
    <row r="87" spans="1:14" ht="13.5" thickBot="1" x14ac:dyDescent="0.25">
      <c r="C87" s="12" t="s">
        <v>66</v>
      </c>
      <c r="D87" s="7"/>
      <c r="E87" t="s">
        <v>67</v>
      </c>
      <c r="G87" s="7"/>
      <c r="L87" t="s">
        <v>67</v>
      </c>
    </row>
  </sheetData>
  <mergeCells count="37">
    <mergeCell ref="A13:A26"/>
    <mergeCell ref="A29:A35"/>
    <mergeCell ref="A3:K3"/>
    <mergeCell ref="A1:K1"/>
    <mergeCell ref="G5:K5"/>
    <mergeCell ref="L13:L14"/>
    <mergeCell ref="K13:K14"/>
    <mergeCell ref="B80:B81"/>
    <mergeCell ref="A82:A83"/>
    <mergeCell ref="B34:B35"/>
    <mergeCell ref="H13:H14"/>
    <mergeCell ref="I13:I14"/>
    <mergeCell ref="A2:K2"/>
    <mergeCell ref="A8:A10"/>
    <mergeCell ref="A11:A12"/>
    <mergeCell ref="A5:A6"/>
    <mergeCell ref="C5:C6"/>
    <mergeCell ref="B13:B14"/>
    <mergeCell ref="B32:B33"/>
    <mergeCell ref="L85:N85"/>
    <mergeCell ref="A46:A61"/>
    <mergeCell ref="B72:B73"/>
    <mergeCell ref="B74:B75"/>
    <mergeCell ref="B78:B79"/>
    <mergeCell ref="B47:B50"/>
    <mergeCell ref="B51:B54"/>
    <mergeCell ref="B58:B61"/>
    <mergeCell ref="A80:A81"/>
    <mergeCell ref="J13:J14"/>
    <mergeCell ref="F13:F14"/>
    <mergeCell ref="G13:G14"/>
    <mergeCell ref="A71:A79"/>
    <mergeCell ref="B82:B83"/>
    <mergeCell ref="D13:D14"/>
    <mergeCell ref="E13:E14"/>
    <mergeCell ref="B15:B18"/>
    <mergeCell ref="B22:B26"/>
  </mergeCells>
  <phoneticPr fontId="2" type="noConversion"/>
  <pageMargins left="0.75" right="0.75" top="1" bottom="1" header="0.5" footer="0.5"/>
  <pageSetup paperSize="9" scale="95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Gold</dc:creator>
  <cp:lastModifiedBy>Kompvid2</cp:lastModifiedBy>
  <cp:lastPrinted>2017-02-15T09:28:41Z</cp:lastPrinted>
  <dcterms:created xsi:type="dcterms:W3CDTF">2012-02-21T10:58:53Z</dcterms:created>
  <dcterms:modified xsi:type="dcterms:W3CDTF">2017-04-04T08:45:35Z</dcterms:modified>
</cp:coreProperties>
</file>