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6" i="1" l="1"/>
  <c r="E175" i="1"/>
  <c r="E174" i="1"/>
  <c r="E173" i="1"/>
  <c r="E172" i="1"/>
  <c r="E171" i="1"/>
  <c r="E170" i="1"/>
  <c r="E169" i="1"/>
  <c r="E168" i="1"/>
  <c r="E167" i="1"/>
  <c r="E166" i="1"/>
  <c r="E165" i="1"/>
  <c r="D164" i="1"/>
  <c r="E164" i="1" s="1"/>
  <c r="C164" i="1"/>
  <c r="E163" i="1"/>
  <c r="E162" i="1"/>
  <c r="E161" i="1"/>
  <c r="E160" i="1"/>
  <c r="E159" i="1"/>
  <c r="E158" i="1"/>
  <c r="E157" i="1"/>
  <c r="E156" i="1"/>
  <c r="D155" i="1"/>
  <c r="D147" i="1" s="1"/>
  <c r="C155" i="1"/>
  <c r="E155" i="1" s="1"/>
  <c r="E154" i="1"/>
  <c r="E153" i="1"/>
  <c r="E152" i="1"/>
  <c r="E151" i="1"/>
  <c r="D150" i="1"/>
  <c r="C150" i="1"/>
  <c r="E150" i="1" s="1"/>
  <c r="E149" i="1"/>
  <c r="D148" i="1"/>
  <c r="C148" i="1"/>
  <c r="E148" i="1" s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3" i="1"/>
  <c r="E122" i="1"/>
  <c r="E120" i="1"/>
  <c r="E119" i="1"/>
  <c r="E118" i="1"/>
  <c r="E117" i="1"/>
  <c r="E116" i="1"/>
  <c r="E115" i="1"/>
  <c r="C115" i="1"/>
  <c r="E114" i="1"/>
  <c r="E113" i="1"/>
  <c r="E112" i="1"/>
  <c r="D111" i="1"/>
  <c r="C111" i="1"/>
  <c r="E111" i="1" s="1"/>
  <c r="E110" i="1"/>
  <c r="E109" i="1"/>
  <c r="E108" i="1"/>
  <c r="E107" i="1"/>
  <c r="E106" i="1"/>
  <c r="E105" i="1"/>
  <c r="E104" i="1"/>
  <c r="E103" i="1"/>
  <c r="E102" i="1"/>
  <c r="D102" i="1"/>
  <c r="C102" i="1"/>
  <c r="E101" i="1"/>
  <c r="E99" i="1"/>
  <c r="E98" i="1"/>
  <c r="D97" i="1"/>
  <c r="C97" i="1"/>
  <c r="E97" i="1" s="1"/>
  <c r="E95" i="1"/>
  <c r="E94" i="1"/>
  <c r="E93" i="1"/>
  <c r="E92" i="1"/>
  <c r="E91" i="1"/>
  <c r="E90" i="1"/>
  <c r="E89" i="1"/>
  <c r="D89" i="1"/>
  <c r="C89" i="1"/>
  <c r="D88" i="1"/>
  <c r="E88" i="1" s="1"/>
  <c r="C88" i="1"/>
  <c r="E87" i="1"/>
  <c r="E86" i="1"/>
  <c r="E85" i="1"/>
  <c r="E84" i="1"/>
  <c r="E83" i="1"/>
  <c r="E82" i="1"/>
  <c r="E81" i="1"/>
  <c r="D80" i="1"/>
  <c r="C80" i="1"/>
  <c r="E80" i="1" s="1"/>
  <c r="D79" i="1"/>
  <c r="E78" i="1"/>
  <c r="E77" i="1"/>
  <c r="E76" i="1"/>
  <c r="E75" i="1"/>
  <c r="E74" i="1"/>
  <c r="E73" i="1"/>
  <c r="E72" i="1"/>
  <c r="E71" i="1"/>
  <c r="E70" i="1"/>
  <c r="E69" i="1"/>
  <c r="D68" i="1"/>
  <c r="D67" i="1" s="1"/>
  <c r="C68" i="1"/>
  <c r="E68" i="1" s="1"/>
  <c r="E66" i="1"/>
  <c r="E65" i="1"/>
  <c r="E64" i="1"/>
  <c r="E63" i="1"/>
  <c r="E62" i="1"/>
  <c r="E61" i="1"/>
  <c r="E60" i="1"/>
  <c r="E59" i="1"/>
  <c r="E55" i="1"/>
  <c r="E54" i="1"/>
  <c r="E53" i="1"/>
  <c r="E52" i="1"/>
  <c r="E51" i="1"/>
  <c r="E50" i="1"/>
  <c r="E49" i="1"/>
  <c r="D48" i="1"/>
  <c r="D46" i="1" s="1"/>
  <c r="C48" i="1"/>
  <c r="C46" i="1" s="1"/>
  <c r="E47" i="1"/>
  <c r="E45" i="1"/>
  <c r="E44" i="1"/>
  <c r="E43" i="1"/>
  <c r="E42" i="1"/>
  <c r="E41" i="1"/>
  <c r="E40" i="1"/>
  <c r="E39" i="1"/>
  <c r="E38" i="1"/>
  <c r="E37" i="1"/>
  <c r="E36" i="1"/>
  <c r="D35" i="1"/>
  <c r="E35" i="1" s="1"/>
  <c r="C35" i="1"/>
  <c r="C34" i="1"/>
  <c r="E33" i="1"/>
  <c r="E32" i="1"/>
  <c r="E30" i="1"/>
  <c r="E29" i="1"/>
  <c r="E28" i="1"/>
  <c r="D27" i="1"/>
  <c r="C27" i="1"/>
  <c r="E27" i="1" s="1"/>
  <c r="E26" i="1"/>
  <c r="E25" i="1"/>
  <c r="E24" i="1"/>
  <c r="E23" i="1"/>
  <c r="E22" i="1"/>
  <c r="D22" i="1"/>
  <c r="C22" i="1"/>
  <c r="E21" i="1"/>
  <c r="E20" i="1"/>
  <c r="E19" i="1"/>
  <c r="E18" i="1"/>
  <c r="E17" i="1"/>
  <c r="E16" i="1"/>
  <c r="E15" i="1"/>
  <c r="D14" i="1"/>
  <c r="C14" i="1"/>
  <c r="E14" i="1" s="1"/>
  <c r="E13" i="1"/>
  <c r="E12" i="1"/>
  <c r="E11" i="1"/>
  <c r="E10" i="1"/>
  <c r="E9" i="1"/>
  <c r="D8" i="1"/>
  <c r="D6" i="1" s="1"/>
  <c r="C8" i="1"/>
  <c r="E8" i="1" s="1"/>
  <c r="E7" i="1"/>
  <c r="E46" i="1" l="1"/>
  <c r="C6" i="1"/>
  <c r="E48" i="1"/>
  <c r="C67" i="1"/>
  <c r="E67" i="1" s="1"/>
  <c r="C79" i="1"/>
  <c r="E79" i="1" s="1"/>
  <c r="C100" i="1"/>
  <c r="C147" i="1"/>
  <c r="E147" i="1" s="1"/>
  <c r="D34" i="1"/>
  <c r="D96" i="1" l="1"/>
  <c r="D31" i="1"/>
  <c r="C31" i="1"/>
  <c r="E31" i="1" s="1"/>
  <c r="E34" i="1"/>
  <c r="E6" i="1"/>
  <c r="C121" i="1" l="1"/>
  <c r="D124" i="1"/>
  <c r="D121" i="1"/>
  <c r="D100" i="1"/>
  <c r="E100" i="1" s="1"/>
  <c r="E96" i="1"/>
  <c r="D127" i="1" l="1"/>
  <c r="E127" i="1" s="1"/>
  <c r="E124" i="1"/>
  <c r="D125" i="1"/>
  <c r="E125" i="1" s="1"/>
  <c r="E121" i="1"/>
  <c r="D126" i="1" l="1"/>
  <c r="E126" i="1" s="1"/>
</calcChain>
</file>

<file path=xl/sharedStrings.xml><?xml version="1.0" encoding="utf-8"?>
<sst xmlns="http://schemas.openxmlformats.org/spreadsheetml/2006/main" count="225" uniqueCount="194">
  <si>
    <t xml:space="preserve">                                         Аналіз про виконання фінплана</t>
  </si>
  <si>
    <t>по КЖРЕП №5 за 2016рік</t>
  </si>
  <si>
    <t xml:space="preserve">                     тис.грн.</t>
  </si>
  <si>
    <t>Найменування показників</t>
  </si>
  <si>
    <t>план січень -грудень 2016 р</t>
  </si>
  <si>
    <t>факт січень -грудень 2016 р.</t>
  </si>
  <si>
    <t>Відхилення</t>
  </si>
  <si>
    <t>Примітка</t>
  </si>
  <si>
    <t>Обсяг наданих послуг без ПДВ (єдиного податку)</t>
  </si>
  <si>
    <t>без ПДВ (єдиного податку)</t>
  </si>
  <si>
    <t>1.1.</t>
  </si>
  <si>
    <t>Плата за послуги з утримання будинків і споруд та прибудинкових територій</t>
  </si>
  <si>
    <t>з неї: - плата населенням</t>
  </si>
  <si>
    <t xml:space="preserve">        -  субсидії</t>
  </si>
  <si>
    <t>різниця в факт нарах субсидії</t>
  </si>
  <si>
    <t xml:space="preserve">        -  пільги</t>
  </si>
  <si>
    <t>плата орендарями та власниками нежитлових приміщень</t>
  </si>
  <si>
    <t>з загальної суми будинки з ліфтами</t>
  </si>
  <si>
    <t>1.2.</t>
  </si>
  <si>
    <t xml:space="preserve"> Відшкодування</t>
  </si>
  <si>
    <t xml:space="preserve">  - за прибирання прилоткової, тротуарів</t>
  </si>
  <si>
    <t xml:space="preserve">  - міськ РЕМ</t>
  </si>
  <si>
    <t xml:space="preserve"> - інші доходи за виконані роботи (бюджетні кошти-розшифрувати)дит майд</t>
  </si>
  <si>
    <t>приб газонів покіс</t>
  </si>
  <si>
    <t>петр.ярмарок</t>
  </si>
  <si>
    <t>знесення дерев</t>
  </si>
  <si>
    <t xml:space="preserve">місячник </t>
  </si>
  <si>
    <t xml:space="preserve">Інші доходи, всього, в т.ч.(розшифрувати) </t>
  </si>
  <si>
    <t>провайдери</t>
  </si>
  <si>
    <t>вив велик габ сміття приват сектор</t>
  </si>
  <si>
    <t xml:space="preserve">довідки </t>
  </si>
  <si>
    <t>%банка(інше)</t>
  </si>
  <si>
    <t>Дотація з бюджету (фінансова підтримка)</t>
  </si>
  <si>
    <t xml:space="preserve">  </t>
  </si>
  <si>
    <t>прибдання матер</t>
  </si>
  <si>
    <t>аншлаги,прапорці</t>
  </si>
  <si>
    <t>ліфти</t>
  </si>
  <si>
    <t>Витрати виробництва, що відносяться  на собівартість-усього</t>
  </si>
  <si>
    <t xml:space="preserve"> на собівартість-усього</t>
  </si>
  <si>
    <t>в тому числі:</t>
  </si>
  <si>
    <t>3.1.</t>
  </si>
  <si>
    <t>Прибирання прибудинкової території</t>
  </si>
  <si>
    <t>3.1.1.</t>
  </si>
  <si>
    <t>в т.ч.   Утримання  двірників</t>
  </si>
  <si>
    <t>індексація</t>
  </si>
  <si>
    <t xml:space="preserve">                         заробітна плата</t>
  </si>
  <si>
    <t xml:space="preserve">                         премія</t>
  </si>
  <si>
    <t xml:space="preserve">                         нарахування </t>
  </si>
  <si>
    <t xml:space="preserve">                         інші витрати  мітли</t>
  </si>
  <si>
    <t xml:space="preserve">                         ПММ</t>
  </si>
  <si>
    <t xml:space="preserve">               Накладні витрати</t>
  </si>
  <si>
    <t>3.2.</t>
  </si>
  <si>
    <t xml:space="preserve">Дератизація </t>
  </si>
  <si>
    <t>Факт згідно актів виконаних робіт,підрядним методом</t>
  </si>
  <si>
    <t>3.3.</t>
  </si>
  <si>
    <t>Дезінсекція</t>
  </si>
  <si>
    <t>відсутність заявок</t>
  </si>
  <si>
    <t>3.4.</t>
  </si>
  <si>
    <t>Обслуговування димовентканалів</t>
  </si>
  <si>
    <t>Факи надано підрядником</t>
  </si>
  <si>
    <t>3.5.</t>
  </si>
  <si>
    <t>Освітлення сходових кліток та під"їздів</t>
  </si>
  <si>
    <t>підвищення таріфу на електроенергію</t>
  </si>
  <si>
    <t>3.5.1.</t>
  </si>
  <si>
    <t xml:space="preserve">         електроенергія на освітлення</t>
  </si>
  <si>
    <t>факт згідно актів виконаних робіт</t>
  </si>
  <si>
    <t>3.5.2.</t>
  </si>
  <si>
    <t xml:space="preserve">          утримання електриків </t>
  </si>
  <si>
    <t>по штату 2чол.факт 1 чол</t>
  </si>
  <si>
    <t xml:space="preserve">             - заробітна плата</t>
  </si>
  <si>
    <t xml:space="preserve">             - премія</t>
  </si>
  <si>
    <t xml:space="preserve">             - нарахування</t>
  </si>
  <si>
    <t xml:space="preserve">             - інші витрати інвентар </t>
  </si>
  <si>
    <t xml:space="preserve">           встан ліч</t>
  </si>
  <si>
    <t xml:space="preserve">           матеріали</t>
  </si>
  <si>
    <t>Накладні витрати</t>
  </si>
  <si>
    <t xml:space="preserve">                                                      </t>
  </si>
  <si>
    <t>в т.ч. Утримання робочих</t>
  </si>
  <si>
    <t xml:space="preserve">                        зарплата</t>
  </si>
  <si>
    <t xml:space="preserve">                        премія</t>
  </si>
  <si>
    <t xml:space="preserve">                        нарахування </t>
  </si>
  <si>
    <t xml:space="preserve">                        матеріали</t>
  </si>
  <si>
    <t xml:space="preserve">                        інші витрати </t>
  </si>
  <si>
    <t>3.6.</t>
  </si>
  <si>
    <t>Поточний ремонт</t>
  </si>
  <si>
    <t>3.6.1.</t>
  </si>
  <si>
    <t>факт по штату працівн</t>
  </si>
  <si>
    <t xml:space="preserve">                        інші витрати</t>
  </si>
  <si>
    <t xml:space="preserve">                       МШП-22</t>
  </si>
  <si>
    <t xml:space="preserve">                       РВК</t>
  </si>
  <si>
    <t xml:space="preserve">                       ПММ</t>
  </si>
  <si>
    <t>3.6.2.</t>
  </si>
  <si>
    <t xml:space="preserve">             Накладні витрати</t>
  </si>
  <si>
    <t>3.7.</t>
  </si>
  <si>
    <t>Обслуговування  внутрішньобудинкових систем водопостачання, водовідведення</t>
  </si>
  <si>
    <t>по штату  6 чол.факт 3чол</t>
  </si>
  <si>
    <t>3.7.1.</t>
  </si>
  <si>
    <t xml:space="preserve">          Утримання робочих</t>
  </si>
  <si>
    <t xml:space="preserve">                  зарплата</t>
  </si>
  <si>
    <t xml:space="preserve">                  премія</t>
  </si>
  <si>
    <t>нарахування на з/плату  з премією</t>
  </si>
  <si>
    <t xml:space="preserve">                  матеріали</t>
  </si>
  <si>
    <t xml:space="preserve">                  інші витрати </t>
  </si>
  <si>
    <t>3.7.2.</t>
  </si>
  <si>
    <t xml:space="preserve">           Накладні витрати</t>
  </si>
  <si>
    <t>3.8.</t>
  </si>
  <si>
    <t>Обслуговування  внутрішньобудинкових систем теплопостачання</t>
  </si>
  <si>
    <t>факт згідно актів виконаних робіт підрядних методом</t>
  </si>
  <si>
    <t>вт.ч.Утримання робочих</t>
  </si>
  <si>
    <t xml:space="preserve">                 зарплата</t>
  </si>
  <si>
    <t xml:space="preserve">                 премія</t>
  </si>
  <si>
    <t xml:space="preserve">                 нарахування</t>
  </si>
  <si>
    <t xml:space="preserve">                 матеріали</t>
  </si>
  <si>
    <t xml:space="preserve">                 інші витрати</t>
  </si>
  <si>
    <t xml:space="preserve">            Накладні витрати</t>
  </si>
  <si>
    <t>Всього витрат в будинках без ліфтів</t>
  </si>
  <si>
    <t>3.9.</t>
  </si>
  <si>
    <t>Утримання ліфтів</t>
  </si>
  <si>
    <t xml:space="preserve">         ел.енергія для роботи ліфтів</t>
  </si>
  <si>
    <t xml:space="preserve">         тех.обслуговування ліфтів</t>
  </si>
  <si>
    <t>Всього витрат в будинках з ліфтами</t>
  </si>
  <si>
    <t>3.10.</t>
  </si>
  <si>
    <t>Вивезення ТПВ</t>
  </si>
  <si>
    <t xml:space="preserve"> 3.11.</t>
  </si>
  <si>
    <t xml:space="preserve"> Прибирання прилоткової частини</t>
  </si>
  <si>
    <t>накладні  витрати</t>
  </si>
  <si>
    <t>в т.ч. заробітна плата</t>
  </si>
  <si>
    <t xml:space="preserve">        премія</t>
  </si>
  <si>
    <t xml:space="preserve">        нарахування на з/плату  з премією</t>
  </si>
  <si>
    <t xml:space="preserve">        інші витрати </t>
  </si>
  <si>
    <t xml:space="preserve">Інше </t>
  </si>
  <si>
    <t>вартість  ПММ</t>
  </si>
  <si>
    <t>в т.ч. водопостачання, водовідведення</t>
  </si>
  <si>
    <t>роботи з благоустрою - місячник, покіс трав, приб.газонів, зріз дерев,майданч.петр.ярм.</t>
  </si>
  <si>
    <t>матеріали за бюджетні кошти технодор</t>
  </si>
  <si>
    <t>утримання електрика за рахунок РЕМ</t>
  </si>
  <si>
    <t xml:space="preserve">   - заробітна плата</t>
  </si>
  <si>
    <t xml:space="preserve">  - премія</t>
  </si>
  <si>
    <t xml:space="preserve">  - нарахування</t>
  </si>
  <si>
    <t xml:space="preserve"> інші витрати </t>
  </si>
  <si>
    <t xml:space="preserve">ПММ </t>
  </si>
  <si>
    <t>Фінансовий  результат відзвичайної операційної діяльності, прибуток (+), збиток (-</t>
  </si>
  <si>
    <t>Інші доходи</t>
  </si>
  <si>
    <t>Інші витрати</t>
  </si>
  <si>
    <t>Фінансовий  результат від звичайної діяльності, прибуток (+), збиток (-)</t>
  </si>
  <si>
    <t>Податок на прибуток</t>
  </si>
  <si>
    <t>Чистий прибуток(+),збиток(-)</t>
  </si>
  <si>
    <t>Рентабельність, %</t>
  </si>
  <si>
    <t>Рівень відшкодування затвердженими тарифами фактичної собівартості, %</t>
  </si>
  <si>
    <t>Використання чистого прибутку, всього, в т.ч.</t>
  </si>
  <si>
    <t>залишок по фондах на початок року</t>
  </si>
  <si>
    <t xml:space="preserve">на розвиток виробництва </t>
  </si>
  <si>
    <t xml:space="preserve">на матеріальне заохочення </t>
  </si>
  <si>
    <t xml:space="preserve">інші фонди </t>
  </si>
  <si>
    <t>нараховано, всього, в т.ч.:</t>
  </si>
  <si>
    <t xml:space="preserve"> </t>
  </si>
  <si>
    <t>на розвиток виробництва (80%)</t>
  </si>
  <si>
    <t>на матеріальне заохочення (5%)</t>
  </si>
  <si>
    <t>інші фонди 15(%)</t>
  </si>
  <si>
    <t>фактично використано, всього, в т.ч.</t>
  </si>
  <si>
    <t>залишок по фондах на кінець року</t>
  </si>
  <si>
    <t>Довідково:</t>
  </si>
  <si>
    <t>Накладні  та загальногосподарські:</t>
  </si>
  <si>
    <t>ФОП осн.праців</t>
  </si>
  <si>
    <t>% накладних витрат</t>
  </si>
  <si>
    <t>Утримання АУП</t>
  </si>
  <si>
    <t xml:space="preserve">        нарахування на з/плату </t>
  </si>
  <si>
    <t>різниця в цініпослуги(газ,опалення та електроенергію),канцтовари</t>
  </si>
  <si>
    <t xml:space="preserve"> Утримання транспортних засобів</t>
  </si>
  <si>
    <t>р-т трактора</t>
  </si>
  <si>
    <t>масло</t>
  </si>
  <si>
    <t>ПММ технодор</t>
  </si>
  <si>
    <t>Амортизація</t>
  </si>
  <si>
    <t>Інші витрати (чергові,комірник, прибиральн,пр.)</t>
  </si>
  <si>
    <t>Довідки</t>
  </si>
  <si>
    <t>Кредиторська заборгованість</t>
  </si>
  <si>
    <t>Дебіторська заборгованість , всього, в т.ч.</t>
  </si>
  <si>
    <t>в т ч  заборгованість населення</t>
  </si>
  <si>
    <t>Загальна площа житлових приміщень, т.кв.м.</t>
  </si>
  <si>
    <t>в т.ч.площа,що обслуговується ліфтами</t>
  </si>
  <si>
    <t>Кілкість ліфтів,одиниць</t>
  </si>
  <si>
    <t>Фактично отримані доходи,всього(без ПДВ)</t>
  </si>
  <si>
    <t>в т.ч.квартирна плата</t>
  </si>
  <si>
    <t xml:space="preserve">   з неї:плата населенням</t>
  </si>
  <si>
    <t xml:space="preserve">        субсидії</t>
  </si>
  <si>
    <t xml:space="preserve">        пільги</t>
  </si>
  <si>
    <t>експлуат.витрати оренд.провайдери</t>
  </si>
  <si>
    <t>Здійснено перерахунки мешканцям згідно побудинкового обліку за ненадані послуги</t>
  </si>
  <si>
    <t>Начальник КЖРЕП №5</t>
  </si>
  <si>
    <t>Долгий Є.І.</t>
  </si>
  <si>
    <t>В.о.гол.бухгалтера</t>
  </si>
  <si>
    <t>Іглінська Л.Є.</t>
  </si>
  <si>
    <t>Економіст</t>
  </si>
  <si>
    <t>Д.К.Мешіна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</si>
</sst>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sz val="11"/>
      <color theme="1"/>
      <name val="Calibri"/>
      <family val="2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 Cyr"/>
      <charset val="204"/>
    </font>
    <font>
      <b/>
      <i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justify" wrapText="1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0" fillId="2" borderId="1" xfId="0" applyFill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justify" wrapText="1"/>
    </xf>
    <xf numFmtId="164" fontId="4" fillId="2" borderId="1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justify" wrapText="1"/>
    </xf>
    <xf numFmtId="164" fontId="3" fillId="2" borderId="1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0" fontId="5" fillId="2" borderId="1" xfId="0" applyFont="1" applyFill="1" applyBorder="1" applyAlignment="1">
      <alignment horizontal="left" vertical="justify" wrapText="1"/>
    </xf>
    <xf numFmtId="0" fontId="6" fillId="2" borderId="1" xfId="0" applyFont="1" applyFill="1" applyBorder="1" applyAlignment="1">
      <alignment horizontal="left" vertical="justify" wrapText="1"/>
    </xf>
    <xf numFmtId="0" fontId="3" fillId="2" borderId="1" xfId="0" applyFont="1" applyFill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16" fontId="4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5" fillId="2" borderId="1" xfId="0" applyFont="1" applyFill="1" applyBorder="1" applyAlignment="1"/>
    <xf numFmtId="0" fontId="3" fillId="2" borderId="1" xfId="0" applyFont="1" applyFill="1" applyBorder="1" applyAlignment="1">
      <alignment vertical="justify" wrapText="1"/>
    </xf>
    <xf numFmtId="2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/>
    <xf numFmtId="0" fontId="0" fillId="2" borderId="1" xfId="0" applyFill="1" applyBorder="1" applyAlignment="1">
      <alignment wrapText="1"/>
    </xf>
    <xf numFmtId="164" fontId="5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17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left" vertical="justify" wrapText="1"/>
    </xf>
    <xf numFmtId="164" fontId="3" fillId="2" borderId="1" xfId="0" applyNumberFormat="1" applyFont="1" applyFill="1" applyBorder="1" applyAlignment="1">
      <alignment horizontal="right"/>
    </xf>
    <xf numFmtId="2" fontId="3" fillId="2" borderId="1" xfId="0" applyNumberFormat="1" applyFont="1" applyFill="1" applyBorder="1"/>
    <xf numFmtId="0" fontId="8" fillId="2" borderId="1" xfId="0" applyFont="1" applyFill="1" applyBorder="1"/>
    <xf numFmtId="0" fontId="9" fillId="2" borderId="1" xfId="0" applyFont="1" applyFill="1" applyBorder="1"/>
    <xf numFmtId="0" fontId="8" fillId="2" borderId="2" xfId="0" applyFont="1" applyFill="1" applyBorder="1"/>
    <xf numFmtId="0" fontId="9" fillId="2" borderId="2" xfId="0" applyFont="1" applyFill="1" applyBorder="1"/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justify" wrapText="1"/>
    </xf>
    <xf numFmtId="0" fontId="3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 applyAlignment="1">
      <alignment horizontal="left" vertical="justify" wrapText="1"/>
    </xf>
    <xf numFmtId="0" fontId="11" fillId="2" borderId="0" xfId="0" applyFont="1" applyFill="1"/>
    <xf numFmtId="0" fontId="1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"/>
  <sheetViews>
    <sheetView tabSelected="1" topLeftCell="A159" workbookViewId="0">
      <selection sqref="A1:F187"/>
    </sheetView>
  </sheetViews>
  <sheetFormatPr defaultRowHeight="15" x14ac:dyDescent="0.25"/>
  <cols>
    <col min="2" max="2" width="26.140625" customWidth="1"/>
    <col min="6" max="6" width="44.28515625" customWidth="1"/>
  </cols>
  <sheetData>
    <row r="1" spans="1:6" ht="15.75" x14ac:dyDescent="0.25">
      <c r="A1" s="1"/>
      <c r="B1" s="2" t="s">
        <v>0</v>
      </c>
      <c r="C1" s="3"/>
      <c r="D1" s="3"/>
      <c r="E1" s="1"/>
      <c r="F1" s="1"/>
    </row>
    <row r="2" spans="1:6" ht="15.75" x14ac:dyDescent="0.25">
      <c r="A2" s="1"/>
      <c r="B2" s="3"/>
      <c r="C2" s="2" t="s">
        <v>1</v>
      </c>
      <c r="D2" s="3"/>
      <c r="E2" s="1"/>
      <c r="F2" s="1"/>
    </row>
    <row r="3" spans="1:6" x14ac:dyDescent="0.25">
      <c r="A3" s="1"/>
      <c r="B3" s="1"/>
      <c r="C3" s="1"/>
      <c r="D3" s="1" t="s">
        <v>2</v>
      </c>
      <c r="E3" s="1"/>
      <c r="F3" s="1"/>
    </row>
    <row r="4" spans="1:6" ht="48.75" x14ac:dyDescent="0.25">
      <c r="A4" s="4"/>
      <c r="B4" s="5" t="s">
        <v>3</v>
      </c>
      <c r="C4" s="6" t="s">
        <v>4</v>
      </c>
      <c r="D4" s="6" t="s">
        <v>5</v>
      </c>
      <c r="E4" s="7" t="s">
        <v>6</v>
      </c>
      <c r="F4" s="8" t="s">
        <v>7</v>
      </c>
    </row>
    <row r="5" spans="1:6" x14ac:dyDescent="0.25">
      <c r="A5" s="9">
        <v>1</v>
      </c>
      <c r="B5" s="5">
        <v>2</v>
      </c>
      <c r="C5" s="9">
        <v>3</v>
      </c>
      <c r="D5" s="9">
        <v>4</v>
      </c>
      <c r="E5" s="10"/>
      <c r="F5" s="8"/>
    </row>
    <row r="6" spans="1:6" ht="24" x14ac:dyDescent="0.25">
      <c r="A6" s="11">
        <v>1</v>
      </c>
      <c r="B6" s="12" t="s">
        <v>8</v>
      </c>
      <c r="C6" s="13">
        <f>C8+C14+C22</f>
        <v>3317.8</v>
      </c>
      <c r="D6" s="13">
        <f>D8+D14+D22</f>
        <v>3356.4</v>
      </c>
      <c r="E6" s="14">
        <f>C6-D6</f>
        <v>-38.599999999999909</v>
      </c>
      <c r="F6" s="8"/>
    </row>
    <row r="7" spans="1:6" x14ac:dyDescent="0.25">
      <c r="A7" s="11"/>
      <c r="B7" s="15" t="s">
        <v>9</v>
      </c>
      <c r="C7" s="16"/>
      <c r="D7" s="16"/>
      <c r="E7" s="14">
        <f t="shared" ref="E7:E70" si="0">C7-D7</f>
        <v>0</v>
      </c>
      <c r="F7" s="8"/>
    </row>
    <row r="8" spans="1:6" ht="36" x14ac:dyDescent="0.25">
      <c r="A8" s="11" t="s">
        <v>10</v>
      </c>
      <c r="B8" s="12" t="s">
        <v>11</v>
      </c>
      <c r="C8" s="13">
        <f>SUM(C9:C12)</f>
        <v>1877.1</v>
      </c>
      <c r="D8" s="13">
        <f>D9+D10+D11+D12</f>
        <v>1893.1000000000001</v>
      </c>
      <c r="E8" s="14">
        <f t="shared" si="0"/>
        <v>-16.000000000000227</v>
      </c>
      <c r="F8" s="8"/>
    </row>
    <row r="9" spans="1:6" x14ac:dyDescent="0.25">
      <c r="A9" s="11"/>
      <c r="B9" s="15" t="s">
        <v>12</v>
      </c>
      <c r="C9" s="16">
        <v>1475.1</v>
      </c>
      <c r="D9" s="16">
        <v>1433.2</v>
      </c>
      <c r="E9" s="14">
        <f t="shared" si="0"/>
        <v>41.899999999999864</v>
      </c>
      <c r="F9" s="8"/>
    </row>
    <row r="10" spans="1:6" x14ac:dyDescent="0.25">
      <c r="A10" s="11"/>
      <c r="B10" s="15" t="s">
        <v>13</v>
      </c>
      <c r="C10" s="16">
        <v>250</v>
      </c>
      <c r="D10" s="16">
        <v>325</v>
      </c>
      <c r="E10" s="14">
        <f t="shared" si="0"/>
        <v>-75</v>
      </c>
      <c r="F10" s="8" t="s">
        <v>14</v>
      </c>
    </row>
    <row r="11" spans="1:6" x14ac:dyDescent="0.25">
      <c r="A11" s="11"/>
      <c r="B11" s="15" t="s">
        <v>15</v>
      </c>
      <c r="C11" s="16">
        <v>85</v>
      </c>
      <c r="D11" s="16">
        <v>68.900000000000006</v>
      </c>
      <c r="E11" s="14">
        <f t="shared" si="0"/>
        <v>16.099999999999994</v>
      </c>
      <c r="F11" s="8"/>
    </row>
    <row r="12" spans="1:6" ht="36" x14ac:dyDescent="0.25">
      <c r="A12" s="11"/>
      <c r="B12" s="15" t="s">
        <v>16</v>
      </c>
      <c r="C12" s="16">
        <v>67</v>
      </c>
      <c r="D12" s="16">
        <v>66</v>
      </c>
      <c r="E12" s="14">
        <f t="shared" si="0"/>
        <v>1</v>
      </c>
      <c r="F12" s="8"/>
    </row>
    <row r="13" spans="1:6" ht="24" x14ac:dyDescent="0.25">
      <c r="A13" s="11"/>
      <c r="B13" s="15" t="s">
        <v>17</v>
      </c>
      <c r="C13" s="16">
        <v>309.5</v>
      </c>
      <c r="D13" s="17">
        <v>211.2</v>
      </c>
      <c r="E13" s="14">
        <f t="shared" si="0"/>
        <v>98.300000000000011</v>
      </c>
      <c r="F13" s="8"/>
    </row>
    <row r="14" spans="1:6" x14ac:dyDescent="0.25">
      <c r="A14" s="11" t="s">
        <v>18</v>
      </c>
      <c r="B14" s="12" t="s">
        <v>19</v>
      </c>
      <c r="C14" s="13">
        <f>SUM(C15:C21)</f>
        <v>1342.7</v>
      </c>
      <c r="D14" s="13">
        <f>SUM(D15:D21)</f>
        <v>1338.6000000000001</v>
      </c>
      <c r="E14" s="14">
        <f t="shared" si="0"/>
        <v>4.0999999999999091</v>
      </c>
      <c r="F14" s="8"/>
    </row>
    <row r="15" spans="1:6" ht="24" x14ac:dyDescent="0.25">
      <c r="A15" s="11"/>
      <c r="B15" s="15" t="s">
        <v>20</v>
      </c>
      <c r="C15" s="16">
        <v>1213.5</v>
      </c>
      <c r="D15" s="16">
        <v>1213.4000000000001</v>
      </c>
      <c r="E15" s="14">
        <f t="shared" si="0"/>
        <v>9.9999999999909051E-2</v>
      </c>
      <c r="F15" s="8"/>
    </row>
    <row r="16" spans="1:6" x14ac:dyDescent="0.25">
      <c r="A16" s="11"/>
      <c r="B16" s="15" t="s">
        <v>21</v>
      </c>
      <c r="C16" s="16">
        <v>28.7</v>
      </c>
      <c r="D16" s="16">
        <v>32</v>
      </c>
      <c r="E16" s="14">
        <f t="shared" si="0"/>
        <v>-3.3000000000000007</v>
      </c>
      <c r="F16" s="8"/>
    </row>
    <row r="17" spans="1:6" ht="36" x14ac:dyDescent="0.25">
      <c r="A17" s="11"/>
      <c r="B17" s="15" t="s">
        <v>22</v>
      </c>
      <c r="C17" s="16">
        <v>14.8</v>
      </c>
      <c r="D17" s="16">
        <v>2</v>
      </c>
      <c r="E17" s="14">
        <f t="shared" si="0"/>
        <v>12.8</v>
      </c>
      <c r="F17" s="8"/>
    </row>
    <row r="18" spans="1:6" x14ac:dyDescent="0.25">
      <c r="A18" s="11"/>
      <c r="B18" s="15" t="s">
        <v>23</v>
      </c>
      <c r="C18" s="16">
        <v>18</v>
      </c>
      <c r="D18" s="16">
        <v>6.4</v>
      </c>
      <c r="E18" s="14">
        <f t="shared" si="0"/>
        <v>11.6</v>
      </c>
      <c r="F18" s="8"/>
    </row>
    <row r="19" spans="1:6" x14ac:dyDescent="0.25">
      <c r="A19" s="11"/>
      <c r="B19" s="15" t="s">
        <v>24</v>
      </c>
      <c r="C19" s="16"/>
      <c r="D19" s="16">
        <v>3.5</v>
      </c>
      <c r="E19" s="14">
        <f t="shared" si="0"/>
        <v>-3.5</v>
      </c>
      <c r="F19" s="8"/>
    </row>
    <row r="20" spans="1:6" x14ac:dyDescent="0.25">
      <c r="A20" s="11"/>
      <c r="B20" s="15" t="s">
        <v>25</v>
      </c>
      <c r="C20" s="16">
        <v>18.3</v>
      </c>
      <c r="D20" s="16">
        <v>17.3</v>
      </c>
      <c r="E20" s="14">
        <f t="shared" si="0"/>
        <v>1</v>
      </c>
      <c r="F20" s="8"/>
    </row>
    <row r="21" spans="1:6" x14ac:dyDescent="0.25">
      <c r="A21" s="11"/>
      <c r="B21" s="15" t="s">
        <v>26</v>
      </c>
      <c r="C21" s="16">
        <v>49.4</v>
      </c>
      <c r="D21" s="16">
        <v>64</v>
      </c>
      <c r="E21" s="14">
        <f t="shared" si="0"/>
        <v>-14.600000000000001</v>
      </c>
      <c r="F21" s="8"/>
    </row>
    <row r="22" spans="1:6" ht="24" x14ac:dyDescent="0.25">
      <c r="A22" s="11">
        <v>1.3</v>
      </c>
      <c r="B22" s="12" t="s">
        <v>27</v>
      </c>
      <c r="C22" s="13">
        <f>SUM(C23:C26)</f>
        <v>98</v>
      </c>
      <c r="D22" s="13">
        <f>SUM(D23:D26)</f>
        <v>124.70000000000002</v>
      </c>
      <c r="E22" s="14">
        <f t="shared" si="0"/>
        <v>-26.700000000000017</v>
      </c>
      <c r="F22" s="8"/>
    </row>
    <row r="23" spans="1:6" x14ac:dyDescent="0.25">
      <c r="A23" s="11"/>
      <c r="B23" s="15" t="s">
        <v>28</v>
      </c>
      <c r="C23" s="16">
        <v>23.2</v>
      </c>
      <c r="D23" s="16">
        <v>27.7</v>
      </c>
      <c r="E23" s="14">
        <f t="shared" si="0"/>
        <v>-4.5</v>
      </c>
      <c r="F23" s="8"/>
    </row>
    <row r="24" spans="1:6" ht="24" x14ac:dyDescent="0.25">
      <c r="A24" s="11"/>
      <c r="B24" s="15" t="s">
        <v>29</v>
      </c>
      <c r="C24" s="16">
        <v>70</v>
      </c>
      <c r="D24" s="16">
        <v>87.9</v>
      </c>
      <c r="E24" s="14">
        <f t="shared" si="0"/>
        <v>-17.900000000000006</v>
      </c>
      <c r="F24" s="8"/>
    </row>
    <row r="25" spans="1:6" x14ac:dyDescent="0.25">
      <c r="A25" s="11"/>
      <c r="B25" s="15" t="s">
        <v>30</v>
      </c>
      <c r="C25" s="16">
        <v>2.1</v>
      </c>
      <c r="D25" s="16">
        <v>5.4</v>
      </c>
      <c r="E25" s="14">
        <f t="shared" si="0"/>
        <v>-3.3000000000000003</v>
      </c>
      <c r="F25" s="8"/>
    </row>
    <row r="26" spans="1:6" x14ac:dyDescent="0.25">
      <c r="A26" s="11"/>
      <c r="B26" s="15" t="s">
        <v>31</v>
      </c>
      <c r="C26" s="16">
        <v>2.7</v>
      </c>
      <c r="D26" s="16">
        <v>3.7</v>
      </c>
      <c r="E26" s="14">
        <f t="shared" si="0"/>
        <v>-1</v>
      </c>
      <c r="F26" s="8"/>
    </row>
    <row r="27" spans="1:6" ht="24" x14ac:dyDescent="0.25">
      <c r="A27" s="11">
        <v>2</v>
      </c>
      <c r="B27" s="12" t="s">
        <v>32</v>
      </c>
      <c r="C27" s="13">
        <f>C28+C29+C30</f>
        <v>68.000000000000014</v>
      </c>
      <c r="D27" s="13">
        <f>SUM(D28:D30)</f>
        <v>57.199999999999996</v>
      </c>
      <c r="E27" s="14">
        <f t="shared" si="0"/>
        <v>10.800000000000018</v>
      </c>
      <c r="F27" s="16" t="s">
        <v>33</v>
      </c>
    </row>
    <row r="28" spans="1:6" x14ac:dyDescent="0.25">
      <c r="A28" s="11"/>
      <c r="B28" s="15" t="s">
        <v>34</v>
      </c>
      <c r="C28" s="13">
        <v>57.2</v>
      </c>
      <c r="D28" s="13">
        <v>51.3</v>
      </c>
      <c r="E28" s="14">
        <f t="shared" si="0"/>
        <v>5.9000000000000057</v>
      </c>
      <c r="F28" s="8"/>
    </row>
    <row r="29" spans="1:6" x14ac:dyDescent="0.25">
      <c r="A29" s="11"/>
      <c r="B29" s="15" t="s">
        <v>35</v>
      </c>
      <c r="C29" s="13">
        <v>7.4</v>
      </c>
      <c r="D29" s="13">
        <v>5.9</v>
      </c>
      <c r="E29" s="14">
        <f t="shared" si="0"/>
        <v>1.5</v>
      </c>
      <c r="F29" s="8"/>
    </row>
    <row r="30" spans="1:6" x14ac:dyDescent="0.25">
      <c r="A30" s="11"/>
      <c r="B30" s="15" t="s">
        <v>36</v>
      </c>
      <c r="C30" s="13">
        <v>3.4</v>
      </c>
      <c r="D30" s="13">
        <v>0</v>
      </c>
      <c r="E30" s="14">
        <f t="shared" si="0"/>
        <v>3.4</v>
      </c>
      <c r="F30" s="8"/>
    </row>
    <row r="31" spans="1:6" ht="36" x14ac:dyDescent="0.25">
      <c r="A31" s="11">
        <v>3</v>
      </c>
      <c r="B31" s="12" t="s">
        <v>37</v>
      </c>
      <c r="C31" s="13">
        <f>C34+C43+C44+C45+C46+C67+C79+C88+C97+C101+C102+C111</f>
        <v>3376.7</v>
      </c>
      <c r="D31" s="13">
        <f>D34+D43+D44+D45+D46+D67+D79+D88+D97+D101+D102+D111</f>
        <v>3077</v>
      </c>
      <c r="E31" s="14">
        <f t="shared" si="0"/>
        <v>299.69999999999982</v>
      </c>
      <c r="F31" s="8"/>
    </row>
    <row r="32" spans="1:6" x14ac:dyDescent="0.25">
      <c r="A32" s="11"/>
      <c r="B32" s="12" t="s">
        <v>38</v>
      </c>
      <c r="C32" s="4"/>
      <c r="D32" s="18"/>
      <c r="E32" s="14">
        <f t="shared" si="0"/>
        <v>0</v>
      </c>
      <c r="F32" s="8"/>
    </row>
    <row r="33" spans="1:6" x14ac:dyDescent="0.25">
      <c r="A33" s="11"/>
      <c r="B33" s="15" t="s">
        <v>39</v>
      </c>
      <c r="C33" s="4"/>
      <c r="D33" s="4"/>
      <c r="E33" s="14">
        <f t="shared" si="0"/>
        <v>0</v>
      </c>
      <c r="F33" s="8"/>
    </row>
    <row r="34" spans="1:6" ht="24" x14ac:dyDescent="0.25">
      <c r="A34" s="11" t="s">
        <v>40</v>
      </c>
      <c r="B34" s="12" t="s">
        <v>41</v>
      </c>
      <c r="C34" s="13">
        <f>C35+C41</f>
        <v>175.1</v>
      </c>
      <c r="D34" s="13">
        <f>D35+D41</f>
        <v>232.39999999999998</v>
      </c>
      <c r="E34" s="14">
        <f t="shared" si="0"/>
        <v>-57.299999999999983</v>
      </c>
      <c r="F34" s="13"/>
    </row>
    <row r="35" spans="1:6" x14ac:dyDescent="0.25">
      <c r="A35" s="11" t="s">
        <v>42</v>
      </c>
      <c r="B35" s="19" t="s">
        <v>43</v>
      </c>
      <c r="C35" s="16">
        <f>C36+C37+C38+C39+C40</f>
        <v>105.5</v>
      </c>
      <c r="D35" s="16">
        <f>D36+D37+D38+D39+D40</f>
        <v>122.69999999999999</v>
      </c>
      <c r="E35" s="14">
        <f t="shared" si="0"/>
        <v>-17.199999999999989</v>
      </c>
      <c r="F35" s="8" t="s">
        <v>44</v>
      </c>
    </row>
    <row r="36" spans="1:6" x14ac:dyDescent="0.25">
      <c r="A36" s="9"/>
      <c r="B36" s="15" t="s">
        <v>45</v>
      </c>
      <c r="C36" s="4">
        <v>69.599999999999994</v>
      </c>
      <c r="D36" s="4">
        <v>94.1</v>
      </c>
      <c r="E36" s="14">
        <f t="shared" si="0"/>
        <v>-24.5</v>
      </c>
      <c r="F36" s="8"/>
    </row>
    <row r="37" spans="1:6" x14ac:dyDescent="0.25">
      <c r="A37" s="9"/>
      <c r="B37" s="15" t="s">
        <v>46</v>
      </c>
      <c r="C37" s="4">
        <v>0</v>
      </c>
      <c r="D37" s="4">
        <v>0.3</v>
      </c>
      <c r="E37" s="14">
        <f t="shared" si="0"/>
        <v>-0.3</v>
      </c>
      <c r="F37" s="8"/>
    </row>
    <row r="38" spans="1:6" x14ac:dyDescent="0.25">
      <c r="A38" s="9"/>
      <c r="B38" s="15" t="s">
        <v>47</v>
      </c>
      <c r="C38" s="4">
        <v>15.3</v>
      </c>
      <c r="D38" s="4">
        <v>20.8</v>
      </c>
      <c r="E38" s="14">
        <f t="shared" si="0"/>
        <v>-5.5</v>
      </c>
      <c r="F38" s="8"/>
    </row>
    <row r="39" spans="1:6" ht="24" x14ac:dyDescent="0.25">
      <c r="A39" s="9"/>
      <c r="B39" s="15" t="s">
        <v>48</v>
      </c>
      <c r="C39" s="4">
        <v>20.6</v>
      </c>
      <c r="D39" s="4">
        <v>5.8</v>
      </c>
      <c r="E39" s="14">
        <f t="shared" si="0"/>
        <v>14.8</v>
      </c>
      <c r="F39" s="8"/>
    </row>
    <row r="40" spans="1:6" x14ac:dyDescent="0.25">
      <c r="A40" s="9"/>
      <c r="B40" s="15" t="s">
        <v>49</v>
      </c>
      <c r="C40" s="4">
        <v>0</v>
      </c>
      <c r="D40" s="4">
        <v>1.7</v>
      </c>
      <c r="E40" s="14">
        <f t="shared" si="0"/>
        <v>-1.7</v>
      </c>
      <c r="F40" s="8"/>
    </row>
    <row r="41" spans="1:6" x14ac:dyDescent="0.25">
      <c r="A41" s="9"/>
      <c r="B41" s="19" t="s">
        <v>50</v>
      </c>
      <c r="C41" s="16">
        <v>69.599999999999994</v>
      </c>
      <c r="D41" s="16">
        <v>109.7</v>
      </c>
      <c r="E41" s="14">
        <f t="shared" si="0"/>
        <v>-40.100000000000009</v>
      </c>
      <c r="F41" s="8" t="s">
        <v>44</v>
      </c>
    </row>
    <row r="42" spans="1:6" x14ac:dyDescent="0.25">
      <c r="A42" s="9"/>
      <c r="B42" s="19"/>
      <c r="C42" s="16"/>
      <c r="D42" s="16"/>
      <c r="E42" s="14">
        <f t="shared" si="0"/>
        <v>0</v>
      </c>
      <c r="F42" s="8"/>
    </row>
    <row r="43" spans="1:6" ht="24.75" x14ac:dyDescent="0.25">
      <c r="A43" s="11" t="s">
        <v>51</v>
      </c>
      <c r="B43" s="20" t="s">
        <v>52</v>
      </c>
      <c r="C43" s="11">
        <v>9.6</v>
      </c>
      <c r="D43" s="11">
        <v>6.9</v>
      </c>
      <c r="E43" s="14">
        <f t="shared" si="0"/>
        <v>2.6999999999999993</v>
      </c>
      <c r="F43" s="21" t="s">
        <v>53</v>
      </c>
    </row>
    <row r="44" spans="1:6" x14ac:dyDescent="0.25">
      <c r="A44" s="11" t="s">
        <v>54</v>
      </c>
      <c r="B44" s="20" t="s">
        <v>55</v>
      </c>
      <c r="C44" s="11">
        <v>9.1999999999999993</v>
      </c>
      <c r="D44" s="11">
        <v>0</v>
      </c>
      <c r="E44" s="14">
        <f t="shared" si="0"/>
        <v>9.1999999999999993</v>
      </c>
      <c r="F44" s="22" t="s">
        <v>56</v>
      </c>
    </row>
    <row r="45" spans="1:6" ht="24" x14ac:dyDescent="0.25">
      <c r="A45" s="23" t="s">
        <v>57</v>
      </c>
      <c r="B45" s="12" t="s">
        <v>58</v>
      </c>
      <c r="C45" s="11">
        <v>20</v>
      </c>
      <c r="D45" s="11">
        <v>15.8</v>
      </c>
      <c r="E45" s="14">
        <f t="shared" si="0"/>
        <v>4.1999999999999993</v>
      </c>
      <c r="F45" s="22" t="s">
        <v>59</v>
      </c>
    </row>
    <row r="46" spans="1:6" ht="24" x14ac:dyDescent="0.25">
      <c r="A46" s="11" t="s">
        <v>60</v>
      </c>
      <c r="B46" s="12" t="s">
        <v>61</v>
      </c>
      <c r="C46" s="13">
        <f>C47+C48</f>
        <v>201.9</v>
      </c>
      <c r="D46" s="13">
        <f>D47+D48+D55</f>
        <v>285.60000000000002</v>
      </c>
      <c r="E46" s="14">
        <f t="shared" si="0"/>
        <v>-83.700000000000017</v>
      </c>
      <c r="F46" s="24" t="s">
        <v>62</v>
      </c>
    </row>
    <row r="47" spans="1:6" ht="24" x14ac:dyDescent="0.25">
      <c r="A47" s="25" t="s">
        <v>63</v>
      </c>
      <c r="B47" s="26" t="s">
        <v>64</v>
      </c>
      <c r="C47" s="9">
        <v>85.5</v>
      </c>
      <c r="D47" s="9">
        <v>204.6</v>
      </c>
      <c r="E47" s="14">
        <f t="shared" si="0"/>
        <v>-119.1</v>
      </c>
      <c r="F47" s="21" t="s">
        <v>65</v>
      </c>
    </row>
    <row r="48" spans="1:6" x14ac:dyDescent="0.25">
      <c r="A48" s="27" t="s">
        <v>66</v>
      </c>
      <c r="B48" s="15" t="s">
        <v>67</v>
      </c>
      <c r="C48" s="16">
        <f>C49+C50+C51+C52+C53+C54+C55</f>
        <v>116.4</v>
      </c>
      <c r="D48" s="16">
        <f>D49+D50+D51+D52+D53+D54</f>
        <v>46.9</v>
      </c>
      <c r="E48" s="14">
        <f t="shared" si="0"/>
        <v>69.5</v>
      </c>
      <c r="F48" s="28" t="s">
        <v>68</v>
      </c>
    </row>
    <row r="49" spans="1:6" x14ac:dyDescent="0.25">
      <c r="A49" s="27"/>
      <c r="B49" s="15" t="s">
        <v>69</v>
      </c>
      <c r="C49" s="4">
        <v>37.200000000000003</v>
      </c>
      <c r="D49" s="4">
        <v>27.5</v>
      </c>
      <c r="E49" s="14">
        <f t="shared" si="0"/>
        <v>9.7000000000000028</v>
      </c>
      <c r="F49" s="8"/>
    </row>
    <row r="50" spans="1:6" x14ac:dyDescent="0.25">
      <c r="A50" s="27"/>
      <c r="B50" s="15" t="s">
        <v>70</v>
      </c>
      <c r="C50" s="4">
        <v>6</v>
      </c>
      <c r="D50" s="4">
        <v>1.8</v>
      </c>
      <c r="E50" s="14">
        <f t="shared" si="0"/>
        <v>4.2</v>
      </c>
      <c r="F50" s="8"/>
    </row>
    <row r="51" spans="1:6" x14ac:dyDescent="0.25">
      <c r="A51" s="27"/>
      <c r="B51" s="15" t="s">
        <v>71</v>
      </c>
      <c r="C51" s="4">
        <v>9.5</v>
      </c>
      <c r="D51" s="4">
        <v>6.5</v>
      </c>
      <c r="E51" s="14">
        <f t="shared" si="0"/>
        <v>3</v>
      </c>
      <c r="F51" s="8"/>
    </row>
    <row r="52" spans="1:6" x14ac:dyDescent="0.25">
      <c r="A52" s="27"/>
      <c r="B52" s="15" t="s">
        <v>72</v>
      </c>
      <c r="C52" s="4">
        <v>19</v>
      </c>
      <c r="D52" s="4">
        <v>6.4</v>
      </c>
      <c r="E52" s="14">
        <f t="shared" si="0"/>
        <v>12.6</v>
      </c>
      <c r="F52" s="8"/>
    </row>
    <row r="53" spans="1:6" x14ac:dyDescent="0.25">
      <c r="A53" s="27"/>
      <c r="B53" s="15" t="s">
        <v>73</v>
      </c>
      <c r="C53" s="4">
        <v>0</v>
      </c>
      <c r="D53" s="4">
        <v>0</v>
      </c>
      <c r="E53" s="14">
        <f t="shared" si="0"/>
        <v>0</v>
      </c>
      <c r="F53" s="8"/>
    </row>
    <row r="54" spans="1:6" x14ac:dyDescent="0.25">
      <c r="A54" s="27"/>
      <c r="B54" s="15" t="s">
        <v>74</v>
      </c>
      <c r="C54" s="4">
        <v>1.5</v>
      </c>
      <c r="D54" s="4">
        <v>4.7</v>
      </c>
      <c r="E54" s="14">
        <f t="shared" si="0"/>
        <v>-3.2</v>
      </c>
      <c r="F54" s="8"/>
    </row>
    <row r="55" spans="1:6" x14ac:dyDescent="0.25">
      <c r="A55" s="27"/>
      <c r="B55" s="15" t="s">
        <v>75</v>
      </c>
      <c r="C55" s="16">
        <v>43.2</v>
      </c>
      <c r="D55" s="16">
        <v>34.1</v>
      </c>
      <c r="E55" s="14">
        <f t="shared" si="0"/>
        <v>9.1000000000000014</v>
      </c>
      <c r="F55" s="8"/>
    </row>
    <row r="56" spans="1:6" x14ac:dyDescent="0.25">
      <c r="A56" s="27"/>
      <c r="B56" s="19"/>
      <c r="C56" s="16"/>
      <c r="D56" s="16" t="s">
        <v>76</v>
      </c>
      <c r="E56" s="14"/>
      <c r="F56" s="8"/>
    </row>
    <row r="57" spans="1:6" x14ac:dyDescent="0.25">
      <c r="A57" s="29"/>
      <c r="B57" s="15"/>
      <c r="C57" s="4"/>
      <c r="D57" s="4"/>
      <c r="E57" s="14"/>
      <c r="F57" s="8"/>
    </row>
    <row r="58" spans="1:6" x14ac:dyDescent="0.25">
      <c r="A58" s="11"/>
      <c r="B58" s="15"/>
      <c r="C58" s="4"/>
      <c r="D58" s="4"/>
      <c r="E58" s="14"/>
      <c r="F58" s="8"/>
    </row>
    <row r="59" spans="1:6" x14ac:dyDescent="0.25">
      <c r="A59" s="9" t="s">
        <v>63</v>
      </c>
      <c r="B59" s="19" t="s">
        <v>77</v>
      </c>
      <c r="C59" s="4"/>
      <c r="D59" s="4"/>
      <c r="E59" s="14">
        <f t="shared" si="0"/>
        <v>0</v>
      </c>
      <c r="F59" s="8"/>
    </row>
    <row r="60" spans="1:6" x14ac:dyDescent="0.25">
      <c r="A60" s="9"/>
      <c r="B60" s="15" t="s">
        <v>78</v>
      </c>
      <c r="C60" s="4"/>
      <c r="D60" s="4"/>
      <c r="E60" s="14">
        <f t="shared" si="0"/>
        <v>0</v>
      </c>
      <c r="F60" s="8"/>
    </row>
    <row r="61" spans="1:6" x14ac:dyDescent="0.25">
      <c r="A61" s="9"/>
      <c r="B61" s="15" t="s">
        <v>79</v>
      </c>
      <c r="C61" s="4"/>
      <c r="D61" s="4"/>
      <c r="E61" s="14">
        <f t="shared" si="0"/>
        <v>0</v>
      </c>
      <c r="F61" s="8"/>
    </row>
    <row r="62" spans="1:6" x14ac:dyDescent="0.25">
      <c r="A62" s="9"/>
      <c r="B62" s="15" t="s">
        <v>80</v>
      </c>
      <c r="C62" s="4"/>
      <c r="D62" s="4"/>
      <c r="E62" s="14">
        <f t="shared" si="0"/>
        <v>0</v>
      </c>
      <c r="F62" s="8"/>
    </row>
    <row r="63" spans="1:6" x14ac:dyDescent="0.25">
      <c r="A63" s="9"/>
      <c r="B63" s="15" t="s">
        <v>81</v>
      </c>
      <c r="C63" s="4"/>
      <c r="D63" s="4"/>
      <c r="E63" s="14">
        <f t="shared" si="0"/>
        <v>0</v>
      </c>
      <c r="F63" s="8"/>
    </row>
    <row r="64" spans="1:6" x14ac:dyDescent="0.25">
      <c r="A64" s="9"/>
      <c r="B64" s="15" t="s">
        <v>82</v>
      </c>
      <c r="C64" s="4"/>
      <c r="D64" s="4"/>
      <c r="E64" s="14">
        <f t="shared" si="0"/>
        <v>0</v>
      </c>
      <c r="F64" s="8"/>
    </row>
    <row r="65" spans="1:6" x14ac:dyDescent="0.25">
      <c r="A65" s="9" t="s">
        <v>66</v>
      </c>
      <c r="B65" s="19" t="s">
        <v>50</v>
      </c>
      <c r="C65" s="4"/>
      <c r="D65" s="4"/>
      <c r="E65" s="14">
        <f t="shared" si="0"/>
        <v>0</v>
      </c>
      <c r="F65" s="8"/>
    </row>
    <row r="66" spans="1:6" x14ac:dyDescent="0.25">
      <c r="A66" s="23"/>
      <c r="B66" s="12"/>
      <c r="C66" s="4"/>
      <c r="D66" s="4"/>
      <c r="E66" s="14">
        <f t="shared" si="0"/>
        <v>0</v>
      </c>
      <c r="F66" s="8"/>
    </row>
    <row r="67" spans="1:6" x14ac:dyDescent="0.25">
      <c r="A67" s="11" t="s">
        <v>83</v>
      </c>
      <c r="B67" s="12" t="s">
        <v>84</v>
      </c>
      <c r="C67" s="13">
        <f>C68+C77</f>
        <v>594.5</v>
      </c>
      <c r="D67" s="13">
        <f>D68+D77</f>
        <v>418.7</v>
      </c>
      <c r="E67" s="14">
        <f t="shared" si="0"/>
        <v>175.8</v>
      </c>
      <c r="F67" s="8"/>
    </row>
    <row r="68" spans="1:6" x14ac:dyDescent="0.25">
      <c r="A68" s="29" t="s">
        <v>85</v>
      </c>
      <c r="B68" s="19" t="s">
        <v>77</v>
      </c>
      <c r="C68" s="30">
        <f>C69+C70+C71+C72+C73+C74+C75+C76</f>
        <v>453.9</v>
      </c>
      <c r="D68" s="30">
        <f>D69+D70+D71+D72+D73+D74+D75+D76</f>
        <v>257</v>
      </c>
      <c r="E68" s="14">
        <f t="shared" si="0"/>
        <v>196.89999999999998</v>
      </c>
      <c r="F68" s="8"/>
    </row>
    <row r="69" spans="1:6" x14ac:dyDescent="0.25">
      <c r="A69" s="9"/>
      <c r="B69" s="15" t="s">
        <v>78</v>
      </c>
      <c r="C69" s="4">
        <v>108</v>
      </c>
      <c r="D69" s="4">
        <v>133.5</v>
      </c>
      <c r="E69" s="14">
        <f t="shared" si="0"/>
        <v>-25.5</v>
      </c>
      <c r="F69" s="8" t="s">
        <v>86</v>
      </c>
    </row>
    <row r="70" spans="1:6" x14ac:dyDescent="0.25">
      <c r="A70" s="9"/>
      <c r="B70" s="15" t="s">
        <v>79</v>
      </c>
      <c r="C70" s="4">
        <v>32.4</v>
      </c>
      <c r="D70" s="4">
        <v>5.6</v>
      </c>
      <c r="E70" s="14">
        <f t="shared" si="0"/>
        <v>26.799999999999997</v>
      </c>
      <c r="F70" s="8"/>
    </row>
    <row r="71" spans="1:6" x14ac:dyDescent="0.25">
      <c r="A71" s="9"/>
      <c r="B71" s="15" t="s">
        <v>80</v>
      </c>
      <c r="C71" s="4">
        <v>30.9</v>
      </c>
      <c r="D71" s="4">
        <v>30.7</v>
      </c>
      <c r="E71" s="14">
        <f t="shared" ref="E71:E134" si="1">C71-D71</f>
        <v>0.19999999999999929</v>
      </c>
      <c r="F71" s="8"/>
    </row>
    <row r="72" spans="1:6" x14ac:dyDescent="0.25">
      <c r="A72" s="9"/>
      <c r="B72" s="15" t="s">
        <v>81</v>
      </c>
      <c r="C72" s="4">
        <v>80</v>
      </c>
      <c r="D72" s="4">
        <v>60.8</v>
      </c>
      <c r="E72" s="14">
        <f t="shared" si="1"/>
        <v>19.200000000000003</v>
      </c>
      <c r="F72" s="8"/>
    </row>
    <row r="73" spans="1:6" x14ac:dyDescent="0.25">
      <c r="A73" s="9"/>
      <c r="B73" s="15" t="s">
        <v>87</v>
      </c>
      <c r="C73" s="4">
        <v>202.6</v>
      </c>
      <c r="D73" s="4">
        <v>14.8</v>
      </c>
      <c r="E73" s="14">
        <f t="shared" si="1"/>
        <v>187.79999999999998</v>
      </c>
      <c r="F73" s="8"/>
    </row>
    <row r="74" spans="1:6" x14ac:dyDescent="0.25">
      <c r="A74" s="9"/>
      <c r="B74" s="15" t="s">
        <v>88</v>
      </c>
      <c r="C74" s="4">
        <v>0</v>
      </c>
      <c r="D74" s="4">
        <v>1.6</v>
      </c>
      <c r="E74" s="14">
        <f t="shared" si="1"/>
        <v>-1.6</v>
      </c>
      <c r="F74" s="8"/>
    </row>
    <row r="75" spans="1:6" x14ac:dyDescent="0.25">
      <c r="A75" s="9"/>
      <c r="B75" s="15" t="s">
        <v>89</v>
      </c>
      <c r="C75" s="4">
        <v>0</v>
      </c>
      <c r="D75" s="4">
        <v>0</v>
      </c>
      <c r="E75" s="14">
        <f t="shared" si="1"/>
        <v>0</v>
      </c>
      <c r="F75" s="8"/>
    </row>
    <row r="76" spans="1:6" x14ac:dyDescent="0.25">
      <c r="A76" s="9"/>
      <c r="B76" s="15" t="s">
        <v>90</v>
      </c>
      <c r="C76" s="4">
        <v>0</v>
      </c>
      <c r="D76" s="4">
        <v>10</v>
      </c>
      <c r="E76" s="14">
        <f t="shared" si="1"/>
        <v>-10</v>
      </c>
      <c r="F76" s="8"/>
    </row>
    <row r="77" spans="1:6" x14ac:dyDescent="0.25">
      <c r="A77" s="29" t="s">
        <v>91</v>
      </c>
      <c r="B77" s="19" t="s">
        <v>92</v>
      </c>
      <c r="C77" s="30">
        <v>140.6</v>
      </c>
      <c r="D77" s="30">
        <v>161.69999999999999</v>
      </c>
      <c r="E77" s="14">
        <f t="shared" si="1"/>
        <v>-21.099999999999994</v>
      </c>
      <c r="F77" s="8"/>
    </row>
    <row r="78" spans="1:6" x14ac:dyDescent="0.25">
      <c r="A78" s="31"/>
      <c r="B78" s="19"/>
      <c r="C78" s="16"/>
      <c r="D78" s="16"/>
      <c r="E78" s="14">
        <f t="shared" si="1"/>
        <v>0</v>
      </c>
      <c r="F78" s="8"/>
    </row>
    <row r="79" spans="1:6" ht="48" x14ac:dyDescent="0.25">
      <c r="A79" s="32" t="s">
        <v>93</v>
      </c>
      <c r="B79" s="12" t="s">
        <v>94</v>
      </c>
      <c r="C79" s="13">
        <f>C80+C86</f>
        <v>352.2</v>
      </c>
      <c r="D79" s="13">
        <f>D80+D86</f>
        <v>263.60000000000002</v>
      </c>
      <c r="E79" s="14">
        <f t="shared" si="1"/>
        <v>88.599999999999966</v>
      </c>
      <c r="F79" s="8" t="s">
        <v>95</v>
      </c>
    </row>
    <row r="80" spans="1:6" x14ac:dyDescent="0.25">
      <c r="A80" s="29" t="s">
        <v>96</v>
      </c>
      <c r="B80" s="19" t="s">
        <v>97</v>
      </c>
      <c r="C80" s="30">
        <f>C81+C82+C83+C84+C85</f>
        <v>220.1</v>
      </c>
      <c r="D80" s="30">
        <f>D81+D82+D83+D84+D85</f>
        <v>147</v>
      </c>
      <c r="E80" s="14">
        <f t="shared" si="1"/>
        <v>73.099999999999994</v>
      </c>
      <c r="F80" s="8"/>
    </row>
    <row r="81" spans="1:6" x14ac:dyDescent="0.25">
      <c r="A81" s="11"/>
      <c r="B81" s="15" t="s">
        <v>98</v>
      </c>
      <c r="C81" s="4">
        <v>101.6</v>
      </c>
      <c r="D81" s="4">
        <v>98.9</v>
      </c>
      <c r="E81" s="14">
        <f t="shared" si="1"/>
        <v>2.6999999999999886</v>
      </c>
      <c r="F81" s="8"/>
    </row>
    <row r="82" spans="1:6" x14ac:dyDescent="0.25">
      <c r="A82" s="11"/>
      <c r="B82" s="15" t="s">
        <v>99</v>
      </c>
      <c r="C82" s="4">
        <v>30.4</v>
      </c>
      <c r="D82" s="4">
        <v>1.4</v>
      </c>
      <c r="E82" s="14">
        <f t="shared" si="1"/>
        <v>29</v>
      </c>
      <c r="F82" s="8"/>
    </row>
    <row r="83" spans="1:6" ht="24" x14ac:dyDescent="0.25">
      <c r="A83" s="11"/>
      <c r="B83" s="15" t="s">
        <v>100</v>
      </c>
      <c r="C83" s="4">
        <v>29</v>
      </c>
      <c r="D83" s="4">
        <v>22</v>
      </c>
      <c r="E83" s="14">
        <f t="shared" si="1"/>
        <v>7</v>
      </c>
      <c r="F83" s="8"/>
    </row>
    <row r="84" spans="1:6" x14ac:dyDescent="0.25">
      <c r="A84" s="11"/>
      <c r="B84" s="15" t="s">
        <v>101</v>
      </c>
      <c r="C84" s="4">
        <v>19.600000000000001</v>
      </c>
      <c r="D84" s="4">
        <v>13.2</v>
      </c>
      <c r="E84" s="14">
        <f t="shared" si="1"/>
        <v>6.4000000000000021</v>
      </c>
      <c r="F84" s="8"/>
    </row>
    <row r="85" spans="1:6" x14ac:dyDescent="0.25">
      <c r="A85" s="9"/>
      <c r="B85" s="15" t="s">
        <v>102</v>
      </c>
      <c r="C85" s="4">
        <v>39.5</v>
      </c>
      <c r="D85" s="4">
        <v>11.5</v>
      </c>
      <c r="E85" s="14">
        <f t="shared" si="1"/>
        <v>28</v>
      </c>
      <c r="F85" s="8"/>
    </row>
    <row r="86" spans="1:6" x14ac:dyDescent="0.25">
      <c r="A86" s="11" t="s">
        <v>103</v>
      </c>
      <c r="B86" s="19" t="s">
        <v>104</v>
      </c>
      <c r="C86" s="16">
        <v>132.1</v>
      </c>
      <c r="D86" s="16">
        <v>116.6</v>
      </c>
      <c r="E86" s="14">
        <f t="shared" si="1"/>
        <v>15.5</v>
      </c>
      <c r="F86" s="8"/>
    </row>
    <row r="87" spans="1:6" x14ac:dyDescent="0.25">
      <c r="A87" s="11"/>
      <c r="B87" s="19"/>
      <c r="C87" s="16"/>
      <c r="D87" s="16"/>
      <c r="E87" s="14">
        <f t="shared" si="1"/>
        <v>0</v>
      </c>
      <c r="F87" s="8"/>
    </row>
    <row r="88" spans="1:6" ht="36" x14ac:dyDescent="0.25">
      <c r="A88" s="11" t="s">
        <v>105</v>
      </c>
      <c r="B88" s="12" t="s">
        <v>106</v>
      </c>
      <c r="C88" s="33">
        <f>C89+C95</f>
        <v>88.5</v>
      </c>
      <c r="D88" s="33">
        <f>D89+D95</f>
        <v>30</v>
      </c>
      <c r="E88" s="14">
        <f t="shared" si="1"/>
        <v>58.5</v>
      </c>
      <c r="F88" s="34" t="s">
        <v>107</v>
      </c>
    </row>
    <row r="89" spans="1:6" x14ac:dyDescent="0.25">
      <c r="A89" s="11"/>
      <c r="B89" s="19" t="s">
        <v>108</v>
      </c>
      <c r="C89" s="30">
        <f>C90+C92+C93+C94+D91</f>
        <v>71</v>
      </c>
      <c r="D89" s="35">
        <f>D90+D91+D92+D93+D94</f>
        <v>20.7</v>
      </c>
      <c r="E89" s="14">
        <f t="shared" si="1"/>
        <v>50.3</v>
      </c>
      <c r="F89" s="8"/>
    </row>
    <row r="90" spans="1:6" x14ac:dyDescent="0.25">
      <c r="A90" s="11"/>
      <c r="B90" s="15" t="s">
        <v>109</v>
      </c>
      <c r="C90" s="16">
        <v>17.399999999999999</v>
      </c>
      <c r="D90" s="36">
        <v>8</v>
      </c>
      <c r="E90" s="14">
        <f t="shared" si="1"/>
        <v>9.3999999999999986</v>
      </c>
      <c r="F90" s="8"/>
    </row>
    <row r="91" spans="1:6" x14ac:dyDescent="0.25">
      <c r="A91" s="11"/>
      <c r="B91" s="19" t="s">
        <v>110</v>
      </c>
      <c r="C91" s="4">
        <v>0</v>
      </c>
      <c r="D91" s="37">
        <v>0</v>
      </c>
      <c r="E91" s="14">
        <f t="shared" si="1"/>
        <v>0</v>
      </c>
      <c r="F91" s="8"/>
    </row>
    <row r="92" spans="1:6" x14ac:dyDescent="0.25">
      <c r="A92" s="11"/>
      <c r="B92" s="19" t="s">
        <v>111</v>
      </c>
      <c r="C92" s="4">
        <v>3.8</v>
      </c>
      <c r="D92" s="37">
        <v>1.7</v>
      </c>
      <c r="E92" s="14">
        <f t="shared" si="1"/>
        <v>2.0999999999999996</v>
      </c>
      <c r="F92" s="8"/>
    </row>
    <row r="93" spans="1:6" x14ac:dyDescent="0.25">
      <c r="A93" s="11"/>
      <c r="B93" s="19" t="s">
        <v>112</v>
      </c>
      <c r="C93" s="30">
        <v>46.7</v>
      </c>
      <c r="D93" s="38">
        <v>11</v>
      </c>
      <c r="E93" s="14">
        <f t="shared" si="1"/>
        <v>35.700000000000003</v>
      </c>
      <c r="F93" s="8"/>
    </row>
    <row r="94" spans="1:6" x14ac:dyDescent="0.25">
      <c r="A94" s="11"/>
      <c r="B94" s="15" t="s">
        <v>113</v>
      </c>
      <c r="C94" s="4">
        <v>3.1</v>
      </c>
      <c r="D94" s="39"/>
      <c r="E94" s="14">
        <f t="shared" si="1"/>
        <v>3.1</v>
      </c>
      <c r="F94" s="8"/>
    </row>
    <row r="95" spans="1:6" x14ac:dyDescent="0.25">
      <c r="A95" s="40"/>
      <c r="B95" s="15" t="s">
        <v>114</v>
      </c>
      <c r="C95" s="16">
        <v>17.5</v>
      </c>
      <c r="D95" s="36">
        <v>9.3000000000000007</v>
      </c>
      <c r="E95" s="14">
        <f t="shared" si="1"/>
        <v>8.1999999999999993</v>
      </c>
      <c r="F95" s="8"/>
    </row>
    <row r="96" spans="1:6" ht="24" x14ac:dyDescent="0.25">
      <c r="A96" s="11"/>
      <c r="B96" s="12" t="s">
        <v>115</v>
      </c>
      <c r="C96" s="41">
        <v>1451</v>
      </c>
      <c r="D96" s="33">
        <f>D34+D43+D44+D45+D46+D67+D79+D88</f>
        <v>1253</v>
      </c>
      <c r="E96" s="14">
        <f t="shared" si="1"/>
        <v>198</v>
      </c>
      <c r="F96" s="8"/>
    </row>
    <row r="97" spans="1:6" ht="30" x14ac:dyDescent="0.25">
      <c r="A97" s="11" t="s">
        <v>116</v>
      </c>
      <c r="B97" s="12" t="s">
        <v>117</v>
      </c>
      <c r="C97" s="41">
        <f>C98+C99</f>
        <v>60</v>
      </c>
      <c r="D97" s="41">
        <f>D98+D99</f>
        <v>45.699999999999996</v>
      </c>
      <c r="E97" s="14">
        <f t="shared" si="1"/>
        <v>14.300000000000004</v>
      </c>
      <c r="F97" s="34" t="s">
        <v>107</v>
      </c>
    </row>
    <row r="98" spans="1:6" ht="24" x14ac:dyDescent="0.25">
      <c r="A98" s="9"/>
      <c r="B98" s="15" t="s">
        <v>118</v>
      </c>
      <c r="C98" s="4">
        <v>8.4</v>
      </c>
      <c r="D98" s="4">
        <v>5.9</v>
      </c>
      <c r="E98" s="14">
        <f t="shared" si="1"/>
        <v>2.5</v>
      </c>
      <c r="F98" s="8"/>
    </row>
    <row r="99" spans="1:6" x14ac:dyDescent="0.25">
      <c r="A99" s="9"/>
      <c r="B99" s="15" t="s">
        <v>119</v>
      </c>
      <c r="C99" s="4">
        <v>51.6</v>
      </c>
      <c r="D99" s="4">
        <v>39.799999999999997</v>
      </c>
      <c r="E99" s="14">
        <f t="shared" si="1"/>
        <v>11.800000000000004</v>
      </c>
      <c r="F99" s="8"/>
    </row>
    <row r="100" spans="1:6" ht="24" x14ac:dyDescent="0.25">
      <c r="A100" s="9"/>
      <c r="B100" s="12" t="s">
        <v>120</v>
      </c>
      <c r="C100" s="41">
        <f>C96+C97</f>
        <v>1511</v>
      </c>
      <c r="D100" s="33">
        <f>D96+D97</f>
        <v>1298.7</v>
      </c>
      <c r="E100" s="14">
        <f t="shared" si="1"/>
        <v>212.29999999999995</v>
      </c>
      <c r="F100" s="8"/>
    </row>
    <row r="101" spans="1:6" ht="30" x14ac:dyDescent="0.25">
      <c r="A101" s="11" t="s">
        <v>121</v>
      </c>
      <c r="B101" s="42" t="s">
        <v>122</v>
      </c>
      <c r="C101" s="13">
        <v>453.5</v>
      </c>
      <c r="D101" s="13">
        <v>500.4</v>
      </c>
      <c r="E101" s="14">
        <f t="shared" si="1"/>
        <v>-46.899999999999977</v>
      </c>
      <c r="F101" s="34" t="s">
        <v>107</v>
      </c>
    </row>
    <row r="102" spans="1:6" ht="24" x14ac:dyDescent="0.25">
      <c r="A102" s="11" t="s">
        <v>123</v>
      </c>
      <c r="B102" s="42" t="s">
        <v>124</v>
      </c>
      <c r="C102" s="13">
        <f>C103+C104+C105+C106+C107+C108</f>
        <v>1213.5</v>
      </c>
      <c r="D102" s="13">
        <f>D103+D104+D105+D106+D108+D107</f>
        <v>1056</v>
      </c>
      <c r="E102" s="14">
        <f t="shared" si="1"/>
        <v>157.5</v>
      </c>
      <c r="F102" s="8" t="s">
        <v>125</v>
      </c>
    </row>
    <row r="103" spans="1:6" x14ac:dyDescent="0.25">
      <c r="A103" s="40"/>
      <c r="B103" s="15" t="s">
        <v>126</v>
      </c>
      <c r="C103" s="37">
        <v>475.2</v>
      </c>
      <c r="D103" s="37">
        <v>447</v>
      </c>
      <c r="E103" s="14">
        <f t="shared" si="1"/>
        <v>28.199999999999989</v>
      </c>
      <c r="F103" s="8"/>
    </row>
    <row r="104" spans="1:6" x14ac:dyDescent="0.25">
      <c r="A104" s="11"/>
      <c r="B104" s="15" t="s">
        <v>127</v>
      </c>
      <c r="C104" s="43">
        <v>47.5</v>
      </c>
      <c r="D104" s="43">
        <v>23.5</v>
      </c>
      <c r="E104" s="14">
        <f t="shared" si="1"/>
        <v>24</v>
      </c>
      <c r="F104" s="8"/>
    </row>
    <row r="105" spans="1:6" ht="24" x14ac:dyDescent="0.25">
      <c r="A105" s="31"/>
      <c r="B105" s="19" t="s">
        <v>128</v>
      </c>
      <c r="C105" s="37">
        <v>115</v>
      </c>
      <c r="D105" s="37">
        <v>103.5</v>
      </c>
      <c r="E105" s="14">
        <f t="shared" si="1"/>
        <v>11.5</v>
      </c>
      <c r="F105" s="8"/>
    </row>
    <row r="106" spans="1:6" x14ac:dyDescent="0.25">
      <c r="A106" s="31"/>
      <c r="B106" s="19" t="s">
        <v>129</v>
      </c>
      <c r="C106" s="43">
        <v>26.7</v>
      </c>
      <c r="D106" s="43">
        <v>25.9</v>
      </c>
      <c r="E106" s="14">
        <f t="shared" si="1"/>
        <v>0.80000000000000071</v>
      </c>
      <c r="F106" s="8"/>
    </row>
    <row r="107" spans="1:6" x14ac:dyDescent="0.25">
      <c r="A107" s="31"/>
      <c r="B107" s="19" t="s">
        <v>44</v>
      </c>
      <c r="C107" s="43">
        <v>178.1</v>
      </c>
      <c r="D107" s="43"/>
      <c r="E107" s="14">
        <f t="shared" si="1"/>
        <v>178.1</v>
      </c>
      <c r="F107" s="8"/>
    </row>
    <row r="108" spans="1:6" x14ac:dyDescent="0.25">
      <c r="A108" s="31"/>
      <c r="B108" s="19" t="s">
        <v>75</v>
      </c>
      <c r="C108" s="4">
        <v>371</v>
      </c>
      <c r="D108" s="4">
        <v>456.1</v>
      </c>
      <c r="E108" s="14">
        <f t="shared" si="1"/>
        <v>-85.100000000000023</v>
      </c>
      <c r="F108" s="8"/>
    </row>
    <row r="109" spans="1:6" x14ac:dyDescent="0.25">
      <c r="A109" s="31"/>
      <c r="B109" s="19"/>
      <c r="C109" s="4"/>
      <c r="D109" s="4"/>
      <c r="E109" s="14">
        <f t="shared" si="1"/>
        <v>0</v>
      </c>
      <c r="F109" s="8"/>
    </row>
    <row r="110" spans="1:6" x14ac:dyDescent="0.25">
      <c r="A110" s="31"/>
      <c r="B110" s="19"/>
      <c r="C110" s="4"/>
      <c r="D110" s="4"/>
      <c r="E110" s="14">
        <f t="shared" si="1"/>
        <v>0</v>
      </c>
      <c r="F110" s="8"/>
    </row>
    <row r="111" spans="1:6" x14ac:dyDescent="0.25">
      <c r="A111" s="31">
        <v>3.12</v>
      </c>
      <c r="B111" s="19" t="s">
        <v>130</v>
      </c>
      <c r="C111" s="44">
        <f>C112+C113+C114+C115+C119+C120</f>
        <v>198.7</v>
      </c>
      <c r="D111" s="44">
        <f>D112+D113+D114+D115+D119+D120+D112</f>
        <v>221.89999999999998</v>
      </c>
      <c r="E111" s="14">
        <f t="shared" si="1"/>
        <v>-23.199999999999989</v>
      </c>
      <c r="F111" s="8" t="s">
        <v>131</v>
      </c>
    </row>
    <row r="112" spans="1:6" ht="24" x14ac:dyDescent="0.25">
      <c r="A112" s="31"/>
      <c r="B112" s="19" t="s">
        <v>132</v>
      </c>
      <c r="C112" s="4">
        <v>0</v>
      </c>
      <c r="D112" s="4"/>
      <c r="E112" s="14">
        <f t="shared" si="1"/>
        <v>0</v>
      </c>
      <c r="F112" s="8"/>
    </row>
    <row r="113" spans="1:6" ht="48" x14ac:dyDescent="0.25">
      <c r="A113" s="31"/>
      <c r="B113" s="19" t="s">
        <v>133</v>
      </c>
      <c r="C113" s="4">
        <v>81.8</v>
      </c>
      <c r="D113" s="4">
        <v>108.1</v>
      </c>
      <c r="E113" s="14">
        <f t="shared" si="1"/>
        <v>-26.299999999999997</v>
      </c>
      <c r="F113" s="8"/>
    </row>
    <row r="114" spans="1:6" ht="24" x14ac:dyDescent="0.25">
      <c r="A114" s="31"/>
      <c r="B114" s="19" t="s">
        <v>134</v>
      </c>
      <c r="C114" s="16">
        <v>68</v>
      </c>
      <c r="D114" s="13">
        <v>51.3</v>
      </c>
      <c r="E114" s="14">
        <f t="shared" si="1"/>
        <v>16.700000000000003</v>
      </c>
      <c r="F114" s="8"/>
    </row>
    <row r="115" spans="1:6" ht="24" x14ac:dyDescent="0.25">
      <c r="A115" s="11"/>
      <c r="B115" s="15" t="s">
        <v>135</v>
      </c>
      <c r="C115" s="27">
        <f>C116+C117+C118</f>
        <v>28.7</v>
      </c>
      <c r="D115" s="27">
        <v>32</v>
      </c>
      <c r="E115" s="14">
        <f t="shared" si="1"/>
        <v>-3.3000000000000007</v>
      </c>
      <c r="F115" s="8"/>
    </row>
    <row r="116" spans="1:6" x14ac:dyDescent="0.25">
      <c r="A116" s="11"/>
      <c r="B116" s="15" t="s">
        <v>136</v>
      </c>
      <c r="C116" s="4">
        <v>17.5</v>
      </c>
      <c r="D116" s="4">
        <v>19.899999999999999</v>
      </c>
      <c r="E116" s="14">
        <f t="shared" si="1"/>
        <v>-2.3999999999999986</v>
      </c>
      <c r="F116" s="8"/>
    </row>
    <row r="117" spans="1:6" x14ac:dyDescent="0.25">
      <c r="A117" s="11"/>
      <c r="B117" s="15" t="s">
        <v>137</v>
      </c>
      <c r="C117" s="4">
        <v>6</v>
      </c>
      <c r="D117" s="4">
        <v>1</v>
      </c>
      <c r="E117" s="14">
        <f t="shared" si="1"/>
        <v>5</v>
      </c>
      <c r="F117" s="8"/>
    </row>
    <row r="118" spans="1:6" x14ac:dyDescent="0.25">
      <c r="A118" s="11"/>
      <c r="B118" s="15" t="s">
        <v>138</v>
      </c>
      <c r="C118" s="4">
        <v>5.2</v>
      </c>
      <c r="D118" s="4">
        <v>4.2</v>
      </c>
      <c r="E118" s="14">
        <f t="shared" si="1"/>
        <v>1</v>
      </c>
      <c r="F118" s="8"/>
    </row>
    <row r="119" spans="1:6" x14ac:dyDescent="0.25">
      <c r="A119" s="11"/>
      <c r="B119" s="15" t="s">
        <v>139</v>
      </c>
      <c r="C119" s="4">
        <v>20.2</v>
      </c>
      <c r="D119" s="4">
        <v>6.9</v>
      </c>
      <c r="E119" s="14">
        <f t="shared" si="1"/>
        <v>13.299999999999999</v>
      </c>
      <c r="F119" s="8"/>
    </row>
    <row r="120" spans="1:6" x14ac:dyDescent="0.25">
      <c r="A120" s="11"/>
      <c r="B120" s="15" t="s">
        <v>140</v>
      </c>
      <c r="C120" s="4">
        <v>0</v>
      </c>
      <c r="D120" s="4">
        <v>23.6</v>
      </c>
      <c r="E120" s="14">
        <f t="shared" si="1"/>
        <v>-23.6</v>
      </c>
      <c r="F120" s="8"/>
    </row>
    <row r="121" spans="1:6" ht="48" x14ac:dyDescent="0.25">
      <c r="A121" s="11">
        <v>4</v>
      </c>
      <c r="B121" s="12" t="s">
        <v>141</v>
      </c>
      <c r="C121" s="33">
        <f>C6+C27-C31</f>
        <v>9.1000000000003638</v>
      </c>
      <c r="D121" s="33">
        <f>D6+D27-D31</f>
        <v>336.59999999999991</v>
      </c>
      <c r="E121" s="14">
        <f t="shared" si="1"/>
        <v>-327.49999999999955</v>
      </c>
      <c r="F121" s="8"/>
    </row>
    <row r="122" spans="1:6" x14ac:dyDescent="0.25">
      <c r="A122" s="11">
        <v>5</v>
      </c>
      <c r="B122" s="15" t="s">
        <v>142</v>
      </c>
      <c r="C122" s="41"/>
      <c r="D122" s="41"/>
      <c r="E122" s="14">
        <f t="shared" si="1"/>
        <v>0</v>
      </c>
      <c r="F122" s="8"/>
    </row>
    <row r="123" spans="1:6" x14ac:dyDescent="0.25">
      <c r="A123" s="11">
        <v>6</v>
      </c>
      <c r="B123" s="15" t="s">
        <v>143</v>
      </c>
      <c r="C123" s="41"/>
      <c r="D123" s="41"/>
      <c r="E123" s="14">
        <f t="shared" si="1"/>
        <v>0</v>
      </c>
      <c r="F123" s="8"/>
    </row>
    <row r="124" spans="1:6" ht="36" x14ac:dyDescent="0.25">
      <c r="A124" s="11">
        <v>7</v>
      </c>
      <c r="B124" s="12" t="s">
        <v>144</v>
      </c>
      <c r="C124" s="33">
        <v>9.1000000000003638</v>
      </c>
      <c r="D124" s="33">
        <f>D6+D27-D31</f>
        <v>336.59999999999991</v>
      </c>
      <c r="E124" s="14">
        <f t="shared" si="1"/>
        <v>-327.49999999999955</v>
      </c>
      <c r="F124" s="8"/>
    </row>
    <row r="125" spans="1:6" x14ac:dyDescent="0.25">
      <c r="A125" s="11">
        <v>8</v>
      </c>
      <c r="B125" s="12" t="s">
        <v>145</v>
      </c>
      <c r="C125" s="41">
        <v>1.6</v>
      </c>
      <c r="D125" s="33">
        <f>D124*18%</f>
        <v>60.58799999999998</v>
      </c>
      <c r="E125" s="14">
        <f t="shared" si="1"/>
        <v>-58.987999999999978</v>
      </c>
      <c r="F125" s="8"/>
    </row>
    <row r="126" spans="1:6" x14ac:dyDescent="0.25">
      <c r="A126" s="11">
        <v>9</v>
      </c>
      <c r="B126" s="12" t="s">
        <v>146</v>
      </c>
      <c r="C126" s="41">
        <v>7.5</v>
      </c>
      <c r="D126" s="33">
        <f>D124-D125</f>
        <v>276.01199999999994</v>
      </c>
      <c r="E126" s="14">
        <f t="shared" si="1"/>
        <v>-268.51199999999994</v>
      </c>
      <c r="F126" s="8"/>
    </row>
    <row r="127" spans="1:6" x14ac:dyDescent="0.25">
      <c r="A127" s="11">
        <v>10</v>
      </c>
      <c r="B127" s="12" t="s">
        <v>147</v>
      </c>
      <c r="C127" s="4">
        <v>0.3</v>
      </c>
      <c r="D127" s="18">
        <f>D124/D31*100</f>
        <v>10.939226519337014</v>
      </c>
      <c r="E127" s="14">
        <f t="shared" si="1"/>
        <v>-10.639226519337013</v>
      </c>
      <c r="F127" s="8"/>
    </row>
    <row r="128" spans="1:6" ht="36" x14ac:dyDescent="0.25">
      <c r="A128" s="11">
        <v>11</v>
      </c>
      <c r="B128" s="15" t="s">
        <v>148</v>
      </c>
      <c r="C128" s="4">
        <v>100.2</v>
      </c>
      <c r="D128" s="4"/>
      <c r="E128" s="14">
        <f t="shared" si="1"/>
        <v>100.2</v>
      </c>
      <c r="F128" s="8"/>
    </row>
    <row r="129" spans="1:6" ht="24" x14ac:dyDescent="0.25">
      <c r="A129" s="11">
        <v>12</v>
      </c>
      <c r="B129" s="15" t="s">
        <v>149</v>
      </c>
      <c r="C129" s="4"/>
      <c r="D129" s="4"/>
      <c r="E129" s="14">
        <f t="shared" si="1"/>
        <v>0</v>
      </c>
      <c r="F129" s="8"/>
    </row>
    <row r="130" spans="1:6" ht="24" x14ac:dyDescent="0.25">
      <c r="A130" s="11"/>
      <c r="B130" s="15" t="s">
        <v>150</v>
      </c>
      <c r="C130" s="4">
        <v>331.6</v>
      </c>
      <c r="D130" s="4">
        <v>588.6</v>
      </c>
      <c r="E130" s="14">
        <f t="shared" si="1"/>
        <v>-257</v>
      </c>
      <c r="F130" s="8"/>
    </row>
    <row r="131" spans="1:6" x14ac:dyDescent="0.25">
      <c r="A131" s="11"/>
      <c r="B131" s="12" t="s">
        <v>151</v>
      </c>
      <c r="C131" s="4">
        <v>396.7</v>
      </c>
      <c r="D131" s="4">
        <v>617.1</v>
      </c>
      <c r="E131" s="14">
        <f t="shared" si="1"/>
        <v>-220.40000000000003</v>
      </c>
      <c r="F131" s="8"/>
    </row>
    <row r="132" spans="1:6" x14ac:dyDescent="0.25">
      <c r="A132" s="11"/>
      <c r="B132" s="15" t="s">
        <v>152</v>
      </c>
      <c r="C132" s="4">
        <v>-58</v>
      </c>
      <c r="D132" s="4">
        <v>-50.9</v>
      </c>
      <c r="E132" s="14">
        <f t="shared" si="1"/>
        <v>-7.1000000000000014</v>
      </c>
      <c r="F132" s="8"/>
    </row>
    <row r="133" spans="1:6" x14ac:dyDescent="0.25">
      <c r="A133" s="11"/>
      <c r="B133" s="15" t="s">
        <v>153</v>
      </c>
      <c r="C133" s="4">
        <v>-7.1</v>
      </c>
      <c r="D133" s="4">
        <v>22.4</v>
      </c>
      <c r="E133" s="14">
        <f t="shared" si="1"/>
        <v>-29.5</v>
      </c>
      <c r="F133" s="8"/>
    </row>
    <row r="134" spans="1:6" x14ac:dyDescent="0.25">
      <c r="A134" s="11"/>
      <c r="B134" s="12" t="s">
        <v>154</v>
      </c>
      <c r="C134" s="4">
        <v>7.5</v>
      </c>
      <c r="D134" s="4"/>
      <c r="E134" s="14">
        <f t="shared" si="1"/>
        <v>7.5</v>
      </c>
      <c r="F134" s="8"/>
    </row>
    <row r="135" spans="1:6" ht="24" x14ac:dyDescent="0.25">
      <c r="A135" s="9" t="s">
        <v>155</v>
      </c>
      <c r="B135" s="15" t="s">
        <v>156</v>
      </c>
      <c r="C135" s="4">
        <v>6</v>
      </c>
      <c r="D135" s="4">
        <v>220.8</v>
      </c>
      <c r="E135" s="14">
        <f t="shared" ref="E135:E176" si="2">C135-D135</f>
        <v>-214.8</v>
      </c>
      <c r="F135" s="8"/>
    </row>
    <row r="136" spans="1:6" ht="24" x14ac:dyDescent="0.25">
      <c r="A136" s="9"/>
      <c r="B136" s="15" t="s">
        <v>157</v>
      </c>
      <c r="C136" s="4">
        <v>1.1000000000000001</v>
      </c>
      <c r="D136" s="4">
        <v>13.8</v>
      </c>
      <c r="E136" s="14">
        <f t="shared" si="2"/>
        <v>-12.700000000000001</v>
      </c>
      <c r="F136" s="8"/>
    </row>
    <row r="137" spans="1:6" x14ac:dyDescent="0.25">
      <c r="A137" s="9"/>
      <c r="B137" s="15" t="s">
        <v>158</v>
      </c>
      <c r="C137" s="4">
        <v>0.4</v>
      </c>
      <c r="D137" s="4">
        <v>41.4</v>
      </c>
      <c r="E137" s="14">
        <f t="shared" si="2"/>
        <v>-41</v>
      </c>
      <c r="F137" s="8"/>
    </row>
    <row r="138" spans="1:6" ht="24" x14ac:dyDescent="0.25">
      <c r="A138" s="9"/>
      <c r="B138" s="12" t="s">
        <v>159</v>
      </c>
      <c r="C138" s="4"/>
      <c r="D138" s="4"/>
      <c r="E138" s="14">
        <f t="shared" si="2"/>
        <v>0</v>
      </c>
      <c r="F138" s="8"/>
    </row>
    <row r="139" spans="1:6" x14ac:dyDescent="0.25">
      <c r="A139" s="11"/>
      <c r="B139" s="19" t="s">
        <v>151</v>
      </c>
      <c r="C139" s="4"/>
      <c r="D139" s="4">
        <v>0.4</v>
      </c>
      <c r="E139" s="14">
        <f t="shared" si="2"/>
        <v>-0.4</v>
      </c>
      <c r="F139" s="8"/>
    </row>
    <row r="140" spans="1:6" x14ac:dyDescent="0.25">
      <c r="A140" s="11"/>
      <c r="B140" s="15" t="s">
        <v>152</v>
      </c>
      <c r="C140" s="13"/>
      <c r="D140" s="13">
        <v>6.6</v>
      </c>
      <c r="E140" s="14">
        <f t="shared" si="2"/>
        <v>-6.6</v>
      </c>
      <c r="F140" s="8"/>
    </row>
    <row r="141" spans="1:6" x14ac:dyDescent="0.25">
      <c r="A141" s="11"/>
      <c r="B141" s="15" t="s">
        <v>153</v>
      </c>
      <c r="C141" s="13"/>
      <c r="D141" s="13">
        <v>12</v>
      </c>
      <c r="E141" s="14">
        <f t="shared" si="2"/>
        <v>-12</v>
      </c>
      <c r="F141" s="8"/>
    </row>
    <row r="142" spans="1:6" ht="24" x14ac:dyDescent="0.25">
      <c r="A142" s="11"/>
      <c r="B142" s="12" t="s">
        <v>160</v>
      </c>
      <c r="C142" s="13"/>
      <c r="D142" s="13"/>
      <c r="E142" s="14">
        <f t="shared" si="2"/>
        <v>0</v>
      </c>
      <c r="F142" s="8"/>
    </row>
    <row r="143" spans="1:6" x14ac:dyDescent="0.25">
      <c r="A143" s="11"/>
      <c r="B143" s="15" t="s">
        <v>151</v>
      </c>
      <c r="C143" s="13"/>
      <c r="D143" s="13">
        <v>617.1</v>
      </c>
      <c r="E143" s="14">
        <f t="shared" si="2"/>
        <v>-617.1</v>
      </c>
      <c r="F143" s="8"/>
    </row>
    <row r="144" spans="1:6" x14ac:dyDescent="0.25">
      <c r="A144" s="11"/>
      <c r="B144" s="15" t="s">
        <v>152</v>
      </c>
      <c r="C144" s="4"/>
      <c r="D144" s="4">
        <v>-50.9</v>
      </c>
      <c r="E144" s="14">
        <f t="shared" si="2"/>
        <v>50.9</v>
      </c>
      <c r="F144" s="8"/>
    </row>
    <row r="145" spans="1:6" x14ac:dyDescent="0.25">
      <c r="A145" s="11"/>
      <c r="B145" s="15" t="s">
        <v>153</v>
      </c>
      <c r="C145" s="4"/>
      <c r="D145" s="4">
        <v>22.4</v>
      </c>
      <c r="E145" s="14">
        <f t="shared" si="2"/>
        <v>-22.4</v>
      </c>
      <c r="F145" s="8"/>
    </row>
    <row r="146" spans="1:6" x14ac:dyDescent="0.25">
      <c r="A146" s="11"/>
      <c r="B146" s="15" t="s">
        <v>161</v>
      </c>
      <c r="C146" s="4"/>
      <c r="D146" s="4"/>
      <c r="E146" s="14">
        <f t="shared" si="2"/>
        <v>0</v>
      </c>
      <c r="F146" s="8"/>
    </row>
    <row r="147" spans="1:6" ht="24" x14ac:dyDescent="0.25">
      <c r="A147" s="11">
        <v>13</v>
      </c>
      <c r="B147" s="12" t="s">
        <v>162</v>
      </c>
      <c r="C147" s="33">
        <f>C150+C155+C163+C164+C169</f>
        <v>774</v>
      </c>
      <c r="D147" s="33">
        <f>D150+D155+D163+D164</f>
        <v>887.5</v>
      </c>
      <c r="E147" s="14">
        <f t="shared" si="2"/>
        <v>-113.5</v>
      </c>
      <c r="F147" s="8"/>
    </row>
    <row r="148" spans="1:6" x14ac:dyDescent="0.25">
      <c r="A148" s="11"/>
      <c r="B148" s="12" t="s">
        <v>163</v>
      </c>
      <c r="C148" s="13">
        <f>C36+C37+C49+C50+C69+C70+C81+C82+C90+C91+C103+C104</f>
        <v>925.3</v>
      </c>
      <c r="D148" s="13">
        <f>D36+D37+D49+D50+D69+D70+D81+D82+D103+D104</f>
        <v>833.6</v>
      </c>
      <c r="E148" s="14">
        <f t="shared" si="2"/>
        <v>91.699999999999932</v>
      </c>
      <c r="F148" s="8"/>
    </row>
    <row r="149" spans="1:6" x14ac:dyDescent="0.25">
      <c r="A149" s="9"/>
      <c r="B149" s="12" t="s">
        <v>164</v>
      </c>
      <c r="C149" s="41">
        <v>83.5</v>
      </c>
      <c r="D149" s="41">
        <v>96</v>
      </c>
      <c r="E149" s="14">
        <f t="shared" si="2"/>
        <v>-12.5</v>
      </c>
      <c r="F149" s="8"/>
    </row>
    <row r="150" spans="1:6" x14ac:dyDescent="0.25">
      <c r="A150" s="11">
        <v>13.1</v>
      </c>
      <c r="B150" s="12" t="s">
        <v>165</v>
      </c>
      <c r="C150" s="41">
        <f>C151+C152+C153+C154</f>
        <v>547</v>
      </c>
      <c r="D150" s="41">
        <f>D151+D152+D153+D154</f>
        <v>542.1</v>
      </c>
      <c r="E150" s="14">
        <f t="shared" si="2"/>
        <v>4.8999999999999773</v>
      </c>
      <c r="F150" s="8"/>
    </row>
    <row r="151" spans="1:6" x14ac:dyDescent="0.25">
      <c r="A151" s="9"/>
      <c r="B151" s="15" t="s">
        <v>126</v>
      </c>
      <c r="C151" s="4">
        <v>299.2</v>
      </c>
      <c r="D151" s="4">
        <v>331.1</v>
      </c>
      <c r="E151" s="14">
        <f t="shared" si="2"/>
        <v>-31.900000000000034</v>
      </c>
      <c r="F151" s="8"/>
    </row>
    <row r="152" spans="1:6" x14ac:dyDescent="0.25">
      <c r="A152" s="9"/>
      <c r="B152" s="15" t="s">
        <v>127</v>
      </c>
      <c r="C152" s="4">
        <v>83.6</v>
      </c>
      <c r="D152" s="4">
        <v>19.899999999999999</v>
      </c>
      <c r="E152" s="14">
        <f t="shared" si="2"/>
        <v>63.699999999999996</v>
      </c>
      <c r="F152" s="8"/>
    </row>
    <row r="153" spans="1:6" x14ac:dyDescent="0.25">
      <c r="A153" s="9"/>
      <c r="B153" s="15" t="s">
        <v>166</v>
      </c>
      <c r="C153" s="4">
        <v>84.2</v>
      </c>
      <c r="D153" s="4">
        <v>77.2</v>
      </c>
      <c r="E153" s="14">
        <f t="shared" si="2"/>
        <v>7</v>
      </c>
      <c r="F153" s="8"/>
    </row>
    <row r="154" spans="1:6" ht="30" x14ac:dyDescent="0.25">
      <c r="A154" s="9"/>
      <c r="B154" s="15" t="s">
        <v>129</v>
      </c>
      <c r="C154" s="4">
        <v>80</v>
      </c>
      <c r="D154" s="4">
        <v>113.9</v>
      </c>
      <c r="E154" s="14">
        <f t="shared" si="2"/>
        <v>-33.900000000000006</v>
      </c>
      <c r="F154" s="34" t="s">
        <v>167</v>
      </c>
    </row>
    <row r="155" spans="1:6" ht="24" x14ac:dyDescent="0.25">
      <c r="A155" s="11">
        <v>13.2</v>
      </c>
      <c r="B155" s="12" t="s">
        <v>168</v>
      </c>
      <c r="C155" s="33">
        <f>C156+C157+C158+C159+C160+C161+C162</f>
        <v>93.8</v>
      </c>
      <c r="D155" s="33">
        <f>D156+D157+D158+D159+D160</f>
        <v>91</v>
      </c>
      <c r="E155" s="14">
        <f t="shared" si="2"/>
        <v>2.7999999999999972</v>
      </c>
      <c r="F155" s="8"/>
    </row>
    <row r="156" spans="1:6" x14ac:dyDescent="0.25">
      <c r="A156" s="11"/>
      <c r="B156" s="15" t="s">
        <v>126</v>
      </c>
      <c r="C156" s="4">
        <v>30.8</v>
      </c>
      <c r="D156" s="4">
        <v>29.1</v>
      </c>
      <c r="E156" s="14">
        <f t="shared" si="2"/>
        <v>1.6999999999999993</v>
      </c>
      <c r="F156" s="8"/>
    </row>
    <row r="157" spans="1:6" x14ac:dyDescent="0.25">
      <c r="A157" s="11"/>
      <c r="B157" s="15" t="s">
        <v>127</v>
      </c>
      <c r="C157" s="16">
        <v>9.1999999999999993</v>
      </c>
      <c r="D157" s="16">
        <v>0.4</v>
      </c>
      <c r="E157" s="14">
        <f t="shared" si="2"/>
        <v>8.7999999999999989</v>
      </c>
      <c r="F157" s="8"/>
    </row>
    <row r="158" spans="1:6" x14ac:dyDescent="0.25">
      <c r="A158" s="11"/>
      <c r="B158" s="15" t="s">
        <v>166</v>
      </c>
      <c r="C158" s="4">
        <v>8.8000000000000007</v>
      </c>
      <c r="D158" s="4">
        <v>6.5</v>
      </c>
      <c r="E158" s="14">
        <f t="shared" si="2"/>
        <v>2.3000000000000007</v>
      </c>
      <c r="F158" s="8"/>
    </row>
    <row r="159" spans="1:6" x14ac:dyDescent="0.25">
      <c r="A159" s="11"/>
      <c r="B159" s="15" t="s">
        <v>129</v>
      </c>
      <c r="C159" s="4">
        <v>45</v>
      </c>
      <c r="D159" s="4">
        <v>43</v>
      </c>
      <c r="E159" s="14">
        <f t="shared" si="2"/>
        <v>2</v>
      </c>
      <c r="F159" s="8"/>
    </row>
    <row r="160" spans="1:6" x14ac:dyDescent="0.25">
      <c r="A160" s="11"/>
      <c r="B160" s="15" t="s">
        <v>169</v>
      </c>
      <c r="C160" s="4"/>
      <c r="D160" s="4">
        <v>12</v>
      </c>
      <c r="E160" s="14">
        <f t="shared" si="2"/>
        <v>-12</v>
      </c>
      <c r="F160" s="8"/>
    </row>
    <row r="161" spans="1:6" x14ac:dyDescent="0.25">
      <c r="A161" s="11"/>
      <c r="B161" s="15" t="s">
        <v>170</v>
      </c>
      <c r="C161" s="4"/>
      <c r="D161" s="4"/>
      <c r="E161" s="14">
        <f t="shared" si="2"/>
        <v>0</v>
      </c>
      <c r="F161" s="8"/>
    </row>
    <row r="162" spans="1:6" x14ac:dyDescent="0.25">
      <c r="A162" s="23"/>
      <c r="B162" s="12" t="s">
        <v>171</v>
      </c>
      <c r="C162" s="4"/>
      <c r="D162" s="4"/>
      <c r="E162" s="14">
        <f t="shared" si="2"/>
        <v>0</v>
      </c>
      <c r="F162" s="8"/>
    </row>
    <row r="163" spans="1:6" x14ac:dyDescent="0.25">
      <c r="A163" s="11">
        <v>13.3</v>
      </c>
      <c r="B163" s="12" t="s">
        <v>172</v>
      </c>
      <c r="C163" s="41">
        <v>11.6</v>
      </c>
      <c r="D163" s="41">
        <v>7</v>
      </c>
      <c r="E163" s="14">
        <f t="shared" si="2"/>
        <v>4.5999999999999996</v>
      </c>
      <c r="F163" s="8"/>
    </row>
    <row r="164" spans="1:6" ht="36" x14ac:dyDescent="0.25">
      <c r="A164" s="11">
        <v>13.4</v>
      </c>
      <c r="B164" s="12" t="s">
        <v>173</v>
      </c>
      <c r="C164" s="41">
        <f>C165+C166+C167+C168</f>
        <v>121.6</v>
      </c>
      <c r="D164" s="45">
        <f>D165+D166+D167+D168</f>
        <v>247.39999999999998</v>
      </c>
      <c r="E164" s="14">
        <f t="shared" si="2"/>
        <v>-125.79999999999998</v>
      </c>
      <c r="F164" s="8"/>
    </row>
    <row r="165" spans="1:6" x14ac:dyDescent="0.25">
      <c r="A165" s="11"/>
      <c r="B165" s="12" t="s">
        <v>126</v>
      </c>
      <c r="C165" s="4">
        <v>64</v>
      </c>
      <c r="D165" s="46">
        <v>172.5</v>
      </c>
      <c r="E165" s="14">
        <f t="shared" si="2"/>
        <v>-108.5</v>
      </c>
      <c r="F165" s="8"/>
    </row>
    <row r="166" spans="1:6" x14ac:dyDescent="0.25">
      <c r="A166" s="9"/>
      <c r="B166" s="15" t="s">
        <v>127</v>
      </c>
      <c r="C166" s="4">
        <v>19.2</v>
      </c>
      <c r="D166" s="46">
        <v>4.0999999999999996</v>
      </c>
      <c r="E166" s="14">
        <f t="shared" si="2"/>
        <v>15.1</v>
      </c>
      <c r="F166" s="8"/>
    </row>
    <row r="167" spans="1:6" x14ac:dyDescent="0.25">
      <c r="A167" s="11"/>
      <c r="B167" s="15" t="s">
        <v>166</v>
      </c>
      <c r="C167" s="4">
        <v>18.3</v>
      </c>
      <c r="D167" s="46">
        <v>38.799999999999997</v>
      </c>
      <c r="E167" s="14">
        <f t="shared" si="2"/>
        <v>-20.499999999999996</v>
      </c>
      <c r="F167" s="8"/>
    </row>
    <row r="168" spans="1:6" ht="30" x14ac:dyDescent="0.25">
      <c r="A168" s="11"/>
      <c r="B168" s="15" t="s">
        <v>129</v>
      </c>
      <c r="C168" s="4">
        <v>20.100000000000001</v>
      </c>
      <c r="D168" s="46">
        <v>32</v>
      </c>
      <c r="E168" s="14">
        <f t="shared" si="2"/>
        <v>-11.899999999999999</v>
      </c>
      <c r="F168" s="34" t="s">
        <v>167</v>
      </c>
    </row>
    <row r="169" spans="1:6" x14ac:dyDescent="0.25">
      <c r="A169" s="11">
        <v>13.5</v>
      </c>
      <c r="B169" s="12" t="s">
        <v>174</v>
      </c>
      <c r="C169" s="41">
        <v>0</v>
      </c>
      <c r="D169" s="45">
        <v>0</v>
      </c>
      <c r="E169" s="14">
        <f t="shared" si="2"/>
        <v>0</v>
      </c>
      <c r="F169" s="8"/>
    </row>
    <row r="170" spans="1:6" x14ac:dyDescent="0.25">
      <c r="A170" s="11"/>
      <c r="B170" s="15"/>
      <c r="C170" s="4"/>
      <c r="D170" s="46"/>
      <c r="E170" s="14">
        <f t="shared" si="2"/>
        <v>0</v>
      </c>
      <c r="F170" s="8"/>
    </row>
    <row r="171" spans="1:6" ht="24" x14ac:dyDescent="0.25">
      <c r="A171" s="11">
        <v>14</v>
      </c>
      <c r="B171" s="12" t="s">
        <v>175</v>
      </c>
      <c r="C171" s="41">
        <v>587.9</v>
      </c>
      <c r="D171" s="45">
        <v>97</v>
      </c>
      <c r="E171" s="14">
        <f t="shared" si="2"/>
        <v>490.9</v>
      </c>
      <c r="F171" s="8"/>
    </row>
    <row r="172" spans="1:6" ht="24" x14ac:dyDescent="0.25">
      <c r="A172" s="11">
        <v>15</v>
      </c>
      <c r="B172" s="12" t="s">
        <v>176</v>
      </c>
      <c r="C172" s="41">
        <v>1232</v>
      </c>
      <c r="D172" s="45">
        <v>1051</v>
      </c>
      <c r="E172" s="14">
        <f t="shared" si="2"/>
        <v>181</v>
      </c>
      <c r="F172" s="8"/>
    </row>
    <row r="173" spans="1:6" ht="24" x14ac:dyDescent="0.25">
      <c r="A173" s="11"/>
      <c r="B173" s="12" t="s">
        <v>177</v>
      </c>
      <c r="C173" s="4">
        <v>726.6</v>
      </c>
      <c r="D173" s="46">
        <v>622</v>
      </c>
      <c r="E173" s="14">
        <f t="shared" si="2"/>
        <v>104.60000000000002</v>
      </c>
      <c r="F173" s="8"/>
    </row>
    <row r="174" spans="1:6" ht="24" x14ac:dyDescent="0.25">
      <c r="A174" s="11">
        <v>16</v>
      </c>
      <c r="B174" s="12" t="s">
        <v>178</v>
      </c>
      <c r="C174" s="41">
        <v>163.9</v>
      </c>
      <c r="D174" s="45">
        <v>163.30000000000001</v>
      </c>
      <c r="E174" s="14">
        <f t="shared" si="2"/>
        <v>0.59999999999999432</v>
      </c>
      <c r="F174" s="8"/>
    </row>
    <row r="175" spans="1:6" ht="24" x14ac:dyDescent="0.25">
      <c r="A175" s="11"/>
      <c r="B175" s="15" t="s">
        <v>179</v>
      </c>
      <c r="C175" s="4">
        <v>17</v>
      </c>
      <c r="D175" s="46">
        <v>17</v>
      </c>
      <c r="E175" s="14">
        <f t="shared" si="2"/>
        <v>0</v>
      </c>
      <c r="F175" s="8"/>
    </row>
    <row r="176" spans="1:6" x14ac:dyDescent="0.25">
      <c r="A176" s="11">
        <v>17</v>
      </c>
      <c r="B176" s="12" t="s">
        <v>180</v>
      </c>
      <c r="C176" s="41">
        <v>10</v>
      </c>
      <c r="D176" s="45">
        <v>10</v>
      </c>
      <c r="E176" s="14">
        <f t="shared" si="2"/>
        <v>0</v>
      </c>
      <c r="F176" s="8"/>
    </row>
    <row r="177" spans="1:6" ht="24" x14ac:dyDescent="0.25">
      <c r="A177" s="11">
        <v>18</v>
      </c>
      <c r="B177" s="12" t="s">
        <v>181</v>
      </c>
      <c r="C177" s="41"/>
      <c r="D177" s="45">
        <v>2103.1999999999998</v>
      </c>
      <c r="E177" s="47"/>
      <c r="F177" s="8"/>
    </row>
    <row r="178" spans="1:6" x14ac:dyDescent="0.25">
      <c r="A178" s="11"/>
      <c r="B178" s="15" t="s">
        <v>182</v>
      </c>
      <c r="C178" s="41"/>
      <c r="D178" s="45">
        <v>1810.4</v>
      </c>
      <c r="E178" s="47"/>
      <c r="F178" s="8"/>
    </row>
    <row r="179" spans="1:6" x14ac:dyDescent="0.25">
      <c r="A179" s="11"/>
      <c r="B179" s="15" t="s">
        <v>183</v>
      </c>
      <c r="C179" s="4"/>
      <c r="D179" s="46">
        <v>1416.5</v>
      </c>
      <c r="E179" s="48"/>
      <c r="F179" s="8"/>
    </row>
    <row r="180" spans="1:6" x14ac:dyDescent="0.25">
      <c r="A180" s="11"/>
      <c r="B180" s="15" t="s">
        <v>184</v>
      </c>
      <c r="C180" s="4"/>
      <c r="D180" s="46">
        <v>235</v>
      </c>
      <c r="E180" s="48"/>
      <c r="F180" s="8"/>
    </row>
    <row r="181" spans="1:6" x14ac:dyDescent="0.25">
      <c r="A181" s="11"/>
      <c r="B181" s="15" t="s">
        <v>185</v>
      </c>
      <c r="C181" s="4"/>
      <c r="D181" s="46">
        <v>68.900000000000006</v>
      </c>
      <c r="E181" s="48"/>
      <c r="F181" s="8"/>
    </row>
    <row r="182" spans="1:6" ht="24" x14ac:dyDescent="0.25">
      <c r="A182" s="11"/>
      <c r="B182" s="15" t="s">
        <v>186</v>
      </c>
      <c r="C182" s="4"/>
      <c r="D182" s="46">
        <v>292.8</v>
      </c>
      <c r="E182" s="48"/>
      <c r="F182" s="8"/>
    </row>
    <row r="183" spans="1:6" ht="48" x14ac:dyDescent="0.25">
      <c r="A183" s="11">
        <v>19</v>
      </c>
      <c r="B183" s="15" t="s">
        <v>187</v>
      </c>
      <c r="C183" s="4"/>
      <c r="D183" s="46">
        <v>211.1</v>
      </c>
      <c r="E183" s="48"/>
      <c r="F183" s="8"/>
    </row>
    <row r="184" spans="1:6" x14ac:dyDescent="0.25">
      <c r="A184" s="49"/>
      <c r="B184" s="50"/>
      <c r="C184" s="51"/>
      <c r="D184" s="52"/>
      <c r="E184" s="1"/>
      <c r="F184" s="1"/>
    </row>
    <row r="185" spans="1:6" x14ac:dyDescent="0.25">
      <c r="A185" s="1"/>
      <c r="B185" s="1" t="s">
        <v>188</v>
      </c>
      <c r="C185" s="1"/>
      <c r="D185" s="1" t="s">
        <v>189</v>
      </c>
      <c r="E185" s="1"/>
      <c r="F185" s="1"/>
    </row>
    <row r="186" spans="1:6" x14ac:dyDescent="0.25">
      <c r="A186" s="1"/>
      <c r="B186" s="50" t="s">
        <v>190</v>
      </c>
      <c r="C186" s="1"/>
      <c r="D186" s="1" t="s">
        <v>191</v>
      </c>
      <c r="E186" s="1"/>
      <c r="F186" s="1"/>
    </row>
    <row r="187" spans="1:6" ht="15.75" x14ac:dyDescent="0.25">
      <c r="A187" s="1"/>
      <c r="B187" s="53" t="s">
        <v>192</v>
      </c>
      <c r="C187" s="54"/>
      <c r="D187" s="55" t="s">
        <v>193</v>
      </c>
      <c r="E187" s="1"/>
      <c r="F18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2017-03-03T13:39:12Z</dcterms:modified>
</cp:coreProperties>
</file>