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/>
  </bookViews>
  <sheets>
    <sheet name="ФП 2015 " sheetId="44" r:id="rId1"/>
  </sheets>
  <calcPr calcId="124519"/>
</workbook>
</file>

<file path=xl/calcChain.xml><?xml version="1.0" encoding="utf-8"?>
<calcChain xmlns="http://schemas.openxmlformats.org/spreadsheetml/2006/main">
  <c r="D115" i="44"/>
  <c r="F88"/>
  <c r="F16"/>
  <c r="F10"/>
  <c r="F11"/>
  <c r="F12"/>
  <c r="F13"/>
  <c r="F14"/>
  <c r="F15"/>
  <c r="F19"/>
  <c r="F20"/>
  <c r="F21"/>
  <c r="F22"/>
  <c r="F23"/>
  <c r="F25"/>
  <c r="F27"/>
  <c r="F30"/>
  <c r="F31"/>
  <c r="F32"/>
  <c r="F33"/>
  <c r="F34"/>
  <c r="F36"/>
  <c r="F37"/>
  <c r="F38"/>
  <c r="F39"/>
  <c r="F41"/>
  <c r="F42"/>
  <c r="F43"/>
  <c r="F44"/>
  <c r="F45"/>
  <c r="F46"/>
  <c r="F47"/>
  <c r="F48"/>
  <c r="F50"/>
  <c r="F53"/>
  <c r="F54"/>
  <c r="F55"/>
  <c r="F56"/>
  <c r="F58"/>
  <c r="F59"/>
  <c r="F60"/>
  <c r="F61"/>
  <c r="F62"/>
  <c r="F63"/>
  <c r="F64"/>
  <c r="F69"/>
  <c r="F78"/>
  <c r="F80"/>
  <c r="F83"/>
  <c r="F84"/>
  <c r="F86"/>
  <c r="F87"/>
  <c r="F90"/>
  <c r="F91"/>
  <c r="F92"/>
  <c r="F94"/>
  <c r="F95"/>
  <c r="F96"/>
  <c r="F100"/>
  <c r="F113"/>
  <c r="F114"/>
  <c r="E99"/>
  <c r="E98"/>
  <c r="D99"/>
  <c r="F99" s="1"/>
  <c r="D98"/>
  <c r="F98" s="1"/>
  <c r="E52"/>
  <c r="E116" s="1"/>
  <c r="D97"/>
  <c r="D93"/>
  <c r="D89"/>
  <c r="D85"/>
  <c r="D65"/>
  <c r="D57"/>
  <c r="D52"/>
  <c r="D116" s="1"/>
  <c r="D51"/>
  <c r="D40"/>
  <c r="D35"/>
  <c r="D29"/>
  <c r="D28"/>
  <c r="D49" s="1"/>
  <c r="D26"/>
  <c r="D76" s="1"/>
  <c r="D81" s="1"/>
  <c r="D18"/>
  <c r="D17"/>
  <c r="D9" s="1"/>
  <c r="E97"/>
  <c r="E93"/>
  <c r="E89"/>
  <c r="E85"/>
  <c r="E65"/>
  <c r="F65" s="1"/>
  <c r="E57"/>
  <c r="F57" s="1"/>
  <c r="E51"/>
  <c r="F51" s="1"/>
  <c r="E40"/>
  <c r="F40" s="1"/>
  <c r="E35"/>
  <c r="E29"/>
  <c r="F29" s="1"/>
  <c r="E28"/>
  <c r="E49" s="1"/>
  <c r="F49" s="1"/>
  <c r="E26"/>
  <c r="E76" s="1"/>
  <c r="E81" s="1"/>
  <c r="F81" s="1"/>
  <c r="E18"/>
  <c r="E17"/>
  <c r="E9" s="1"/>
  <c r="E115" l="1"/>
  <c r="E79"/>
  <c r="E70"/>
  <c r="F116"/>
  <c r="F115"/>
  <c r="F85"/>
  <c r="F52"/>
  <c r="F35"/>
  <c r="F28"/>
  <c r="F26"/>
  <c r="F76"/>
  <c r="F9"/>
  <c r="F17"/>
  <c r="F18"/>
  <c r="F93"/>
  <c r="F97"/>
  <c r="F89"/>
  <c r="D79"/>
  <c r="F79" s="1"/>
  <c r="D70"/>
  <c r="F70"/>
</calcChain>
</file>

<file path=xl/sharedStrings.xml><?xml version="1.0" encoding="utf-8"?>
<sst xmlns="http://schemas.openxmlformats.org/spreadsheetml/2006/main" count="264" uniqueCount="144">
  <si>
    <t>Прогноз на</t>
  </si>
  <si>
    <t>№</t>
  </si>
  <si>
    <t>п/п</t>
  </si>
  <si>
    <t>Найменування</t>
  </si>
  <si>
    <t>показників</t>
  </si>
  <si>
    <t>т.грн.</t>
  </si>
  <si>
    <t>1.</t>
  </si>
  <si>
    <t>2.</t>
  </si>
  <si>
    <t>3.</t>
  </si>
  <si>
    <t>4.</t>
  </si>
  <si>
    <t xml:space="preserve">    ПММ</t>
  </si>
  <si>
    <t xml:space="preserve">    запасні частини</t>
  </si>
  <si>
    <t xml:space="preserve">    малоцінні предмети</t>
  </si>
  <si>
    <t>4.1.</t>
  </si>
  <si>
    <t>4.2.</t>
  </si>
  <si>
    <t>Витрати на оплату праці</t>
  </si>
  <si>
    <t>4.3.</t>
  </si>
  <si>
    <t>4.4.</t>
  </si>
  <si>
    <t>Амортизація</t>
  </si>
  <si>
    <t>4.5.</t>
  </si>
  <si>
    <t>5.</t>
  </si>
  <si>
    <t>Валовий  прибуток (- збиток)</t>
  </si>
  <si>
    <t>Відрахування на соціальні заходи</t>
  </si>
  <si>
    <t>6.</t>
  </si>
  <si>
    <t>7.</t>
  </si>
  <si>
    <t>8.</t>
  </si>
  <si>
    <t>9.</t>
  </si>
  <si>
    <t>Чистий прибуток  (-збиток)</t>
  </si>
  <si>
    <t>10.</t>
  </si>
  <si>
    <t>11.</t>
  </si>
  <si>
    <t>Рентабельність</t>
  </si>
  <si>
    <t>%</t>
  </si>
  <si>
    <t>12.</t>
  </si>
  <si>
    <t xml:space="preserve">    інші  фонди</t>
  </si>
  <si>
    <t>в т.ч.  поточна</t>
  </si>
  <si>
    <t>13.</t>
  </si>
  <si>
    <t>14.</t>
  </si>
  <si>
    <t>15.</t>
  </si>
  <si>
    <t>в т. АУП</t>
  </si>
  <si>
    <t>чол.</t>
  </si>
  <si>
    <t>16.</t>
  </si>
  <si>
    <t>в т.ч. АУП</t>
  </si>
  <si>
    <t>Інші операційні витрати,  усього,  в т.ч.</t>
  </si>
  <si>
    <t>витрати на оплату праці</t>
  </si>
  <si>
    <t>відрахування  на  соціальні  заходи</t>
  </si>
  <si>
    <t>амортизація</t>
  </si>
  <si>
    <t>Фактично   використано, всього,  в т.ч.</t>
  </si>
  <si>
    <t>Використання чистого прибутку, всього,  в т.ч.</t>
  </si>
  <si>
    <t>Рівень відшкодування затвердженими</t>
  </si>
  <si>
    <t>21.</t>
  </si>
  <si>
    <t>20.</t>
  </si>
  <si>
    <t>19.</t>
  </si>
  <si>
    <t>18.</t>
  </si>
  <si>
    <t>17.</t>
  </si>
  <si>
    <t>до оподаткування (прибуток (+), збиток (-) )</t>
  </si>
  <si>
    <t>Фінансовий результат від операційної діяльності,</t>
  </si>
  <si>
    <t>інші витрати, всього, в т.ч.</t>
  </si>
  <si>
    <t>Одиниця</t>
  </si>
  <si>
    <t>виміру</t>
  </si>
  <si>
    <t>Обсяг виконаних робіт в натуральних  показниках</t>
  </si>
  <si>
    <t>Обсяг виконаних робіт  всього,   в т.ч.</t>
  </si>
  <si>
    <t>(товарів,  робіт,  послуг ), ( без  ПДВ )</t>
  </si>
  <si>
    <t xml:space="preserve">Собівартість реалізованої продукції  </t>
  </si>
  <si>
    <t>(товарів, робіт, послуг ),  усього, в т.ч.</t>
  </si>
  <si>
    <t>у т.ч. за  основними  видами  діяльності</t>
  </si>
  <si>
    <t>Матеріальні витрати,  усього:  в  т.ч.</t>
  </si>
  <si>
    <t>Адміністративні  витрати,  всього,  в т. ч.</t>
  </si>
  <si>
    <t>Фінансовий  результат від  звичайної  діяльності</t>
  </si>
  <si>
    <t>Інші  витрати</t>
  </si>
  <si>
    <t>Податок  на  прибуток</t>
  </si>
  <si>
    <t xml:space="preserve">    на  розвиток  виробництва</t>
  </si>
  <si>
    <t xml:space="preserve">    на  матеріальне заохочення</t>
  </si>
  <si>
    <t xml:space="preserve">    на  матеріальне  заохочення</t>
  </si>
  <si>
    <t>в тому числі  по зарплаті</t>
  </si>
  <si>
    <t>транспортні  витрати</t>
  </si>
  <si>
    <t>Інші операційні витрати, в тому числі</t>
  </si>
  <si>
    <t>собівартість  реалізації  виробничих  запасів</t>
  </si>
  <si>
    <t>матеріальна  допомога</t>
  </si>
  <si>
    <t>нарахування на матеріальну допомогу</t>
  </si>
  <si>
    <t>інші</t>
  </si>
  <si>
    <t>прибуток ( + ), збиток ( - )</t>
  </si>
  <si>
    <t>витрати на послуги радіозв"язку, зв"язку</t>
  </si>
  <si>
    <t>Середньомісячна  зарплата  працюючих</t>
  </si>
  <si>
    <t>витрати на оплату приміщень опорних пунктів</t>
  </si>
  <si>
    <t>витрати на оплату проїзних</t>
  </si>
  <si>
    <t>витрати з підготовки кадрів</t>
  </si>
  <si>
    <t>витрати на проведення медогляду</t>
  </si>
  <si>
    <t xml:space="preserve">    матеріальні витрати</t>
  </si>
  <si>
    <t xml:space="preserve">    оплата службових відряджень</t>
  </si>
  <si>
    <t xml:space="preserve">    витрати  на  зв"язок</t>
  </si>
  <si>
    <t>повірка обладнання,  податки, страх.автом. та інші</t>
  </si>
  <si>
    <t>22.</t>
  </si>
  <si>
    <t>Дивіденди</t>
  </si>
  <si>
    <t>тарифами фактичної собівартості</t>
  </si>
  <si>
    <t>Залишок по фондах на початок року</t>
  </si>
  <si>
    <t>-</t>
  </si>
  <si>
    <t>Нараховано, всього, в т.ч.</t>
  </si>
  <si>
    <t>Залишок по фондах на кінець  року</t>
  </si>
  <si>
    <t xml:space="preserve">Чистий  дохід  (виручка)  від реалізації  продукції  </t>
  </si>
  <si>
    <t xml:space="preserve">            лікарняно-профілактичні заклади</t>
  </si>
  <si>
    <t xml:space="preserve">   на замовлення г/підприємств - ТО  ліфтів</t>
  </si>
  <si>
    <t xml:space="preserve">                                          -  з них місцеві ради</t>
  </si>
  <si>
    <t xml:space="preserve">                                          -  ОСББ,ЖБК, відомчі</t>
  </si>
  <si>
    <t xml:space="preserve">            в т.ч. житловий фонд :  </t>
  </si>
  <si>
    <t xml:space="preserve">    матеріали :</t>
  </si>
  <si>
    <t xml:space="preserve">           по технічному обслуговуванню</t>
  </si>
  <si>
    <t xml:space="preserve">            по технічному обслуговуванню</t>
  </si>
  <si>
    <t>з них: по поточному, капітальному ремонтах та заміні ліфтів</t>
  </si>
  <si>
    <t xml:space="preserve">            інші (навчальні та торгів.заклади, готелі)</t>
  </si>
  <si>
    <t xml:space="preserve">    витрати на оплату обслуговування  банків </t>
  </si>
  <si>
    <t>Витрати на збут</t>
  </si>
  <si>
    <t xml:space="preserve">Середньооблікова чисельність усіх  працівників </t>
  </si>
  <si>
    <t xml:space="preserve">    комунальні та інші послуги</t>
  </si>
  <si>
    <t xml:space="preserve">    витрати на оплату податків  та  інші</t>
  </si>
  <si>
    <t>Дебіторська заборгованість: на 01.01.15р.</t>
  </si>
  <si>
    <t>Дебіторська заборгованість: на 01.01.16р.</t>
  </si>
  <si>
    <t>Кредиторська заборгованість: на 01.01.16р.</t>
  </si>
  <si>
    <r>
      <t xml:space="preserve">   на замовлення бюджету - </t>
    </r>
    <r>
      <rPr>
        <b/>
        <sz val="9"/>
        <rFont val="Arial"/>
        <family val="2"/>
        <charset val="204"/>
      </rPr>
      <t>кап. ремонт, заміна  ліфтів</t>
    </r>
  </si>
  <si>
    <t>Інші фінансові  доходи</t>
  </si>
  <si>
    <t>Інші   доходи</t>
  </si>
  <si>
    <t>Фінансові  витрати</t>
  </si>
  <si>
    <t xml:space="preserve">   Інші  замовники</t>
  </si>
  <si>
    <r>
      <t xml:space="preserve">   на замовлення г/підприємств -</t>
    </r>
    <r>
      <rPr>
        <b/>
        <sz val="8.5"/>
        <rFont val="Arial"/>
        <family val="2"/>
        <charset val="204"/>
      </rPr>
      <t xml:space="preserve"> пот.ремонт, електр. р-ти</t>
    </r>
  </si>
  <si>
    <t xml:space="preserve">   Першотравневий район</t>
  </si>
  <si>
    <t xml:space="preserve">   Шевченківський район</t>
  </si>
  <si>
    <t xml:space="preserve">   Садгірський район </t>
  </si>
  <si>
    <t xml:space="preserve">           Головний бухгалтер                                                                  Іванчук Г.Л.</t>
  </si>
  <si>
    <t xml:space="preserve">       Директор  КП "Чернівціміськліфт"                                                  Кінащук  І.В.</t>
  </si>
  <si>
    <t xml:space="preserve">             Провідний економіст                                                               Пелепюк М.Г.</t>
  </si>
  <si>
    <t>Інформація</t>
  </si>
  <si>
    <t xml:space="preserve"> по КП "Чернівціміськліфт" . </t>
  </si>
  <si>
    <t xml:space="preserve"> Факт за</t>
  </si>
  <si>
    <t>Відхилення</t>
  </si>
  <si>
    <t>( + ; - )</t>
  </si>
  <si>
    <t>оплата службових відряджень, ремонт плат, інші</t>
  </si>
  <si>
    <t>Кредиторська заборгованість: на 01.01.15р.</t>
  </si>
  <si>
    <t xml:space="preserve">Інші  операційні  доходи       </t>
  </si>
  <si>
    <t xml:space="preserve">   з них : по поточному та капітальному ремонту, ЕВР</t>
  </si>
  <si>
    <t xml:space="preserve">              по технічному  обслуговуванню</t>
  </si>
  <si>
    <r>
      <t xml:space="preserve">   на замовлення г/підприємств -</t>
    </r>
    <r>
      <rPr>
        <b/>
        <sz val="8.5"/>
        <rFont val="Arial"/>
        <family val="2"/>
        <charset val="204"/>
      </rPr>
      <t xml:space="preserve"> капітальний ремонт</t>
    </r>
  </si>
  <si>
    <t>Дебіторська заборгованість: на 01.10.16р.</t>
  </si>
  <si>
    <t>Кредиторська заборгованість: на  01.10.16р.</t>
  </si>
  <si>
    <t>про  виконання  фінансового  плану  за  9-ть  місяців  2016 р.</t>
  </si>
  <si>
    <t>9-ть міс. 16 р.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</si>
</sst>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8.5"/>
      <name val="Arial"/>
      <family val="2"/>
      <charset val="204"/>
    </font>
    <font>
      <b/>
      <sz val="8.5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64" fontId="5" fillId="0" borderId="0" xfId="0" applyNumberFormat="1" applyFont="1" applyBorder="1"/>
    <xf numFmtId="0" fontId="7" fillId="0" borderId="0" xfId="0" applyFont="1"/>
    <xf numFmtId="0" fontId="8" fillId="0" borderId="3" xfId="0" applyFont="1" applyBorder="1"/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/>
    <xf numFmtId="1" fontId="5" fillId="0" borderId="0" xfId="0" applyNumberFormat="1" applyFont="1" applyBorder="1"/>
    <xf numFmtId="1" fontId="6" fillId="0" borderId="0" xfId="0" applyNumberFormat="1" applyFont="1" applyBorder="1"/>
    <xf numFmtId="165" fontId="5" fillId="0" borderId="0" xfId="0" applyNumberFormat="1" applyFont="1" applyBorder="1"/>
    <xf numFmtId="165" fontId="6" fillId="0" borderId="0" xfId="0" applyNumberFormat="1" applyFont="1" applyBorder="1"/>
    <xf numFmtId="0" fontId="8" fillId="0" borderId="3" xfId="0" applyFont="1" applyBorder="1" applyAlignment="1">
      <alignment horizontal="right"/>
    </xf>
    <xf numFmtId="0" fontId="3" fillId="0" borderId="3" xfId="0" applyFont="1" applyBorder="1"/>
    <xf numFmtId="165" fontId="3" fillId="0" borderId="3" xfId="0" applyNumberFormat="1" applyFont="1" applyBorder="1"/>
    <xf numFmtId="165" fontId="8" fillId="0" borderId="3" xfId="0" applyNumberFormat="1" applyFont="1" applyBorder="1"/>
    <xf numFmtId="164" fontId="3" fillId="0" borderId="3" xfId="0" applyNumberFormat="1" applyFont="1" applyBorder="1"/>
    <xf numFmtId="0" fontId="3" fillId="0" borderId="5" xfId="0" applyFont="1" applyBorder="1" applyAlignment="1">
      <alignment horizontal="center"/>
    </xf>
    <xf numFmtId="164" fontId="3" fillId="0" borderId="5" xfId="0" applyNumberFormat="1" applyFont="1" applyBorder="1"/>
    <xf numFmtId="0" fontId="2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left"/>
    </xf>
    <xf numFmtId="0" fontId="4" fillId="0" borderId="0" xfId="0" applyFont="1" applyBorder="1"/>
    <xf numFmtId="164" fontId="4" fillId="0" borderId="0" xfId="0" applyNumberFormat="1" applyFont="1" applyBorder="1"/>
    <xf numFmtId="0" fontId="11" fillId="0" borderId="0" xfId="0" applyFont="1"/>
    <xf numFmtId="0" fontId="3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0" fontId="8" fillId="0" borderId="6" xfId="0" applyFont="1" applyBorder="1" applyAlignment="1">
      <alignment horizontal="left" vertical="center"/>
    </xf>
    <xf numFmtId="0" fontId="3" fillId="0" borderId="6" xfId="0" applyFont="1" applyBorder="1"/>
    <xf numFmtId="0" fontId="3" fillId="0" borderId="6" xfId="0" applyFont="1" applyFill="1" applyBorder="1"/>
    <xf numFmtId="0" fontId="8" fillId="0" borderId="6" xfId="0" applyFont="1" applyFill="1" applyBorder="1"/>
    <xf numFmtId="0" fontId="3" fillId="0" borderId="4" xfId="0" applyFont="1" applyBorder="1"/>
    <xf numFmtId="0" fontId="12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1" fontId="3" fillId="0" borderId="3" xfId="0" applyNumberFormat="1" applyFont="1" applyBorder="1"/>
    <xf numFmtId="0" fontId="14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165" fontId="3" fillId="0" borderId="12" xfId="0" applyNumberFormat="1" applyFont="1" applyBorder="1"/>
    <xf numFmtId="164" fontId="3" fillId="0" borderId="11" xfId="0" applyNumberFormat="1" applyFont="1" applyBorder="1"/>
    <xf numFmtId="0" fontId="11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topLeftCell="A87" zoomScale="80" zoomScaleNormal="80" workbookViewId="0">
      <selection activeCell="D116" sqref="D116"/>
    </sheetView>
  </sheetViews>
  <sheetFormatPr defaultRowHeight="12.75"/>
  <cols>
    <col min="1" max="1" width="7.28515625" customWidth="1"/>
    <col min="2" max="2" width="53.140625" customWidth="1"/>
    <col min="3" max="3" width="13.85546875" customWidth="1"/>
    <col min="4" max="4" width="15.140625" customWidth="1"/>
    <col min="5" max="5" width="15" customWidth="1"/>
    <col min="6" max="6" width="13.7109375" customWidth="1"/>
    <col min="7" max="7" width="8.42578125" customWidth="1"/>
    <col min="8" max="8" width="8.140625" customWidth="1"/>
    <col min="9" max="9" width="8.28515625" customWidth="1"/>
  </cols>
  <sheetData>
    <row r="1" spans="1:9" ht="18">
      <c r="B1" s="58" t="s">
        <v>129</v>
      </c>
      <c r="C1" s="58"/>
      <c r="D1" s="58"/>
      <c r="E1" s="58"/>
      <c r="F1" s="58"/>
      <c r="G1" s="41"/>
      <c r="H1" s="41"/>
    </row>
    <row r="2" spans="1:9" ht="16.5">
      <c r="B2" s="59" t="s">
        <v>142</v>
      </c>
      <c r="C2" s="59"/>
      <c r="D2" s="59"/>
      <c r="E2" s="59"/>
      <c r="F2" s="59"/>
      <c r="G2" s="41"/>
      <c r="H2" s="41"/>
    </row>
    <row r="3" spans="1:9" ht="15" customHeight="1">
      <c r="B3" s="59" t="s">
        <v>130</v>
      </c>
      <c r="C3" s="59"/>
      <c r="D3" s="59"/>
      <c r="E3" s="59"/>
      <c r="F3" s="59"/>
      <c r="G3" s="41"/>
      <c r="H3" s="41"/>
    </row>
    <row r="4" spans="1:9" ht="16.5" customHeight="1" thickBot="1">
      <c r="A4" s="1"/>
      <c r="B4" s="2"/>
      <c r="C4" s="2"/>
      <c r="D4" s="2"/>
      <c r="E4" s="2"/>
      <c r="F4" s="2"/>
      <c r="G4" s="1"/>
      <c r="H4" s="5"/>
      <c r="I4" s="1"/>
    </row>
    <row r="5" spans="1:9" ht="22.5" customHeight="1">
      <c r="A5" s="43" t="s">
        <v>1</v>
      </c>
      <c r="B5" s="44" t="s">
        <v>3</v>
      </c>
      <c r="C5" s="45" t="s">
        <v>57</v>
      </c>
      <c r="D5" s="45" t="s">
        <v>0</v>
      </c>
      <c r="E5" s="45" t="s">
        <v>131</v>
      </c>
      <c r="F5" s="50" t="s">
        <v>132</v>
      </c>
      <c r="G5" s="11"/>
      <c r="H5" s="11"/>
      <c r="I5" s="11"/>
    </row>
    <row r="6" spans="1:9" ht="24.75" customHeight="1" thickBot="1">
      <c r="A6" s="46" t="s">
        <v>2</v>
      </c>
      <c r="B6" s="47" t="s">
        <v>4</v>
      </c>
      <c r="C6" s="48" t="s">
        <v>58</v>
      </c>
      <c r="D6" s="49" t="s">
        <v>143</v>
      </c>
      <c r="E6" s="49" t="s">
        <v>143</v>
      </c>
      <c r="F6" s="51" t="s">
        <v>133</v>
      </c>
      <c r="G6" s="11"/>
      <c r="H6" s="11"/>
      <c r="I6" s="11"/>
    </row>
    <row r="7" spans="1:9" ht="15" customHeight="1">
      <c r="A7" s="10"/>
      <c r="B7" s="8"/>
      <c r="C7" s="8"/>
      <c r="D7" s="8"/>
      <c r="E7" s="8"/>
      <c r="F7" s="52"/>
      <c r="G7" s="11"/>
      <c r="H7" s="11"/>
      <c r="I7" s="11"/>
    </row>
    <row r="8" spans="1:9">
      <c r="A8" s="24" t="s">
        <v>6</v>
      </c>
      <c r="B8" s="32" t="s">
        <v>59</v>
      </c>
      <c r="C8" s="9" t="s">
        <v>5</v>
      </c>
      <c r="D8" s="33">
        <v>0</v>
      </c>
      <c r="E8" s="33">
        <v>0</v>
      </c>
      <c r="F8" s="53">
        <v>0</v>
      </c>
      <c r="G8" s="12"/>
      <c r="H8" s="12"/>
      <c r="I8" s="12"/>
    </row>
    <row r="9" spans="1:9">
      <c r="A9" s="24" t="s">
        <v>7</v>
      </c>
      <c r="B9" s="32" t="s">
        <v>60</v>
      </c>
      <c r="C9" s="7" t="s">
        <v>5</v>
      </c>
      <c r="D9" s="18">
        <f>D10+D15+D16+D17</f>
        <v>4985</v>
      </c>
      <c r="E9" s="18">
        <f>E10+E15+E16+E17</f>
        <v>3634</v>
      </c>
      <c r="F9" s="54">
        <f>E9-D9</f>
        <v>-1351</v>
      </c>
      <c r="G9" s="3"/>
      <c r="H9" s="3"/>
      <c r="I9" s="3"/>
    </row>
    <row r="10" spans="1:9" ht="11.25" customHeight="1">
      <c r="A10" s="25"/>
      <c r="B10" s="28" t="s">
        <v>117</v>
      </c>
      <c r="C10" s="9" t="s">
        <v>5</v>
      </c>
      <c r="D10" s="18">
        <v>1500</v>
      </c>
      <c r="E10" s="18">
        <v>0</v>
      </c>
      <c r="F10" s="54">
        <f t="shared" ref="F10:F70" si="0">E10-D10</f>
        <v>-1500</v>
      </c>
      <c r="G10" s="12"/>
      <c r="H10" s="12"/>
      <c r="I10" s="12"/>
    </row>
    <row r="11" spans="1:9" hidden="1">
      <c r="A11" s="25"/>
      <c r="B11" s="28" t="s">
        <v>123</v>
      </c>
      <c r="C11" s="9" t="s">
        <v>5</v>
      </c>
      <c r="D11" s="6"/>
      <c r="E11" s="6"/>
      <c r="F11" s="54">
        <f t="shared" si="0"/>
        <v>0</v>
      </c>
      <c r="G11" s="12"/>
      <c r="H11" s="12"/>
      <c r="I11" s="12"/>
    </row>
    <row r="12" spans="1:9" hidden="1">
      <c r="A12" s="25"/>
      <c r="B12" s="28" t="s">
        <v>124</v>
      </c>
      <c r="C12" s="9" t="s">
        <v>5</v>
      </c>
      <c r="D12" s="6"/>
      <c r="E12" s="6"/>
      <c r="F12" s="54">
        <f t="shared" si="0"/>
        <v>0</v>
      </c>
      <c r="G12" s="12"/>
      <c r="H12" s="12"/>
      <c r="I12" s="12"/>
    </row>
    <row r="13" spans="1:9" hidden="1">
      <c r="A13" s="25"/>
      <c r="B13" s="28" t="s">
        <v>125</v>
      </c>
      <c r="C13" s="9" t="s">
        <v>5</v>
      </c>
      <c r="D13" s="6"/>
      <c r="E13" s="6"/>
      <c r="F13" s="54">
        <f t="shared" si="0"/>
        <v>0</v>
      </c>
      <c r="G13" s="12"/>
      <c r="H13" s="12"/>
      <c r="I13" s="12"/>
    </row>
    <row r="14" spans="1:9" hidden="1">
      <c r="A14" s="25"/>
      <c r="B14" s="28" t="s">
        <v>121</v>
      </c>
      <c r="C14" s="9" t="s">
        <v>5</v>
      </c>
      <c r="D14" s="6"/>
      <c r="E14" s="6"/>
      <c r="F14" s="54">
        <f t="shared" si="0"/>
        <v>0</v>
      </c>
      <c r="G14" s="12"/>
      <c r="H14" s="12"/>
      <c r="I14" s="12"/>
    </row>
    <row r="15" spans="1:9">
      <c r="A15" s="25"/>
      <c r="B15" s="39" t="s">
        <v>139</v>
      </c>
      <c r="C15" s="9" t="s">
        <v>5</v>
      </c>
      <c r="D15" s="18">
        <v>148</v>
      </c>
      <c r="E15" s="18">
        <v>280</v>
      </c>
      <c r="F15" s="54">
        <f t="shared" si="0"/>
        <v>132</v>
      </c>
      <c r="G15" s="12"/>
      <c r="H15" s="12"/>
      <c r="I15" s="12"/>
    </row>
    <row r="16" spans="1:9">
      <c r="A16" s="25"/>
      <c r="B16" s="39" t="s">
        <v>122</v>
      </c>
      <c r="C16" s="9" t="s">
        <v>5</v>
      </c>
      <c r="D16" s="18">
        <v>19</v>
      </c>
      <c r="E16" s="18">
        <v>33</v>
      </c>
      <c r="F16" s="54">
        <f t="shared" si="0"/>
        <v>14</v>
      </c>
      <c r="G16" s="12"/>
      <c r="H16" s="12"/>
      <c r="I16" s="12"/>
    </row>
    <row r="17" spans="1:9">
      <c r="A17" s="25"/>
      <c r="B17" s="32" t="s">
        <v>100</v>
      </c>
      <c r="C17" s="7" t="s">
        <v>5</v>
      </c>
      <c r="D17" s="18">
        <f t="shared" ref="D17" si="1">D18+D21+D22</f>
        <v>3318</v>
      </c>
      <c r="E17" s="18">
        <f t="shared" ref="E17" si="2">E18+E21+E22</f>
        <v>3321</v>
      </c>
      <c r="F17" s="54">
        <f t="shared" si="0"/>
        <v>3</v>
      </c>
      <c r="G17" s="3"/>
      <c r="H17" s="3"/>
      <c r="I17" s="3"/>
    </row>
    <row r="18" spans="1:9">
      <c r="A18" s="25"/>
      <c r="B18" s="28" t="s">
        <v>103</v>
      </c>
      <c r="C18" s="9" t="s">
        <v>5</v>
      </c>
      <c r="D18" s="6">
        <f>D19+D20</f>
        <v>2825</v>
      </c>
      <c r="E18" s="6">
        <f>E19+E20</f>
        <v>2824</v>
      </c>
      <c r="F18" s="54">
        <f t="shared" si="0"/>
        <v>-1</v>
      </c>
      <c r="G18" s="12"/>
      <c r="H18" s="12"/>
      <c r="I18" s="12"/>
    </row>
    <row r="19" spans="1:9">
      <c r="A19" s="25"/>
      <c r="B19" s="28" t="s">
        <v>101</v>
      </c>
      <c r="C19" s="9" t="s">
        <v>5</v>
      </c>
      <c r="D19" s="6">
        <v>1488</v>
      </c>
      <c r="E19" s="6">
        <v>1490</v>
      </c>
      <c r="F19" s="54">
        <f t="shared" si="0"/>
        <v>2</v>
      </c>
      <c r="G19" s="12"/>
      <c r="H19" s="12"/>
      <c r="I19" s="12"/>
    </row>
    <row r="20" spans="1:9">
      <c r="A20" s="25"/>
      <c r="B20" s="28" t="s">
        <v>102</v>
      </c>
      <c r="C20" s="9" t="s">
        <v>5</v>
      </c>
      <c r="D20" s="6">
        <v>1337</v>
      </c>
      <c r="E20" s="6">
        <v>1334</v>
      </c>
      <c r="F20" s="54">
        <f t="shared" si="0"/>
        <v>-3</v>
      </c>
      <c r="G20" s="12"/>
      <c r="H20" s="12"/>
      <c r="I20" s="12"/>
    </row>
    <row r="21" spans="1:9">
      <c r="A21" s="25"/>
      <c r="B21" s="28" t="s">
        <v>99</v>
      </c>
      <c r="C21" s="9" t="s">
        <v>5</v>
      </c>
      <c r="D21" s="6">
        <v>327</v>
      </c>
      <c r="E21" s="6">
        <v>326</v>
      </c>
      <c r="F21" s="54">
        <f t="shared" si="0"/>
        <v>-1</v>
      </c>
      <c r="G21" s="12"/>
      <c r="H21" s="12"/>
      <c r="I21" s="12"/>
    </row>
    <row r="22" spans="1:9">
      <c r="A22" s="25"/>
      <c r="B22" s="28" t="s">
        <v>108</v>
      </c>
      <c r="C22" s="9" t="s">
        <v>5</v>
      </c>
      <c r="D22" s="6">
        <v>166</v>
      </c>
      <c r="E22" s="6">
        <v>171</v>
      </c>
      <c r="F22" s="54">
        <f t="shared" si="0"/>
        <v>5</v>
      </c>
      <c r="G22" s="12"/>
      <c r="H22" s="12"/>
      <c r="I22" s="12"/>
    </row>
    <row r="23" spans="1:9">
      <c r="A23" s="24" t="s">
        <v>8</v>
      </c>
      <c r="B23" s="32" t="s">
        <v>98</v>
      </c>
      <c r="C23" s="7" t="s">
        <v>5</v>
      </c>
      <c r="D23" s="42">
        <v>4154</v>
      </c>
      <c r="E23" s="42">
        <v>3028</v>
      </c>
      <c r="F23" s="54">
        <f t="shared" si="0"/>
        <v>-1126</v>
      </c>
      <c r="G23" s="13"/>
      <c r="H23" s="13"/>
      <c r="I23" s="13"/>
    </row>
    <row r="24" spans="1:9">
      <c r="A24" s="25"/>
      <c r="B24" s="28" t="s">
        <v>61</v>
      </c>
      <c r="C24" s="9"/>
      <c r="D24" s="6"/>
      <c r="E24" s="6"/>
      <c r="F24" s="54"/>
      <c r="G24" s="12"/>
      <c r="H24" s="12"/>
      <c r="I24" s="12"/>
    </row>
    <row r="25" spans="1:9">
      <c r="A25" s="25"/>
      <c r="B25" s="28" t="s">
        <v>64</v>
      </c>
      <c r="C25" s="9" t="s">
        <v>5</v>
      </c>
      <c r="D25" s="6">
        <v>2765</v>
      </c>
      <c r="E25" s="6">
        <v>2767</v>
      </c>
      <c r="F25" s="54">
        <f t="shared" si="0"/>
        <v>2</v>
      </c>
      <c r="G25" s="14"/>
      <c r="H25" s="14"/>
      <c r="I25" s="14"/>
    </row>
    <row r="26" spans="1:9">
      <c r="A26" s="24" t="s">
        <v>9</v>
      </c>
      <c r="B26" s="32" t="s">
        <v>62</v>
      </c>
      <c r="C26" s="7" t="s">
        <v>5</v>
      </c>
      <c r="D26" s="18">
        <f t="shared" ref="D26" si="3">D28+D35+D38+D39+D40</f>
        <v>3262</v>
      </c>
      <c r="E26" s="18">
        <f t="shared" ref="E26" si="4">E28+E35+E38+E39+E40</f>
        <v>2184</v>
      </c>
      <c r="F26" s="54">
        <f t="shared" si="0"/>
        <v>-1078</v>
      </c>
      <c r="G26" s="3"/>
      <c r="H26" s="3"/>
      <c r="I26" s="3"/>
    </row>
    <row r="27" spans="1:9">
      <c r="A27" s="25"/>
      <c r="B27" s="28" t="s">
        <v>63</v>
      </c>
      <c r="C27" s="9" t="s">
        <v>5</v>
      </c>
      <c r="D27" s="6"/>
      <c r="E27" s="6"/>
      <c r="F27" s="54">
        <f t="shared" si="0"/>
        <v>0</v>
      </c>
      <c r="G27" s="12"/>
      <c r="H27" s="12"/>
      <c r="I27" s="12"/>
    </row>
    <row r="28" spans="1:9">
      <c r="A28" s="24" t="s">
        <v>13</v>
      </c>
      <c r="B28" s="32" t="s">
        <v>65</v>
      </c>
      <c r="C28" s="7" t="s">
        <v>5</v>
      </c>
      <c r="D28" s="18">
        <f t="shared" ref="D28" si="5">D29+D32+D33+D34</f>
        <v>1199</v>
      </c>
      <c r="E28" s="18">
        <f t="shared" ref="E28" si="6">E29+E32+E33+E34</f>
        <v>367</v>
      </c>
      <c r="F28" s="54">
        <f t="shared" si="0"/>
        <v>-832</v>
      </c>
      <c r="G28" s="3"/>
      <c r="H28" s="3"/>
      <c r="I28" s="3"/>
    </row>
    <row r="29" spans="1:9">
      <c r="A29" s="25"/>
      <c r="B29" s="28" t="s">
        <v>104</v>
      </c>
      <c r="C29" s="9" t="s">
        <v>5</v>
      </c>
      <c r="D29" s="6">
        <f>D30+D31</f>
        <v>1101</v>
      </c>
      <c r="E29" s="6">
        <f>E30+E31</f>
        <v>274</v>
      </c>
      <c r="F29" s="54">
        <f t="shared" si="0"/>
        <v>-827</v>
      </c>
      <c r="G29" s="12"/>
      <c r="H29" s="12"/>
      <c r="I29" s="12"/>
    </row>
    <row r="30" spans="1:9">
      <c r="A30" s="25"/>
      <c r="B30" s="39" t="s">
        <v>107</v>
      </c>
      <c r="C30" s="9" t="s">
        <v>5</v>
      </c>
      <c r="D30" s="6">
        <v>906</v>
      </c>
      <c r="E30" s="6">
        <v>135</v>
      </c>
      <c r="F30" s="54">
        <f t="shared" si="0"/>
        <v>-771</v>
      </c>
      <c r="G30" s="12"/>
      <c r="H30" s="12"/>
      <c r="I30" s="12"/>
    </row>
    <row r="31" spans="1:9">
      <c r="A31" s="25"/>
      <c r="B31" s="34" t="s">
        <v>106</v>
      </c>
      <c r="C31" s="9" t="s">
        <v>5</v>
      </c>
      <c r="D31" s="6">
        <v>195</v>
      </c>
      <c r="E31" s="6">
        <v>139</v>
      </c>
      <c r="F31" s="54">
        <f t="shared" si="0"/>
        <v>-56</v>
      </c>
      <c r="G31" s="12"/>
      <c r="H31" s="12"/>
      <c r="I31" s="12"/>
    </row>
    <row r="32" spans="1:9">
      <c r="A32" s="25"/>
      <c r="B32" s="28" t="s">
        <v>10</v>
      </c>
      <c r="C32" s="9" t="s">
        <v>5</v>
      </c>
      <c r="D32" s="6">
        <v>88</v>
      </c>
      <c r="E32" s="6">
        <v>86</v>
      </c>
      <c r="F32" s="54">
        <f t="shared" si="0"/>
        <v>-2</v>
      </c>
      <c r="G32" s="12"/>
      <c r="H32" s="12"/>
      <c r="I32" s="12"/>
    </row>
    <row r="33" spans="1:9">
      <c r="A33" s="25"/>
      <c r="B33" s="28" t="s">
        <v>11</v>
      </c>
      <c r="C33" s="9" t="s">
        <v>5</v>
      </c>
      <c r="D33" s="6">
        <v>8</v>
      </c>
      <c r="E33" s="6">
        <v>7</v>
      </c>
      <c r="F33" s="54">
        <f t="shared" si="0"/>
        <v>-1</v>
      </c>
      <c r="G33" s="12"/>
      <c r="H33" s="12"/>
      <c r="I33" s="12"/>
    </row>
    <row r="34" spans="1:9">
      <c r="A34" s="25"/>
      <c r="B34" s="28" t="s">
        <v>12</v>
      </c>
      <c r="C34" s="9" t="s">
        <v>5</v>
      </c>
      <c r="D34" s="17">
        <v>2</v>
      </c>
      <c r="E34" s="17">
        <v>0</v>
      </c>
      <c r="F34" s="54">
        <f t="shared" si="0"/>
        <v>-2</v>
      </c>
      <c r="G34" s="12"/>
      <c r="H34" s="12"/>
      <c r="I34" s="12"/>
    </row>
    <row r="35" spans="1:9">
      <c r="A35" s="24" t="s">
        <v>14</v>
      </c>
      <c r="B35" s="32" t="s">
        <v>15</v>
      </c>
      <c r="C35" s="7" t="s">
        <v>5</v>
      </c>
      <c r="D35" s="18">
        <f t="shared" ref="D35" si="7">D36+D37</f>
        <v>1621</v>
      </c>
      <c r="E35" s="18">
        <f t="shared" ref="E35" si="8">E36+E37</f>
        <v>1457</v>
      </c>
      <c r="F35" s="54">
        <f t="shared" si="0"/>
        <v>-164</v>
      </c>
      <c r="G35" s="3"/>
      <c r="H35" s="3"/>
      <c r="I35" s="3"/>
    </row>
    <row r="36" spans="1:9">
      <c r="A36" s="24"/>
      <c r="B36" s="39" t="s">
        <v>107</v>
      </c>
      <c r="C36" s="9" t="s">
        <v>5</v>
      </c>
      <c r="D36" s="6">
        <v>213</v>
      </c>
      <c r="E36" s="6">
        <v>42</v>
      </c>
      <c r="F36" s="54">
        <f t="shared" si="0"/>
        <v>-171</v>
      </c>
      <c r="G36" s="12"/>
      <c r="H36" s="12"/>
      <c r="I36" s="12"/>
    </row>
    <row r="37" spans="1:9">
      <c r="A37" s="24"/>
      <c r="B37" s="28" t="s">
        <v>105</v>
      </c>
      <c r="C37" s="9" t="s">
        <v>5</v>
      </c>
      <c r="D37" s="6">
        <v>1408</v>
      </c>
      <c r="E37" s="6">
        <v>1415</v>
      </c>
      <c r="F37" s="54">
        <f t="shared" si="0"/>
        <v>7</v>
      </c>
      <c r="G37" s="12"/>
      <c r="H37" s="12"/>
      <c r="I37" s="12"/>
    </row>
    <row r="38" spans="1:9">
      <c r="A38" s="24" t="s">
        <v>16</v>
      </c>
      <c r="B38" s="32" t="s">
        <v>22</v>
      </c>
      <c r="C38" s="7" t="s">
        <v>5</v>
      </c>
      <c r="D38" s="18">
        <v>357</v>
      </c>
      <c r="E38" s="18">
        <v>320</v>
      </c>
      <c r="F38" s="54">
        <f t="shared" si="0"/>
        <v>-37</v>
      </c>
      <c r="G38" s="3"/>
      <c r="H38" s="3"/>
      <c r="I38" s="3"/>
    </row>
    <row r="39" spans="1:9">
      <c r="A39" s="24" t="s">
        <v>17</v>
      </c>
      <c r="B39" s="32" t="s">
        <v>18</v>
      </c>
      <c r="C39" s="7" t="s">
        <v>5</v>
      </c>
      <c r="D39" s="18">
        <v>6</v>
      </c>
      <c r="E39" s="18">
        <v>3</v>
      </c>
      <c r="F39" s="54">
        <f t="shared" si="0"/>
        <v>-3</v>
      </c>
      <c r="G39" s="3"/>
      <c r="H39" s="3"/>
      <c r="I39" s="3"/>
    </row>
    <row r="40" spans="1:9">
      <c r="A40" s="24" t="s">
        <v>19</v>
      </c>
      <c r="B40" s="32" t="s">
        <v>42</v>
      </c>
      <c r="C40" s="7" t="s">
        <v>5</v>
      </c>
      <c r="D40" s="18">
        <f>D41+D42+D43+D44+D45+D46+D47+D48</f>
        <v>79</v>
      </c>
      <c r="E40" s="18">
        <f>E41+E42+E43+E44+E45+E46+E47+E48</f>
        <v>37</v>
      </c>
      <c r="F40" s="54">
        <f t="shared" si="0"/>
        <v>-42</v>
      </c>
      <c r="G40" s="3"/>
      <c r="H40" s="3"/>
      <c r="I40" s="3"/>
    </row>
    <row r="41" spans="1:9">
      <c r="A41" s="25"/>
      <c r="B41" s="28" t="s">
        <v>85</v>
      </c>
      <c r="C41" s="9" t="s">
        <v>5</v>
      </c>
      <c r="D41" s="6">
        <v>4</v>
      </c>
      <c r="E41" s="6">
        <v>0</v>
      </c>
      <c r="F41" s="54">
        <f t="shared" si="0"/>
        <v>-4</v>
      </c>
      <c r="G41" s="12"/>
      <c r="H41" s="12"/>
      <c r="I41" s="12"/>
    </row>
    <row r="42" spans="1:9">
      <c r="A42" s="25"/>
      <c r="B42" s="28" t="s">
        <v>86</v>
      </c>
      <c r="C42" s="9" t="s">
        <v>5</v>
      </c>
      <c r="D42" s="6">
        <v>6</v>
      </c>
      <c r="E42" s="6">
        <v>4</v>
      </c>
      <c r="F42" s="54">
        <f t="shared" si="0"/>
        <v>-2</v>
      </c>
      <c r="G42" s="12"/>
      <c r="H42" s="12"/>
      <c r="I42" s="12"/>
    </row>
    <row r="43" spans="1:9">
      <c r="A43" s="25"/>
      <c r="B43" s="28" t="s">
        <v>134</v>
      </c>
      <c r="C43" s="9" t="s">
        <v>5</v>
      </c>
      <c r="D43" s="6">
        <v>9</v>
      </c>
      <c r="E43" s="6">
        <v>3</v>
      </c>
      <c r="F43" s="54">
        <f t="shared" si="0"/>
        <v>-6</v>
      </c>
      <c r="G43" s="12"/>
      <c r="H43" s="12"/>
      <c r="I43" s="12"/>
    </row>
    <row r="44" spans="1:9">
      <c r="A44" s="25"/>
      <c r="B44" s="28" t="s">
        <v>74</v>
      </c>
      <c r="C44" s="9" t="s">
        <v>5</v>
      </c>
      <c r="D44" s="6">
        <v>25</v>
      </c>
      <c r="E44" s="6">
        <v>1</v>
      </c>
      <c r="F44" s="54">
        <f t="shared" si="0"/>
        <v>-24</v>
      </c>
      <c r="G44" s="12"/>
      <c r="H44" s="12"/>
      <c r="I44" s="12"/>
    </row>
    <row r="45" spans="1:9">
      <c r="A45" s="25"/>
      <c r="B45" s="28" t="s">
        <v>81</v>
      </c>
      <c r="C45" s="9" t="s">
        <v>5</v>
      </c>
      <c r="D45" s="6">
        <v>4</v>
      </c>
      <c r="E45" s="6">
        <v>3</v>
      </c>
      <c r="F45" s="54">
        <f t="shared" si="0"/>
        <v>-1</v>
      </c>
      <c r="G45" s="12"/>
      <c r="H45" s="12"/>
      <c r="I45" s="12"/>
    </row>
    <row r="46" spans="1:9">
      <c r="A46" s="25"/>
      <c r="B46" s="28" t="s">
        <v>83</v>
      </c>
      <c r="C46" s="9" t="s">
        <v>5</v>
      </c>
      <c r="D46" s="6">
        <v>14</v>
      </c>
      <c r="E46" s="6">
        <v>15</v>
      </c>
      <c r="F46" s="54">
        <f t="shared" si="0"/>
        <v>1</v>
      </c>
      <c r="G46" s="12"/>
      <c r="H46" s="12"/>
      <c r="I46" s="12"/>
    </row>
    <row r="47" spans="1:9">
      <c r="A47" s="25"/>
      <c r="B47" s="28" t="s">
        <v>84</v>
      </c>
      <c r="C47" s="9" t="s">
        <v>5</v>
      </c>
      <c r="D47" s="6">
        <v>6</v>
      </c>
      <c r="E47" s="6">
        <v>6</v>
      </c>
      <c r="F47" s="54">
        <f t="shared" si="0"/>
        <v>0</v>
      </c>
      <c r="G47" s="12"/>
      <c r="H47" s="12"/>
      <c r="I47" s="12"/>
    </row>
    <row r="48" spans="1:9">
      <c r="A48" s="25"/>
      <c r="B48" s="28" t="s">
        <v>90</v>
      </c>
      <c r="C48" s="9" t="s">
        <v>5</v>
      </c>
      <c r="D48" s="6">
        <v>11</v>
      </c>
      <c r="E48" s="6">
        <v>5</v>
      </c>
      <c r="F48" s="54">
        <f t="shared" si="0"/>
        <v>-6</v>
      </c>
      <c r="G48" s="12"/>
      <c r="H48" s="12"/>
      <c r="I48" s="12"/>
    </row>
    <row r="49" spans="1:9">
      <c r="A49" s="24" t="s">
        <v>20</v>
      </c>
      <c r="B49" s="32" t="s">
        <v>21</v>
      </c>
      <c r="C49" s="7" t="s">
        <v>5</v>
      </c>
      <c r="D49" s="18">
        <f t="shared" ref="D49" si="9">D23-D28-D35-D38-D39-D40</f>
        <v>892</v>
      </c>
      <c r="E49" s="18">
        <f t="shared" ref="E49" si="10">E23-E28-E35-E38-E39-E40</f>
        <v>844</v>
      </c>
      <c r="F49" s="54">
        <f t="shared" si="0"/>
        <v>-48</v>
      </c>
      <c r="G49" s="13"/>
      <c r="H49" s="13"/>
      <c r="I49" s="13"/>
    </row>
    <row r="50" spans="1:9">
      <c r="A50" s="24" t="s">
        <v>23</v>
      </c>
      <c r="B50" s="35" t="s">
        <v>136</v>
      </c>
      <c r="C50" s="7" t="s">
        <v>5</v>
      </c>
      <c r="D50" s="18">
        <v>0</v>
      </c>
      <c r="E50" s="18">
        <v>0</v>
      </c>
      <c r="F50" s="54">
        <f t="shared" si="0"/>
        <v>0</v>
      </c>
      <c r="G50" s="12"/>
      <c r="H50" s="12"/>
      <c r="I50" s="12"/>
    </row>
    <row r="51" spans="1:9">
      <c r="A51" s="24" t="s">
        <v>24</v>
      </c>
      <c r="B51" s="35" t="s">
        <v>66</v>
      </c>
      <c r="C51" s="7" t="s">
        <v>5</v>
      </c>
      <c r="D51" s="18">
        <f t="shared" ref="D51" si="11">D52+D55+D56+D57</f>
        <v>868</v>
      </c>
      <c r="E51" s="18">
        <f t="shared" ref="E51" si="12">E52+E55+E56+E57</f>
        <v>838</v>
      </c>
      <c r="F51" s="54">
        <f t="shared" si="0"/>
        <v>-30</v>
      </c>
      <c r="G51" s="3"/>
      <c r="H51" s="3"/>
      <c r="I51" s="3"/>
    </row>
    <row r="52" spans="1:9">
      <c r="A52" s="25"/>
      <c r="B52" s="27" t="s">
        <v>43</v>
      </c>
      <c r="C52" s="9" t="s">
        <v>5</v>
      </c>
      <c r="D52" s="6">
        <f>D53+D54</f>
        <v>564</v>
      </c>
      <c r="E52" s="6">
        <f t="shared" ref="E52" si="13">E53+E54</f>
        <v>571</v>
      </c>
      <c r="F52" s="54">
        <f t="shared" si="0"/>
        <v>7</v>
      </c>
      <c r="G52" s="12"/>
      <c r="H52" s="12"/>
      <c r="I52" s="12"/>
    </row>
    <row r="53" spans="1:9">
      <c r="A53" s="25"/>
      <c r="B53" s="28" t="s">
        <v>137</v>
      </c>
      <c r="C53" s="9" t="s">
        <v>5</v>
      </c>
      <c r="D53" s="6">
        <v>70</v>
      </c>
      <c r="E53" s="6">
        <v>68</v>
      </c>
      <c r="F53" s="54">
        <f t="shared" si="0"/>
        <v>-2</v>
      </c>
      <c r="G53" s="12"/>
      <c r="H53" s="12"/>
      <c r="I53" s="12"/>
    </row>
    <row r="54" spans="1:9">
      <c r="A54" s="25"/>
      <c r="B54" s="28" t="s">
        <v>138</v>
      </c>
      <c r="C54" s="9" t="s">
        <v>5</v>
      </c>
      <c r="D54" s="6">
        <v>494</v>
      </c>
      <c r="E54" s="6">
        <v>503</v>
      </c>
      <c r="F54" s="54">
        <f t="shared" si="0"/>
        <v>9</v>
      </c>
      <c r="G54" s="12"/>
      <c r="H54" s="12"/>
      <c r="I54" s="12"/>
    </row>
    <row r="55" spans="1:9">
      <c r="A55" s="25"/>
      <c r="B55" s="27" t="s">
        <v>44</v>
      </c>
      <c r="C55" s="9" t="s">
        <v>5</v>
      </c>
      <c r="D55" s="6">
        <v>124</v>
      </c>
      <c r="E55" s="6">
        <v>126</v>
      </c>
      <c r="F55" s="54">
        <f t="shared" si="0"/>
        <v>2</v>
      </c>
      <c r="G55" s="12"/>
      <c r="H55" s="12"/>
      <c r="I55" s="12"/>
    </row>
    <row r="56" spans="1:9">
      <c r="A56" s="25"/>
      <c r="B56" s="27" t="s">
        <v>45</v>
      </c>
      <c r="C56" s="9" t="s">
        <v>5</v>
      </c>
      <c r="D56" s="6">
        <v>9</v>
      </c>
      <c r="E56" s="6">
        <v>9</v>
      </c>
      <c r="F56" s="54">
        <f t="shared" si="0"/>
        <v>0</v>
      </c>
      <c r="G56" s="12"/>
      <c r="H56" s="12"/>
      <c r="I56" s="12"/>
    </row>
    <row r="57" spans="1:9">
      <c r="A57" s="25"/>
      <c r="B57" s="35" t="s">
        <v>56</v>
      </c>
      <c r="C57" s="7" t="s">
        <v>5</v>
      </c>
      <c r="D57" s="18">
        <f t="shared" ref="D57" si="14">D58+D59+D60+D61+D62+D63</f>
        <v>171</v>
      </c>
      <c r="E57" s="18">
        <f t="shared" ref="E57" si="15">E58+E59+E60+E61+E62+E63</f>
        <v>132</v>
      </c>
      <c r="F57" s="54">
        <f t="shared" si="0"/>
        <v>-39</v>
      </c>
      <c r="G57" s="3"/>
      <c r="H57" s="3"/>
      <c r="I57" s="3"/>
    </row>
    <row r="58" spans="1:9">
      <c r="A58" s="25"/>
      <c r="B58" s="27" t="s">
        <v>87</v>
      </c>
      <c r="C58" s="9" t="s">
        <v>5</v>
      </c>
      <c r="D58" s="6">
        <v>33</v>
      </c>
      <c r="E58" s="6">
        <v>21</v>
      </c>
      <c r="F58" s="54">
        <f t="shared" si="0"/>
        <v>-12</v>
      </c>
      <c r="G58" s="12"/>
      <c r="H58" s="12"/>
      <c r="I58" s="12"/>
    </row>
    <row r="59" spans="1:9">
      <c r="A59" s="25"/>
      <c r="B59" s="27" t="s">
        <v>112</v>
      </c>
      <c r="C59" s="9" t="s">
        <v>5</v>
      </c>
      <c r="D59" s="6">
        <v>72</v>
      </c>
      <c r="E59" s="6">
        <v>63</v>
      </c>
      <c r="F59" s="54">
        <f t="shared" si="0"/>
        <v>-9</v>
      </c>
      <c r="G59" s="12"/>
      <c r="H59" s="12"/>
      <c r="I59" s="12"/>
    </row>
    <row r="60" spans="1:9">
      <c r="A60" s="25"/>
      <c r="B60" s="27" t="s">
        <v>109</v>
      </c>
      <c r="C60" s="9" t="s">
        <v>5</v>
      </c>
      <c r="D60" s="6">
        <v>20</v>
      </c>
      <c r="E60" s="6">
        <v>18</v>
      </c>
      <c r="F60" s="54">
        <f t="shared" si="0"/>
        <v>-2</v>
      </c>
      <c r="G60" s="12"/>
      <c r="H60" s="12"/>
      <c r="I60" s="12"/>
    </row>
    <row r="61" spans="1:9">
      <c r="A61" s="25"/>
      <c r="B61" s="27" t="s">
        <v>88</v>
      </c>
      <c r="C61" s="9" t="s">
        <v>5</v>
      </c>
      <c r="D61" s="6">
        <v>6</v>
      </c>
      <c r="E61" s="6">
        <v>1</v>
      </c>
      <c r="F61" s="54">
        <f t="shared" si="0"/>
        <v>-5</v>
      </c>
      <c r="G61" s="12"/>
      <c r="H61" s="12"/>
      <c r="I61" s="12"/>
    </row>
    <row r="62" spans="1:9">
      <c r="A62" s="25"/>
      <c r="B62" s="27" t="s">
        <v>113</v>
      </c>
      <c r="C62" s="9" t="s">
        <v>5</v>
      </c>
      <c r="D62" s="6">
        <v>31</v>
      </c>
      <c r="E62" s="6">
        <v>21</v>
      </c>
      <c r="F62" s="54">
        <f t="shared" si="0"/>
        <v>-10</v>
      </c>
      <c r="G62" s="12"/>
      <c r="H62" s="12"/>
      <c r="I62" s="12"/>
    </row>
    <row r="63" spans="1:9">
      <c r="A63" s="25"/>
      <c r="B63" s="27" t="s">
        <v>89</v>
      </c>
      <c r="C63" s="9" t="s">
        <v>5</v>
      </c>
      <c r="D63" s="6">
        <v>9</v>
      </c>
      <c r="E63" s="6">
        <v>8</v>
      </c>
      <c r="F63" s="54">
        <f t="shared" si="0"/>
        <v>-1</v>
      </c>
      <c r="G63" s="12"/>
      <c r="H63" s="12"/>
      <c r="I63" s="12"/>
    </row>
    <row r="64" spans="1:9">
      <c r="A64" s="25" t="s">
        <v>25</v>
      </c>
      <c r="B64" s="27" t="s">
        <v>110</v>
      </c>
      <c r="C64" s="9" t="s">
        <v>5</v>
      </c>
      <c r="D64" s="6">
        <v>0</v>
      </c>
      <c r="E64" s="6">
        <v>0</v>
      </c>
      <c r="F64" s="54">
        <f t="shared" si="0"/>
        <v>0</v>
      </c>
      <c r="G64" s="12"/>
      <c r="H64" s="12"/>
      <c r="I64" s="12"/>
    </row>
    <row r="65" spans="1:9">
      <c r="A65" s="24" t="s">
        <v>26</v>
      </c>
      <c r="B65" s="35" t="s">
        <v>75</v>
      </c>
      <c r="C65" s="7" t="s">
        <v>5</v>
      </c>
      <c r="D65" s="6">
        <f t="shared" ref="D65" si="16">D66+D67+D68+D69</f>
        <v>3</v>
      </c>
      <c r="E65" s="6">
        <f t="shared" ref="E65" si="17">E66+E67+E68+E69</f>
        <v>4</v>
      </c>
      <c r="F65" s="54">
        <f t="shared" si="0"/>
        <v>1</v>
      </c>
      <c r="G65" s="3"/>
      <c r="H65" s="3"/>
      <c r="I65" s="3"/>
    </row>
    <row r="66" spans="1:9">
      <c r="A66" s="25"/>
      <c r="B66" s="27" t="s">
        <v>76</v>
      </c>
      <c r="C66" s="9" t="s">
        <v>5</v>
      </c>
      <c r="D66" s="6"/>
      <c r="E66" s="6"/>
      <c r="F66" s="54"/>
      <c r="G66" s="12"/>
      <c r="H66" s="12"/>
      <c r="I66" s="12"/>
    </row>
    <row r="67" spans="1:9">
      <c r="A67" s="25"/>
      <c r="B67" s="27" t="s">
        <v>77</v>
      </c>
      <c r="C67" s="9" t="s">
        <v>5</v>
      </c>
      <c r="D67" s="6"/>
      <c r="E67" s="6"/>
      <c r="F67" s="54"/>
      <c r="G67" s="12"/>
      <c r="H67" s="12"/>
      <c r="I67" s="12"/>
    </row>
    <row r="68" spans="1:9">
      <c r="A68" s="25"/>
      <c r="B68" s="27" t="s">
        <v>78</v>
      </c>
      <c r="C68" s="9" t="s">
        <v>5</v>
      </c>
      <c r="D68" s="6"/>
      <c r="E68" s="6"/>
      <c r="F68" s="54"/>
      <c r="G68" s="12"/>
      <c r="H68" s="12"/>
      <c r="I68" s="12"/>
    </row>
    <row r="69" spans="1:9">
      <c r="A69" s="25"/>
      <c r="B69" s="27" t="s">
        <v>79</v>
      </c>
      <c r="C69" s="9" t="s">
        <v>5</v>
      </c>
      <c r="D69" s="6">
        <v>3</v>
      </c>
      <c r="E69" s="6">
        <v>4</v>
      </c>
      <c r="F69" s="54">
        <f t="shared" si="0"/>
        <v>1</v>
      </c>
      <c r="G69" s="12"/>
      <c r="H69" s="12"/>
      <c r="I69" s="12"/>
    </row>
    <row r="70" spans="1:9">
      <c r="A70" s="24" t="s">
        <v>28</v>
      </c>
      <c r="B70" s="35" t="s">
        <v>55</v>
      </c>
      <c r="C70" s="7" t="s">
        <v>5</v>
      </c>
      <c r="D70" s="42">
        <f t="shared" ref="D70:E70" si="18">D23-D26+D50-D51-D65</f>
        <v>21</v>
      </c>
      <c r="E70" s="42">
        <f t="shared" si="18"/>
        <v>2</v>
      </c>
      <c r="F70" s="54">
        <f t="shared" si="0"/>
        <v>-19</v>
      </c>
      <c r="G70" s="15"/>
      <c r="H70" s="15"/>
      <c r="I70" s="15"/>
    </row>
    <row r="71" spans="1:9">
      <c r="A71" s="25"/>
      <c r="B71" s="27" t="s">
        <v>80</v>
      </c>
      <c r="C71" s="9"/>
      <c r="D71" s="6"/>
      <c r="E71" s="6"/>
      <c r="F71" s="54"/>
      <c r="G71" s="16"/>
      <c r="H71" s="16"/>
      <c r="I71" s="16"/>
    </row>
    <row r="72" spans="1:9">
      <c r="A72" s="24" t="s">
        <v>29</v>
      </c>
      <c r="B72" s="35" t="s">
        <v>118</v>
      </c>
      <c r="C72" s="7" t="s">
        <v>5</v>
      </c>
      <c r="D72" s="18"/>
      <c r="E72" s="18"/>
      <c r="F72" s="54"/>
      <c r="G72" s="15"/>
      <c r="H72" s="15"/>
      <c r="I72" s="15"/>
    </row>
    <row r="73" spans="1:9">
      <c r="A73" s="24" t="s">
        <v>32</v>
      </c>
      <c r="B73" s="35" t="s">
        <v>119</v>
      </c>
      <c r="C73" s="7" t="s">
        <v>5</v>
      </c>
      <c r="D73" s="18"/>
      <c r="E73" s="18"/>
      <c r="F73" s="54"/>
      <c r="G73" s="15"/>
      <c r="H73" s="15"/>
      <c r="I73" s="15"/>
    </row>
    <row r="74" spans="1:9">
      <c r="A74" s="24" t="s">
        <v>35</v>
      </c>
      <c r="B74" s="35" t="s">
        <v>68</v>
      </c>
      <c r="C74" s="7" t="s">
        <v>5</v>
      </c>
      <c r="D74" s="18"/>
      <c r="E74" s="18"/>
      <c r="F74" s="54"/>
      <c r="G74" s="15"/>
      <c r="H74" s="15"/>
      <c r="I74" s="15"/>
    </row>
    <row r="75" spans="1:9">
      <c r="A75" s="24" t="s">
        <v>36</v>
      </c>
      <c r="B75" s="35" t="s">
        <v>120</v>
      </c>
      <c r="C75" s="7"/>
      <c r="D75" s="18"/>
      <c r="E75" s="18"/>
      <c r="F75" s="54"/>
      <c r="G75" s="15"/>
      <c r="H75" s="15"/>
      <c r="I75" s="15"/>
    </row>
    <row r="76" spans="1:9">
      <c r="A76" s="24" t="s">
        <v>37</v>
      </c>
      <c r="B76" s="35" t="s">
        <v>67</v>
      </c>
      <c r="C76" s="7" t="s">
        <v>5</v>
      </c>
      <c r="D76" s="18">
        <f t="shared" ref="D76" si="19">D23-D26+D50-D51-D65</f>
        <v>21</v>
      </c>
      <c r="E76" s="18">
        <f t="shared" ref="E76" si="20">E23-E26+E50-E51-E65</f>
        <v>2</v>
      </c>
      <c r="F76" s="54">
        <f t="shared" ref="F76:F116" si="21">E76-D76</f>
        <v>-19</v>
      </c>
      <c r="G76" s="15"/>
      <c r="H76" s="15"/>
      <c r="I76" s="15"/>
    </row>
    <row r="77" spans="1:9">
      <c r="A77" s="25"/>
      <c r="B77" s="27" t="s">
        <v>54</v>
      </c>
      <c r="C77" s="9"/>
      <c r="D77" s="6"/>
      <c r="E77" s="6"/>
      <c r="F77" s="54"/>
      <c r="G77" s="12"/>
      <c r="H77" s="12"/>
      <c r="I77" s="16"/>
    </row>
    <row r="78" spans="1:9">
      <c r="A78" s="24" t="s">
        <v>40</v>
      </c>
      <c r="B78" s="35" t="s">
        <v>69</v>
      </c>
      <c r="C78" s="7" t="s">
        <v>5</v>
      </c>
      <c r="D78" s="19">
        <v>3.8</v>
      </c>
      <c r="E78" s="19">
        <v>0</v>
      </c>
      <c r="F78" s="54">
        <f t="shared" si="21"/>
        <v>-3.8</v>
      </c>
      <c r="G78" s="15"/>
      <c r="H78" s="15"/>
      <c r="I78" s="15"/>
    </row>
    <row r="79" spans="1:9">
      <c r="A79" s="24" t="s">
        <v>53</v>
      </c>
      <c r="B79" s="35" t="s">
        <v>27</v>
      </c>
      <c r="C79" s="7" t="s">
        <v>5</v>
      </c>
      <c r="D79" s="19">
        <f>D76-D78</f>
        <v>17.2</v>
      </c>
      <c r="E79" s="19">
        <f>E76-E78</f>
        <v>2</v>
      </c>
      <c r="F79" s="55">
        <f t="shared" si="21"/>
        <v>-15.2</v>
      </c>
      <c r="G79" s="15"/>
      <c r="H79" s="15"/>
      <c r="I79" s="15"/>
    </row>
    <row r="80" spans="1:9">
      <c r="A80" s="24"/>
      <c r="B80" s="35" t="s">
        <v>92</v>
      </c>
      <c r="C80" s="7" t="s">
        <v>5</v>
      </c>
      <c r="D80" s="19">
        <v>2.6</v>
      </c>
      <c r="E80" s="19">
        <v>5.6</v>
      </c>
      <c r="F80" s="54">
        <f t="shared" si="21"/>
        <v>2.9999999999999996</v>
      </c>
      <c r="G80" s="13"/>
      <c r="H80" s="13"/>
      <c r="I80" s="13"/>
    </row>
    <row r="81" spans="1:9">
      <c r="A81" s="24" t="s">
        <v>52</v>
      </c>
      <c r="B81" s="35" t="s">
        <v>30</v>
      </c>
      <c r="C81" s="7" t="s">
        <v>31</v>
      </c>
      <c r="D81" s="19">
        <f t="shared" ref="D81" si="22">D76/(D26+D51)*100</f>
        <v>0.50847457627118642</v>
      </c>
      <c r="E81" s="19">
        <f t="shared" ref="E81" si="23">E76/(E26+E51)*100</f>
        <v>6.6181336863004633E-2</v>
      </c>
      <c r="F81" s="55">
        <f t="shared" si="21"/>
        <v>-0.44229323940818177</v>
      </c>
      <c r="G81" s="15"/>
      <c r="H81" s="15"/>
      <c r="I81" s="15"/>
    </row>
    <row r="82" spans="1:9">
      <c r="A82" s="24" t="s">
        <v>51</v>
      </c>
      <c r="B82" s="35" t="s">
        <v>48</v>
      </c>
      <c r="C82" s="7"/>
      <c r="D82" s="18"/>
      <c r="E82" s="18"/>
      <c r="F82" s="54"/>
      <c r="G82" s="3"/>
      <c r="H82" s="3"/>
      <c r="I82" s="3"/>
    </row>
    <row r="83" spans="1:9">
      <c r="A83" s="24"/>
      <c r="B83" s="35" t="s">
        <v>93</v>
      </c>
      <c r="C83" s="7" t="s">
        <v>31</v>
      </c>
      <c r="D83" s="19">
        <v>97.9</v>
      </c>
      <c r="E83" s="19">
        <v>97.1</v>
      </c>
      <c r="F83" s="54">
        <f t="shared" si="21"/>
        <v>-0.80000000000001137</v>
      </c>
      <c r="G83" s="15"/>
      <c r="H83" s="15"/>
      <c r="I83" s="15"/>
    </row>
    <row r="84" spans="1:9">
      <c r="A84" s="24" t="s">
        <v>50</v>
      </c>
      <c r="B84" s="36" t="s">
        <v>47</v>
      </c>
      <c r="C84" s="7" t="s">
        <v>5</v>
      </c>
      <c r="D84" s="19">
        <v>14.6</v>
      </c>
      <c r="E84" s="19">
        <v>11.7</v>
      </c>
      <c r="F84" s="54">
        <f t="shared" si="21"/>
        <v>-2.9000000000000004</v>
      </c>
      <c r="G84" s="3"/>
      <c r="H84" s="3"/>
      <c r="I84" s="3"/>
    </row>
    <row r="85" spans="1:9">
      <c r="A85" s="24" t="s">
        <v>95</v>
      </c>
      <c r="B85" s="36" t="s">
        <v>94</v>
      </c>
      <c r="C85" s="7" t="s">
        <v>5</v>
      </c>
      <c r="D85" s="19">
        <f t="shared" ref="D85" si="24">D86+D87+D88</f>
        <v>310.2</v>
      </c>
      <c r="E85" s="19">
        <f t="shared" ref="E85" si="25">E86+E87+E88</f>
        <v>310.2</v>
      </c>
      <c r="F85" s="54">
        <f t="shared" si="21"/>
        <v>0</v>
      </c>
      <c r="G85" s="3"/>
      <c r="H85" s="3"/>
      <c r="I85" s="3"/>
    </row>
    <row r="86" spans="1:9">
      <c r="A86" s="25"/>
      <c r="B86" s="37" t="s">
        <v>70</v>
      </c>
      <c r="C86" s="7" t="s">
        <v>5</v>
      </c>
      <c r="D86" s="20">
        <v>297.89999999999998</v>
      </c>
      <c r="E86" s="20">
        <v>297.89999999999998</v>
      </c>
      <c r="F86" s="54">
        <f t="shared" si="21"/>
        <v>0</v>
      </c>
      <c r="G86" s="12"/>
      <c r="H86" s="12"/>
      <c r="I86" s="12"/>
    </row>
    <row r="87" spans="1:9">
      <c r="A87" s="25"/>
      <c r="B87" s="27" t="s">
        <v>71</v>
      </c>
      <c r="C87" s="7" t="s">
        <v>5</v>
      </c>
      <c r="D87" s="20">
        <v>12.3</v>
      </c>
      <c r="E87" s="20">
        <v>12.3</v>
      </c>
      <c r="F87" s="54">
        <f t="shared" si="21"/>
        <v>0</v>
      </c>
      <c r="G87" s="12"/>
      <c r="H87" s="12"/>
      <c r="I87" s="12"/>
    </row>
    <row r="88" spans="1:9">
      <c r="A88" s="25"/>
      <c r="B88" s="27" t="s">
        <v>33</v>
      </c>
      <c r="C88" s="7" t="s">
        <v>5</v>
      </c>
      <c r="D88" s="6">
        <v>0</v>
      </c>
      <c r="E88" s="6">
        <v>0</v>
      </c>
      <c r="F88" s="54">
        <f t="shared" si="21"/>
        <v>0</v>
      </c>
      <c r="G88" s="12"/>
      <c r="H88" s="12"/>
      <c r="I88" s="12"/>
    </row>
    <row r="89" spans="1:9">
      <c r="A89" s="24" t="s">
        <v>95</v>
      </c>
      <c r="B89" s="36" t="s">
        <v>96</v>
      </c>
      <c r="C89" s="7" t="s">
        <v>5</v>
      </c>
      <c r="D89" s="19">
        <f t="shared" ref="D89" si="26">D90+D91+D92</f>
        <v>14.7</v>
      </c>
      <c r="E89" s="19">
        <f t="shared" ref="E89" si="27">E90+E91+E92</f>
        <v>14.4</v>
      </c>
      <c r="F89" s="54">
        <f t="shared" si="21"/>
        <v>-0.29999999999999893</v>
      </c>
      <c r="G89" s="3"/>
      <c r="H89" s="3"/>
      <c r="I89" s="3"/>
    </row>
    <row r="90" spans="1:9">
      <c r="A90" s="25"/>
      <c r="B90" s="37" t="s">
        <v>70</v>
      </c>
      <c r="C90" s="7" t="s">
        <v>5</v>
      </c>
      <c r="D90" s="20">
        <v>11</v>
      </c>
      <c r="E90" s="20">
        <v>10.4</v>
      </c>
      <c r="F90" s="54">
        <f t="shared" si="21"/>
        <v>-0.59999999999999964</v>
      </c>
      <c r="G90" s="12"/>
      <c r="H90" s="12"/>
      <c r="I90" s="12"/>
    </row>
    <row r="91" spans="1:9">
      <c r="A91" s="25"/>
      <c r="B91" s="27" t="s">
        <v>71</v>
      </c>
      <c r="C91" s="7" t="s">
        <v>5</v>
      </c>
      <c r="D91" s="20">
        <v>3.7</v>
      </c>
      <c r="E91" s="20">
        <v>4</v>
      </c>
      <c r="F91" s="54">
        <f t="shared" si="21"/>
        <v>0.29999999999999982</v>
      </c>
      <c r="G91" s="12"/>
      <c r="H91" s="12"/>
      <c r="I91" s="12"/>
    </row>
    <row r="92" spans="1:9">
      <c r="A92" s="25"/>
      <c r="B92" s="27" t="s">
        <v>33</v>
      </c>
      <c r="C92" s="7" t="s">
        <v>5</v>
      </c>
      <c r="D92" s="6">
        <v>0</v>
      </c>
      <c r="E92" s="6">
        <v>0</v>
      </c>
      <c r="F92" s="54">
        <f t="shared" si="21"/>
        <v>0</v>
      </c>
      <c r="G92" s="12"/>
      <c r="H92" s="12"/>
      <c r="I92" s="12"/>
    </row>
    <row r="93" spans="1:9">
      <c r="A93" s="24" t="s">
        <v>95</v>
      </c>
      <c r="B93" s="35" t="s">
        <v>46</v>
      </c>
      <c r="C93" s="7" t="s">
        <v>5</v>
      </c>
      <c r="D93" s="19">
        <f t="shared" ref="D93" si="28">D94+D95+D96</f>
        <v>0</v>
      </c>
      <c r="E93" s="19">
        <f t="shared" ref="E93" si="29">E94+E95+E96</f>
        <v>11.7</v>
      </c>
      <c r="F93" s="54">
        <f t="shared" si="21"/>
        <v>11.7</v>
      </c>
      <c r="G93" s="3"/>
      <c r="H93" s="3"/>
      <c r="I93" s="12"/>
    </row>
    <row r="94" spans="1:9">
      <c r="A94" s="25"/>
      <c r="B94" s="27" t="s">
        <v>70</v>
      </c>
      <c r="C94" s="7" t="s">
        <v>5</v>
      </c>
      <c r="D94" s="6"/>
      <c r="E94" s="6"/>
      <c r="F94" s="54">
        <f t="shared" si="21"/>
        <v>0</v>
      </c>
      <c r="G94" s="12"/>
      <c r="H94" s="12"/>
      <c r="I94" s="12"/>
    </row>
    <row r="95" spans="1:9">
      <c r="A95" s="25"/>
      <c r="B95" s="27" t="s">
        <v>72</v>
      </c>
      <c r="C95" s="7" t="s">
        <v>5</v>
      </c>
      <c r="D95" s="20"/>
      <c r="E95" s="20">
        <v>11.7</v>
      </c>
      <c r="F95" s="54">
        <f t="shared" si="21"/>
        <v>11.7</v>
      </c>
      <c r="G95" s="12"/>
      <c r="H95" s="12"/>
      <c r="I95" s="12"/>
    </row>
    <row r="96" spans="1:9">
      <c r="A96" s="25"/>
      <c r="B96" s="27" t="s">
        <v>33</v>
      </c>
      <c r="C96" s="7" t="s">
        <v>5</v>
      </c>
      <c r="D96" s="6"/>
      <c r="E96" s="6"/>
      <c r="F96" s="54">
        <f t="shared" si="21"/>
        <v>0</v>
      </c>
      <c r="G96" s="12"/>
      <c r="H96" s="12"/>
      <c r="I96" s="12"/>
    </row>
    <row r="97" spans="1:9">
      <c r="A97" s="24" t="s">
        <v>95</v>
      </c>
      <c r="B97" s="36" t="s">
        <v>97</v>
      </c>
      <c r="C97" s="7" t="s">
        <v>5</v>
      </c>
      <c r="D97" s="19">
        <f t="shared" ref="D97" si="30">D98+D99+D100</f>
        <v>324.89999999999998</v>
      </c>
      <c r="E97" s="19">
        <f t="shared" ref="E97" si="31">E98+E99+E100</f>
        <v>312.89999999999998</v>
      </c>
      <c r="F97" s="54">
        <f t="shared" si="21"/>
        <v>-12</v>
      </c>
      <c r="G97" s="3"/>
      <c r="H97" s="3"/>
      <c r="I97" s="3"/>
    </row>
    <row r="98" spans="1:9">
      <c r="A98" s="25"/>
      <c r="B98" s="37" t="s">
        <v>70</v>
      </c>
      <c r="C98" s="7" t="s">
        <v>5</v>
      </c>
      <c r="D98" s="20">
        <f>D86+D90-D94</f>
        <v>308.89999999999998</v>
      </c>
      <c r="E98" s="20">
        <f>E86+E90-E94</f>
        <v>308.29999999999995</v>
      </c>
      <c r="F98" s="54">
        <f t="shared" si="21"/>
        <v>-0.60000000000002274</v>
      </c>
      <c r="G98" s="12"/>
      <c r="H98" s="12"/>
      <c r="I98" s="12"/>
    </row>
    <row r="99" spans="1:9">
      <c r="A99" s="25"/>
      <c r="B99" s="27" t="s">
        <v>71</v>
      </c>
      <c r="C99" s="7" t="s">
        <v>5</v>
      </c>
      <c r="D99" s="20">
        <f>D87+D91-D95</f>
        <v>16</v>
      </c>
      <c r="E99" s="20">
        <f>E87+E91-E95</f>
        <v>4.6000000000000014</v>
      </c>
      <c r="F99" s="54">
        <f t="shared" si="21"/>
        <v>-11.399999999999999</v>
      </c>
      <c r="G99" s="12"/>
      <c r="H99" s="12"/>
      <c r="I99" s="12"/>
    </row>
    <row r="100" spans="1:9">
      <c r="A100" s="25"/>
      <c r="B100" s="27" t="s">
        <v>33</v>
      </c>
      <c r="C100" s="7" t="s">
        <v>5</v>
      </c>
      <c r="D100" s="20">
        <v>0</v>
      </c>
      <c r="E100" s="20">
        <v>0</v>
      </c>
      <c r="F100" s="54">
        <f t="shared" si="21"/>
        <v>0</v>
      </c>
      <c r="G100" s="12"/>
      <c r="H100" s="12"/>
      <c r="I100" s="12"/>
    </row>
    <row r="101" spans="1:9">
      <c r="A101" s="24" t="s">
        <v>51</v>
      </c>
      <c r="B101" s="35" t="s">
        <v>114</v>
      </c>
      <c r="C101" s="7" t="s">
        <v>5</v>
      </c>
      <c r="D101" s="6">
        <v>963</v>
      </c>
      <c r="E101" s="6"/>
      <c r="F101" s="54"/>
      <c r="G101" s="12"/>
      <c r="H101" s="12"/>
      <c r="I101" s="12"/>
    </row>
    <row r="102" spans="1:9">
      <c r="A102" s="25"/>
      <c r="B102" s="27" t="s">
        <v>34</v>
      </c>
      <c r="C102" s="7" t="s">
        <v>5</v>
      </c>
      <c r="D102" s="6">
        <v>272</v>
      </c>
      <c r="E102" s="6"/>
      <c r="F102" s="54"/>
      <c r="G102" s="12"/>
      <c r="H102" s="12"/>
      <c r="I102" s="12"/>
    </row>
    <row r="103" spans="1:9">
      <c r="A103" s="25"/>
      <c r="B103" s="27" t="s">
        <v>115</v>
      </c>
      <c r="C103" s="7" t="s">
        <v>5</v>
      </c>
      <c r="D103" s="6">
        <v>1014</v>
      </c>
      <c r="E103" s="6"/>
      <c r="F103" s="54"/>
      <c r="G103" s="12"/>
      <c r="H103" s="12"/>
      <c r="I103" s="12"/>
    </row>
    <row r="104" spans="1:9">
      <c r="A104" s="25"/>
      <c r="B104" s="37" t="s">
        <v>34</v>
      </c>
      <c r="C104" s="7" t="s">
        <v>5</v>
      </c>
      <c r="D104" s="6">
        <v>251</v>
      </c>
      <c r="E104" s="6"/>
      <c r="F104" s="54"/>
      <c r="G104" s="12"/>
      <c r="H104" s="12"/>
      <c r="I104" s="12"/>
    </row>
    <row r="105" spans="1:9">
      <c r="A105" s="25"/>
      <c r="B105" s="27" t="s">
        <v>140</v>
      </c>
      <c r="C105" s="7" t="s">
        <v>5</v>
      </c>
      <c r="D105" s="6"/>
      <c r="E105" s="6">
        <v>1076</v>
      </c>
      <c r="F105" s="54"/>
      <c r="G105" s="12"/>
      <c r="H105" s="12"/>
      <c r="I105" s="12"/>
    </row>
    <row r="106" spans="1:9">
      <c r="A106" s="25"/>
      <c r="B106" s="37" t="s">
        <v>34</v>
      </c>
      <c r="C106" s="7" t="s">
        <v>5</v>
      </c>
      <c r="D106" s="6"/>
      <c r="E106" s="6">
        <v>248</v>
      </c>
      <c r="F106" s="54"/>
      <c r="G106" s="12"/>
      <c r="H106" s="12"/>
      <c r="I106" s="12"/>
    </row>
    <row r="107" spans="1:9">
      <c r="A107" s="24" t="s">
        <v>50</v>
      </c>
      <c r="B107" s="35" t="s">
        <v>135</v>
      </c>
      <c r="C107" s="7" t="s">
        <v>5</v>
      </c>
      <c r="D107" s="6">
        <v>566</v>
      </c>
      <c r="E107" s="6"/>
      <c r="F107" s="54"/>
      <c r="G107" s="12"/>
      <c r="H107" s="12"/>
      <c r="I107" s="12"/>
    </row>
    <row r="108" spans="1:9">
      <c r="A108" s="25"/>
      <c r="B108" s="27" t="s">
        <v>73</v>
      </c>
      <c r="C108" s="7" t="s">
        <v>5</v>
      </c>
      <c r="D108" s="6">
        <v>34</v>
      </c>
      <c r="E108" s="6"/>
      <c r="F108" s="54"/>
      <c r="G108" s="12"/>
      <c r="H108" s="12"/>
      <c r="I108" s="12"/>
    </row>
    <row r="109" spans="1:9">
      <c r="A109" s="25"/>
      <c r="B109" s="27" t="s">
        <v>116</v>
      </c>
      <c r="C109" s="7" t="s">
        <v>5</v>
      </c>
      <c r="D109" s="6">
        <v>556</v>
      </c>
      <c r="E109" s="6"/>
      <c r="F109" s="54"/>
      <c r="G109" s="12"/>
      <c r="H109" s="12"/>
      <c r="I109" s="12"/>
    </row>
    <row r="110" spans="1:9">
      <c r="A110" s="25"/>
      <c r="B110" s="27" t="s">
        <v>73</v>
      </c>
      <c r="C110" s="7" t="s">
        <v>5</v>
      </c>
      <c r="D110" s="6">
        <v>60</v>
      </c>
      <c r="E110" s="6"/>
      <c r="F110" s="54"/>
      <c r="G110" s="12"/>
      <c r="H110" s="12"/>
      <c r="I110" s="12"/>
    </row>
    <row r="111" spans="1:9">
      <c r="A111" s="25"/>
      <c r="B111" s="27" t="s">
        <v>141</v>
      </c>
      <c r="C111" s="7" t="s">
        <v>5</v>
      </c>
      <c r="D111" s="6"/>
      <c r="E111" s="6">
        <v>615</v>
      </c>
      <c r="F111" s="54"/>
      <c r="G111" s="12"/>
      <c r="H111" s="12"/>
      <c r="I111" s="12"/>
    </row>
    <row r="112" spans="1:9">
      <c r="A112" s="25"/>
      <c r="B112" s="27" t="s">
        <v>73</v>
      </c>
      <c r="C112" s="7" t="s">
        <v>5</v>
      </c>
      <c r="D112" s="6"/>
      <c r="E112" s="6">
        <v>81</v>
      </c>
      <c r="F112" s="54"/>
      <c r="G112" s="12"/>
      <c r="H112" s="12"/>
      <c r="I112" s="12"/>
    </row>
    <row r="113" spans="1:9">
      <c r="A113" s="24" t="s">
        <v>49</v>
      </c>
      <c r="B113" s="35" t="s">
        <v>111</v>
      </c>
      <c r="C113" s="7" t="s">
        <v>39</v>
      </c>
      <c r="D113" s="18">
        <v>57</v>
      </c>
      <c r="E113" s="18">
        <v>56</v>
      </c>
      <c r="F113" s="54">
        <f t="shared" si="21"/>
        <v>-1</v>
      </c>
      <c r="G113" s="3"/>
      <c r="H113" s="3"/>
      <c r="I113" s="3"/>
    </row>
    <row r="114" spans="1:9">
      <c r="A114" s="24"/>
      <c r="B114" s="35" t="s">
        <v>38</v>
      </c>
      <c r="C114" s="7" t="s">
        <v>39</v>
      </c>
      <c r="D114" s="18">
        <v>10</v>
      </c>
      <c r="E114" s="18">
        <v>10</v>
      </c>
      <c r="F114" s="54">
        <f t="shared" si="21"/>
        <v>0</v>
      </c>
      <c r="G114" s="3"/>
      <c r="H114" s="3"/>
      <c r="I114" s="3"/>
    </row>
    <row r="115" spans="1:9">
      <c r="A115" s="24" t="s">
        <v>91</v>
      </c>
      <c r="B115" s="35" t="s">
        <v>82</v>
      </c>
      <c r="C115" s="7" t="s">
        <v>5</v>
      </c>
      <c r="D115" s="21">
        <f>(D35+D52)/D113/9</f>
        <v>4.2592592592592595</v>
      </c>
      <c r="E115" s="21">
        <f>(E35+E52)/E113/9</f>
        <v>4.0238095238095237</v>
      </c>
      <c r="F115" s="55">
        <f t="shared" si="21"/>
        <v>-0.2354497354497358</v>
      </c>
      <c r="G115" s="4"/>
      <c r="H115" s="4"/>
      <c r="I115" s="4"/>
    </row>
    <row r="116" spans="1:9">
      <c r="A116" s="24"/>
      <c r="B116" s="35" t="s">
        <v>41</v>
      </c>
      <c r="C116" s="7" t="s">
        <v>5</v>
      </c>
      <c r="D116" s="21">
        <f>(D52/D114)/9</f>
        <v>6.2666666666666666</v>
      </c>
      <c r="E116" s="21">
        <f>(E52/E114)/9</f>
        <v>6.344444444444445</v>
      </c>
      <c r="F116" s="55">
        <f t="shared" si="21"/>
        <v>7.777777777777839E-2</v>
      </c>
      <c r="G116" s="4"/>
      <c r="H116" s="4"/>
      <c r="I116" s="4"/>
    </row>
    <row r="117" spans="1:9" ht="13.5" thickBot="1">
      <c r="A117" s="26"/>
      <c r="B117" s="38"/>
      <c r="C117" s="22"/>
      <c r="D117" s="22"/>
      <c r="E117" s="23"/>
      <c r="F117" s="56"/>
      <c r="G117" s="4"/>
      <c r="H117" s="4"/>
      <c r="I117" s="4"/>
    </row>
    <row r="118" spans="1:9">
      <c r="A118" s="2"/>
      <c r="B118" s="3"/>
      <c r="C118" s="2"/>
      <c r="D118" s="2"/>
      <c r="E118" s="4"/>
      <c r="F118" s="4"/>
      <c r="G118" s="4"/>
      <c r="H118" s="4"/>
      <c r="I118" s="4"/>
    </row>
    <row r="119" spans="1:9">
      <c r="A119" s="2"/>
      <c r="B119" s="3"/>
      <c r="C119" s="2"/>
      <c r="D119" s="2"/>
      <c r="E119" s="4"/>
      <c r="F119" s="4"/>
      <c r="G119" s="4"/>
      <c r="H119" s="4"/>
      <c r="I119" s="4"/>
    </row>
    <row r="120" spans="1:9" ht="15.75">
      <c r="A120" s="2"/>
      <c r="B120" s="29"/>
      <c r="C120" s="41"/>
      <c r="D120" s="41"/>
      <c r="E120" s="30"/>
      <c r="F120" s="30"/>
      <c r="G120" s="30"/>
      <c r="H120" s="30"/>
      <c r="I120" s="30"/>
    </row>
    <row r="121" spans="1:9" ht="15">
      <c r="B121" s="57" t="s">
        <v>127</v>
      </c>
      <c r="C121" s="57"/>
      <c r="D121" s="57"/>
      <c r="E121" s="57"/>
      <c r="F121" s="57"/>
      <c r="G121" s="57"/>
      <c r="H121" s="57"/>
      <c r="I121" s="57"/>
    </row>
    <row r="122" spans="1:9" ht="15">
      <c r="B122" s="40"/>
      <c r="C122" s="40"/>
      <c r="D122" s="40"/>
      <c r="E122" s="40"/>
      <c r="F122" s="40"/>
      <c r="G122" s="40"/>
      <c r="H122" s="40"/>
      <c r="I122" s="40"/>
    </row>
    <row r="123" spans="1:9" ht="15">
      <c r="B123" s="57" t="s">
        <v>126</v>
      </c>
      <c r="C123" s="57"/>
      <c r="D123" s="57"/>
      <c r="E123" s="57"/>
      <c r="F123" s="57"/>
      <c r="G123" s="57"/>
      <c r="H123" s="57"/>
      <c r="I123" s="57"/>
    </row>
    <row r="124" spans="1:9" ht="15">
      <c r="B124" s="40"/>
      <c r="C124" s="40"/>
      <c r="D124" s="40"/>
      <c r="E124" s="40"/>
      <c r="F124" s="40"/>
      <c r="G124" s="40"/>
      <c r="H124" s="40"/>
      <c r="I124" s="40"/>
    </row>
    <row r="125" spans="1:9" ht="15">
      <c r="B125" s="57" t="s">
        <v>128</v>
      </c>
      <c r="C125" s="57"/>
      <c r="D125" s="57"/>
      <c r="E125" s="57"/>
      <c r="F125" s="57"/>
      <c r="G125" s="57"/>
      <c r="H125" s="57"/>
      <c r="I125" s="57"/>
    </row>
    <row r="126" spans="1:9" ht="15">
      <c r="B126" s="31"/>
      <c r="C126" s="31"/>
      <c r="D126" s="31"/>
      <c r="E126" s="31"/>
      <c r="F126" s="31"/>
      <c r="G126" s="31"/>
      <c r="H126" s="31"/>
      <c r="I126" s="31"/>
    </row>
    <row r="127" spans="1:9" ht="14.25">
      <c r="B127" s="5"/>
      <c r="C127" s="5"/>
      <c r="D127" s="5"/>
      <c r="E127" s="5"/>
      <c r="F127" s="5"/>
      <c r="G127" s="5"/>
      <c r="H127" s="5"/>
      <c r="I127" s="5"/>
    </row>
  </sheetData>
  <mergeCells count="6">
    <mergeCell ref="B125:I125"/>
    <mergeCell ref="B1:F1"/>
    <mergeCell ref="B2:F2"/>
    <mergeCell ref="B3:F3"/>
    <mergeCell ref="B121:I121"/>
    <mergeCell ref="B123:I123"/>
  </mergeCells>
  <pageMargins left="0.55118110236220474" right="0.35433070866141736" top="0.59055118110236227" bottom="0.23622047244094491" header="0.31496062992125984" footer="0.39370078740157483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ФП 2015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2015-08-17T07:32:57Z</cp:lastPrinted>
  <dcterms:created xsi:type="dcterms:W3CDTF">1996-10-08T23:32:33Z</dcterms:created>
  <dcterms:modified xsi:type="dcterms:W3CDTF">2016-10-31T12:33:50Z</dcterms:modified>
</cp:coreProperties>
</file>