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 firstSheet="5" activeTab="10"/>
  </bookViews>
  <sheets>
    <sheet name="півріччя" sheetId="1" r:id="rId1"/>
    <sheet name="9 місяців" sheetId="2" r:id="rId2"/>
    <sheet name="рік" sheetId="3" r:id="rId3"/>
    <sheet name="1квартал 2015" sheetId="4" r:id="rId4"/>
    <sheet name="1 півріччя 2015" sheetId="5" r:id="rId5"/>
    <sheet name="9 місяців 2015" sheetId="6" r:id="rId6"/>
    <sheet name="2015" sheetId="7" r:id="rId7"/>
    <sheet name="1 квартал 2016" sheetId="8" r:id="rId8"/>
    <sheet name="1 півріччя 2016" sheetId="11" r:id="rId9"/>
    <sheet name="9 місяців 2016" sheetId="10" r:id="rId10"/>
    <sheet name="2016" sheetId="9" r:id="rId11"/>
  </sheets>
  <calcPr calcId="162913"/>
</workbook>
</file>

<file path=xl/calcChain.xml><?xml version="1.0" encoding="utf-8"?>
<calcChain xmlns="http://schemas.openxmlformats.org/spreadsheetml/2006/main">
  <c r="F42" i="9" l="1"/>
  <c r="F55" i="9"/>
  <c r="F54" i="9"/>
  <c r="F73" i="9"/>
  <c r="F72" i="9"/>
  <c r="F71" i="9"/>
  <c r="F70" i="9"/>
  <c r="F68" i="9"/>
  <c r="F67" i="9"/>
  <c r="F66" i="9"/>
  <c r="F65" i="9"/>
  <c r="E77" i="9"/>
  <c r="E76" i="9"/>
  <c r="E75" i="9"/>
  <c r="E74" i="9"/>
  <c r="E73" i="9"/>
  <c r="E72" i="9"/>
  <c r="E71" i="9"/>
  <c r="E70" i="9"/>
  <c r="E68" i="9"/>
  <c r="E67" i="9"/>
  <c r="E66" i="9"/>
  <c r="E65" i="9"/>
  <c r="E55" i="9"/>
  <c r="E54" i="9"/>
  <c r="E53" i="9"/>
  <c r="E52" i="9"/>
  <c r="E46" i="9"/>
  <c r="E42" i="9"/>
  <c r="E40" i="9"/>
  <c r="E39" i="9"/>
  <c r="E33" i="9"/>
  <c r="E32" i="9"/>
  <c r="F53" i="9"/>
  <c r="F52" i="9"/>
  <c r="F49" i="9"/>
  <c r="F45" i="9"/>
  <c r="F16" i="9"/>
  <c r="F10" i="9"/>
  <c r="F43" i="10"/>
  <c r="F40" i="10"/>
  <c r="F16" i="10"/>
  <c r="F10" i="10"/>
  <c r="F43" i="11"/>
  <c r="F10" i="11"/>
  <c r="D18" i="11"/>
  <c r="F18" i="11" s="1"/>
  <c r="C18" i="11"/>
  <c r="D17" i="11"/>
  <c r="F17" i="11" s="1"/>
  <c r="D16" i="11"/>
  <c r="F16" i="11"/>
  <c r="D15" i="11"/>
  <c r="C17" i="11"/>
  <c r="C16" i="11"/>
  <c r="C15" i="11"/>
  <c r="E15" i="11" s="1"/>
  <c r="F77" i="9"/>
  <c r="F76" i="9"/>
  <c r="F75" i="9"/>
  <c r="F74" i="9"/>
  <c r="D14" i="9"/>
  <c r="D13" i="9"/>
  <c r="D20" i="9"/>
  <c r="D19" i="9"/>
  <c r="D34" i="9"/>
  <c r="D43" i="9"/>
  <c r="C14" i="9"/>
  <c r="C13" i="9" s="1"/>
  <c r="C20" i="9"/>
  <c r="C19" i="9" s="1"/>
  <c r="E19" i="9" s="1"/>
  <c r="C34" i="9"/>
  <c r="F34" i="9" s="1"/>
  <c r="C43" i="9"/>
  <c r="E49" i="9"/>
  <c r="F47" i="9"/>
  <c r="E47" i="9"/>
  <c r="E45" i="9"/>
  <c r="F44" i="9"/>
  <c r="E44" i="9"/>
  <c r="F38" i="9"/>
  <c r="E38" i="9"/>
  <c r="F37" i="9"/>
  <c r="E37" i="9"/>
  <c r="F36" i="9"/>
  <c r="E36" i="9"/>
  <c r="F35" i="9"/>
  <c r="E35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F18" i="9"/>
  <c r="E18" i="9"/>
  <c r="F17" i="9"/>
  <c r="E17" i="9"/>
  <c r="E16" i="9"/>
  <c r="F15" i="9"/>
  <c r="E15" i="9"/>
  <c r="F12" i="9"/>
  <c r="E12" i="9"/>
  <c r="F11" i="9"/>
  <c r="E11" i="9"/>
  <c r="E10" i="9"/>
  <c r="F9" i="9"/>
  <c r="E9" i="9"/>
  <c r="D8" i="9"/>
  <c r="C8" i="9"/>
  <c r="D7" i="9"/>
  <c r="C7" i="9"/>
  <c r="F6" i="9"/>
  <c r="E6" i="9"/>
  <c r="F75" i="10"/>
  <c r="E75" i="10"/>
  <c r="F74" i="10"/>
  <c r="E74" i="10"/>
  <c r="F73" i="10"/>
  <c r="E73" i="10"/>
  <c r="F72" i="10"/>
  <c r="E72" i="10"/>
  <c r="D14" i="10"/>
  <c r="D13" i="10" s="1"/>
  <c r="E13" i="10" s="1"/>
  <c r="D20" i="10"/>
  <c r="D19" i="10" s="1"/>
  <c r="D33" i="10"/>
  <c r="E33" i="10" s="1"/>
  <c r="D41" i="10"/>
  <c r="C14" i="10"/>
  <c r="C13" i="10" s="1"/>
  <c r="C31" i="10" s="1"/>
  <c r="C20" i="10"/>
  <c r="C19" i="10" s="1"/>
  <c r="C33" i="10"/>
  <c r="C41" i="10"/>
  <c r="F41" i="10"/>
  <c r="E47" i="10"/>
  <c r="F45" i="10"/>
  <c r="E45" i="10"/>
  <c r="E43" i="10"/>
  <c r="F42" i="10"/>
  <c r="E42" i="10"/>
  <c r="F37" i="10"/>
  <c r="E37" i="10"/>
  <c r="F36" i="10"/>
  <c r="E36" i="10"/>
  <c r="F35" i="10"/>
  <c r="E35" i="10"/>
  <c r="F34" i="10"/>
  <c r="E34" i="10"/>
  <c r="F30" i="10"/>
  <c r="E30" i="10"/>
  <c r="F29" i="10"/>
  <c r="E29" i="10"/>
  <c r="F28" i="10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18" i="10"/>
  <c r="E18" i="10"/>
  <c r="F17" i="10"/>
  <c r="E17" i="10"/>
  <c r="E16" i="10"/>
  <c r="F15" i="10"/>
  <c r="E15" i="10"/>
  <c r="F12" i="10"/>
  <c r="E12" i="10"/>
  <c r="F11" i="10"/>
  <c r="E11" i="10"/>
  <c r="E10" i="10"/>
  <c r="F9" i="10"/>
  <c r="E9" i="10"/>
  <c r="D8" i="10"/>
  <c r="C8" i="10"/>
  <c r="D7" i="10"/>
  <c r="C7" i="10"/>
  <c r="F6" i="10"/>
  <c r="E6" i="10"/>
  <c r="F75" i="11"/>
  <c r="E75" i="11"/>
  <c r="F74" i="11"/>
  <c r="E74" i="11"/>
  <c r="F73" i="11"/>
  <c r="E73" i="11"/>
  <c r="F72" i="11"/>
  <c r="E72" i="11"/>
  <c r="D14" i="11"/>
  <c r="D13" i="11" s="1"/>
  <c r="D20" i="11"/>
  <c r="D19" i="11" s="1"/>
  <c r="D33" i="11"/>
  <c r="F33" i="11" s="1"/>
  <c r="D41" i="11"/>
  <c r="D48" i="11"/>
  <c r="D49" i="11" s="1"/>
  <c r="C14" i="11"/>
  <c r="C13" i="11" s="1"/>
  <c r="C31" i="11" s="1"/>
  <c r="C39" i="11" s="1"/>
  <c r="C46" i="11" s="1"/>
  <c r="E46" i="11" s="1"/>
  <c r="C20" i="11"/>
  <c r="C19" i="11"/>
  <c r="C33" i="11"/>
  <c r="C41" i="11"/>
  <c r="F41" i="11" s="1"/>
  <c r="E47" i="11"/>
  <c r="F45" i="11"/>
  <c r="E45" i="11"/>
  <c r="E43" i="11"/>
  <c r="F42" i="11"/>
  <c r="E42" i="11"/>
  <c r="E41" i="11"/>
  <c r="F37" i="11"/>
  <c r="E37" i="11"/>
  <c r="F36" i="11"/>
  <c r="E36" i="11"/>
  <c r="F35" i="11"/>
  <c r="E35" i="11"/>
  <c r="F34" i="11"/>
  <c r="E34" i="11"/>
  <c r="E33" i="11"/>
  <c r="F30" i="11"/>
  <c r="E30" i="11"/>
  <c r="F29" i="11"/>
  <c r="E29" i="11"/>
  <c r="F28" i="11"/>
  <c r="E28" i="11"/>
  <c r="F27" i="11"/>
  <c r="E27" i="11"/>
  <c r="F26" i="11"/>
  <c r="E26" i="11"/>
  <c r="F25" i="11"/>
  <c r="E25" i="11"/>
  <c r="F24" i="11"/>
  <c r="E24" i="11"/>
  <c r="F23" i="11"/>
  <c r="E23" i="11"/>
  <c r="F22" i="11"/>
  <c r="E22" i="11"/>
  <c r="F21" i="11"/>
  <c r="E21" i="11"/>
  <c r="E20" i="11"/>
  <c r="E18" i="11"/>
  <c r="E17" i="11"/>
  <c r="E16" i="11"/>
  <c r="F15" i="11"/>
  <c r="E14" i="11"/>
  <c r="F12" i="11"/>
  <c r="E12" i="11"/>
  <c r="F11" i="11"/>
  <c r="E11" i="11"/>
  <c r="E10" i="11"/>
  <c r="F9" i="11"/>
  <c r="E9" i="11"/>
  <c r="D8" i="11"/>
  <c r="D7" i="11" s="1"/>
  <c r="F7" i="11" s="1"/>
  <c r="C8" i="11"/>
  <c r="C7" i="11"/>
  <c r="F6" i="11"/>
  <c r="E6" i="11"/>
  <c r="F75" i="8"/>
  <c r="E75" i="8"/>
  <c r="F74" i="8"/>
  <c r="E74" i="8"/>
  <c r="F73" i="8"/>
  <c r="E73" i="8"/>
  <c r="F72" i="8"/>
  <c r="E72" i="8"/>
  <c r="D14" i="8"/>
  <c r="D13" i="8"/>
  <c r="D31" i="8" s="1"/>
  <c r="D20" i="8"/>
  <c r="D19" i="8"/>
  <c r="D33" i="8"/>
  <c r="E33" i="8" s="1"/>
  <c r="D41" i="8"/>
  <c r="C14" i="8"/>
  <c r="C13" i="8" s="1"/>
  <c r="C20" i="8"/>
  <c r="C19" i="8" s="1"/>
  <c r="F19" i="8" s="1"/>
  <c r="C33" i="8"/>
  <c r="C41" i="8"/>
  <c r="E47" i="8"/>
  <c r="F45" i="8"/>
  <c r="E45" i="8"/>
  <c r="E43" i="8"/>
  <c r="F42" i="8"/>
  <c r="E42" i="8"/>
  <c r="F41" i="8"/>
  <c r="E41" i="8"/>
  <c r="F37" i="8"/>
  <c r="E37" i="8"/>
  <c r="F36" i="8"/>
  <c r="E36" i="8"/>
  <c r="F35" i="8"/>
  <c r="E35" i="8"/>
  <c r="F34" i="8"/>
  <c r="E34" i="8"/>
  <c r="F33" i="8"/>
  <c r="F30" i="8"/>
  <c r="E30" i="8"/>
  <c r="F29" i="8"/>
  <c r="E29" i="8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F18" i="8"/>
  <c r="E18" i="8"/>
  <c r="F17" i="8"/>
  <c r="E17" i="8"/>
  <c r="E16" i="8"/>
  <c r="F15" i="8"/>
  <c r="E15" i="8"/>
  <c r="E14" i="8"/>
  <c r="F12" i="8"/>
  <c r="E12" i="8"/>
  <c r="F11" i="8"/>
  <c r="E11" i="8"/>
  <c r="E10" i="8"/>
  <c r="F9" i="8"/>
  <c r="E9" i="8"/>
  <c r="D8" i="8"/>
  <c r="C8" i="8"/>
  <c r="F8" i="8" s="1"/>
  <c r="E8" i="8"/>
  <c r="D7" i="8"/>
  <c r="C7" i="8"/>
  <c r="F6" i="8"/>
  <c r="E6" i="8"/>
  <c r="E42" i="7"/>
  <c r="F49" i="7"/>
  <c r="F39" i="7"/>
  <c r="F73" i="7"/>
  <c r="E73" i="7"/>
  <c r="F72" i="7"/>
  <c r="E72" i="7"/>
  <c r="F71" i="7"/>
  <c r="E71" i="7"/>
  <c r="F70" i="7"/>
  <c r="E70" i="7"/>
  <c r="F68" i="7"/>
  <c r="E68" i="7"/>
  <c r="F67" i="7"/>
  <c r="E67" i="7"/>
  <c r="F66" i="7"/>
  <c r="E66" i="7"/>
  <c r="F65" i="7"/>
  <c r="E65" i="7"/>
  <c r="F55" i="7"/>
  <c r="E55" i="7"/>
  <c r="F54" i="7"/>
  <c r="E54" i="7"/>
  <c r="F53" i="7"/>
  <c r="E53" i="7"/>
  <c r="F52" i="7"/>
  <c r="E52" i="7"/>
  <c r="C20" i="7"/>
  <c r="F77" i="7"/>
  <c r="E77" i="7"/>
  <c r="F76" i="7"/>
  <c r="E76" i="7"/>
  <c r="F75" i="7"/>
  <c r="E75" i="7"/>
  <c r="F74" i="7"/>
  <c r="E74" i="7"/>
  <c r="D14" i="7"/>
  <c r="D20" i="7"/>
  <c r="D19" i="7"/>
  <c r="D34" i="7"/>
  <c r="D43" i="7"/>
  <c r="C14" i="7"/>
  <c r="C13" i="7"/>
  <c r="C34" i="7"/>
  <c r="C43" i="7"/>
  <c r="E49" i="7"/>
  <c r="F47" i="7"/>
  <c r="E47" i="7"/>
  <c r="F45" i="7"/>
  <c r="E45" i="7"/>
  <c r="F44" i="7"/>
  <c r="E44" i="7"/>
  <c r="F43" i="7"/>
  <c r="F40" i="7"/>
  <c r="E40" i="7"/>
  <c r="E39" i="7"/>
  <c r="F38" i="7"/>
  <c r="E38" i="7"/>
  <c r="F37" i="7"/>
  <c r="E37" i="7"/>
  <c r="F36" i="7"/>
  <c r="E36" i="7"/>
  <c r="F35" i="7"/>
  <c r="E35" i="7"/>
  <c r="F34" i="7"/>
  <c r="E34" i="7"/>
  <c r="E33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F18" i="7"/>
  <c r="E18" i="7"/>
  <c r="F17" i="7"/>
  <c r="E17" i="7"/>
  <c r="F16" i="7"/>
  <c r="E16" i="7"/>
  <c r="F15" i="7"/>
  <c r="E15" i="7"/>
  <c r="F14" i="7"/>
  <c r="F12" i="7"/>
  <c r="E12" i="7"/>
  <c r="F11" i="7"/>
  <c r="E11" i="7"/>
  <c r="F10" i="7"/>
  <c r="E10" i="7"/>
  <c r="F9" i="7"/>
  <c r="E9" i="7"/>
  <c r="D8" i="7"/>
  <c r="E8" i="7" s="1"/>
  <c r="C8" i="7"/>
  <c r="F8" i="7"/>
  <c r="D7" i="7"/>
  <c r="E7" i="7" s="1"/>
  <c r="C7" i="7"/>
  <c r="F7" i="7"/>
  <c r="F6" i="7"/>
  <c r="E6" i="7"/>
  <c r="F77" i="6"/>
  <c r="E77" i="6"/>
  <c r="F76" i="6"/>
  <c r="E76" i="6"/>
  <c r="F75" i="6"/>
  <c r="E75" i="6"/>
  <c r="F74" i="6"/>
  <c r="E74" i="6"/>
  <c r="D14" i="6"/>
  <c r="D20" i="6"/>
  <c r="D19" i="6"/>
  <c r="D34" i="6"/>
  <c r="D43" i="6"/>
  <c r="F43" i="6" s="1"/>
  <c r="C14" i="6"/>
  <c r="C13" i="6"/>
  <c r="C20" i="6"/>
  <c r="C34" i="6"/>
  <c r="F34" i="6" s="1"/>
  <c r="C43" i="6"/>
  <c r="E49" i="6"/>
  <c r="F47" i="6"/>
  <c r="E47" i="6"/>
  <c r="F45" i="6"/>
  <c r="E45" i="6"/>
  <c r="F44" i="6"/>
  <c r="E44" i="6"/>
  <c r="E43" i="6"/>
  <c r="F40" i="6"/>
  <c r="E40" i="6"/>
  <c r="E39" i="6"/>
  <c r="F38" i="6"/>
  <c r="E38" i="6"/>
  <c r="F37" i="6"/>
  <c r="E37" i="6"/>
  <c r="F36" i="6"/>
  <c r="E36" i="6"/>
  <c r="F35" i="6"/>
  <c r="E35" i="6"/>
  <c r="E34" i="6"/>
  <c r="E33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18" i="6"/>
  <c r="E18" i="6"/>
  <c r="F17" i="6"/>
  <c r="E17" i="6"/>
  <c r="F16" i="6"/>
  <c r="E16" i="6"/>
  <c r="F15" i="6"/>
  <c r="E15" i="6"/>
  <c r="F14" i="6"/>
  <c r="F12" i="6"/>
  <c r="E12" i="6"/>
  <c r="F11" i="6"/>
  <c r="E11" i="6"/>
  <c r="F10" i="6"/>
  <c r="E10" i="6"/>
  <c r="F9" i="6"/>
  <c r="E9" i="6"/>
  <c r="D8" i="6"/>
  <c r="C8" i="6"/>
  <c r="D7" i="6"/>
  <c r="C7" i="6"/>
  <c r="F6" i="6"/>
  <c r="E6" i="6"/>
  <c r="E39" i="5"/>
  <c r="E33" i="5"/>
  <c r="F16" i="5"/>
  <c r="F10" i="5"/>
  <c r="F40" i="5"/>
  <c r="E40" i="5"/>
  <c r="F77" i="5"/>
  <c r="E77" i="5"/>
  <c r="F76" i="5"/>
  <c r="E76" i="5"/>
  <c r="F75" i="5"/>
  <c r="E75" i="5"/>
  <c r="F74" i="5"/>
  <c r="E74" i="5"/>
  <c r="D14" i="5"/>
  <c r="D20" i="5"/>
  <c r="D34" i="5"/>
  <c r="E34" i="5" s="1"/>
  <c r="D43" i="5"/>
  <c r="C14" i="5"/>
  <c r="C13" i="5" s="1"/>
  <c r="C32" i="5"/>
  <c r="C41" i="5" s="1"/>
  <c r="C48" i="5" s="1"/>
  <c r="C50" i="5" s="1"/>
  <c r="C51" i="5" s="1"/>
  <c r="C20" i="5"/>
  <c r="C19" i="5"/>
  <c r="C34" i="5"/>
  <c r="C43" i="5"/>
  <c r="E43" i="5" s="1"/>
  <c r="E49" i="5"/>
  <c r="F47" i="5"/>
  <c r="E47" i="5"/>
  <c r="F45" i="5"/>
  <c r="E45" i="5"/>
  <c r="F44" i="5"/>
  <c r="E44" i="5"/>
  <c r="F43" i="5"/>
  <c r="F38" i="5"/>
  <c r="E38" i="5"/>
  <c r="F37" i="5"/>
  <c r="E37" i="5"/>
  <c r="F36" i="5"/>
  <c r="E36" i="5"/>
  <c r="F35" i="5"/>
  <c r="E35" i="5"/>
  <c r="F34" i="5"/>
  <c r="F31" i="5"/>
  <c r="E31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18" i="5"/>
  <c r="E18" i="5"/>
  <c r="F17" i="5"/>
  <c r="E17" i="5"/>
  <c r="E16" i="5"/>
  <c r="F15" i="5"/>
  <c r="E15" i="5"/>
  <c r="E14" i="5"/>
  <c r="F12" i="5"/>
  <c r="E12" i="5"/>
  <c r="F11" i="5"/>
  <c r="E11" i="5"/>
  <c r="E10" i="5"/>
  <c r="F9" i="5"/>
  <c r="E9" i="5"/>
  <c r="D8" i="5"/>
  <c r="C8" i="5"/>
  <c r="F8" i="5"/>
  <c r="C7" i="5"/>
  <c r="F6" i="5"/>
  <c r="E6" i="5"/>
  <c r="F76" i="4"/>
  <c r="F75" i="4"/>
  <c r="E76" i="4"/>
  <c r="C34" i="4"/>
  <c r="C8" i="4"/>
  <c r="C7" i="4" s="1"/>
  <c r="E7" i="4" s="1"/>
  <c r="E75" i="4"/>
  <c r="F74" i="4"/>
  <c r="E74" i="4"/>
  <c r="F73" i="4"/>
  <c r="E73" i="4"/>
  <c r="D14" i="4"/>
  <c r="D13" i="4"/>
  <c r="D20" i="4"/>
  <c r="D19" i="4"/>
  <c r="D34" i="4"/>
  <c r="D42" i="4"/>
  <c r="C14" i="4"/>
  <c r="C13" i="4"/>
  <c r="C20" i="4"/>
  <c r="C19" i="4"/>
  <c r="C42" i="4"/>
  <c r="E48" i="4"/>
  <c r="F46" i="4"/>
  <c r="E46" i="4"/>
  <c r="F44" i="4"/>
  <c r="E44" i="4"/>
  <c r="F43" i="4"/>
  <c r="E43" i="4"/>
  <c r="F42" i="4"/>
  <c r="F38" i="4"/>
  <c r="E38" i="4"/>
  <c r="F37" i="4"/>
  <c r="E37" i="4"/>
  <c r="F36" i="4"/>
  <c r="E36" i="4"/>
  <c r="F35" i="4"/>
  <c r="E35" i="4"/>
  <c r="F34" i="4"/>
  <c r="E34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8" i="4"/>
  <c r="E18" i="4"/>
  <c r="F17" i="4"/>
  <c r="E17" i="4"/>
  <c r="E16" i="4"/>
  <c r="F15" i="4"/>
  <c r="E15" i="4"/>
  <c r="F14" i="4"/>
  <c r="E14" i="4"/>
  <c r="F12" i="4"/>
  <c r="E12" i="4"/>
  <c r="F11" i="4"/>
  <c r="E11" i="4"/>
  <c r="E10" i="4"/>
  <c r="F9" i="4"/>
  <c r="E9" i="4"/>
  <c r="D8" i="4"/>
  <c r="E8" i="4"/>
  <c r="F6" i="4"/>
  <c r="E6" i="4"/>
  <c r="C8" i="3"/>
  <c r="C7" i="3"/>
  <c r="E76" i="3"/>
  <c r="F75" i="3"/>
  <c r="E75" i="3"/>
  <c r="F74" i="3"/>
  <c r="E74" i="3"/>
  <c r="D14" i="3"/>
  <c r="D20" i="3"/>
  <c r="D34" i="3"/>
  <c r="D42" i="3"/>
  <c r="C14" i="3"/>
  <c r="C13" i="3"/>
  <c r="C20" i="3"/>
  <c r="C19" i="3"/>
  <c r="C34" i="3"/>
  <c r="C42" i="3"/>
  <c r="E49" i="3"/>
  <c r="F47" i="3"/>
  <c r="E47" i="3"/>
  <c r="F45" i="3"/>
  <c r="E45" i="3"/>
  <c r="E44" i="3"/>
  <c r="F43" i="3"/>
  <c r="E43" i="3"/>
  <c r="F38" i="3"/>
  <c r="E38" i="3"/>
  <c r="F37" i="3"/>
  <c r="E37" i="3"/>
  <c r="F36" i="3"/>
  <c r="E36" i="3"/>
  <c r="F35" i="3"/>
  <c r="E35" i="3"/>
  <c r="F34" i="3"/>
  <c r="E34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E20" i="3"/>
  <c r="F18" i="3"/>
  <c r="E18" i="3"/>
  <c r="F17" i="3"/>
  <c r="E17" i="3"/>
  <c r="F16" i="3"/>
  <c r="E16" i="3"/>
  <c r="F15" i="3"/>
  <c r="E15" i="3"/>
  <c r="E14" i="3"/>
  <c r="F12" i="3"/>
  <c r="E12" i="3"/>
  <c r="F11" i="3"/>
  <c r="E11" i="3"/>
  <c r="F10" i="3"/>
  <c r="E10" i="3"/>
  <c r="F9" i="3"/>
  <c r="E9" i="3"/>
  <c r="D8" i="3"/>
  <c r="F8" i="3"/>
  <c r="E8" i="3"/>
  <c r="F6" i="3"/>
  <c r="E6" i="3"/>
  <c r="E76" i="2"/>
  <c r="F75" i="2"/>
  <c r="E75" i="2"/>
  <c r="F74" i="2"/>
  <c r="E74" i="2"/>
  <c r="D14" i="2"/>
  <c r="D13" i="2"/>
  <c r="D20" i="2"/>
  <c r="D19" i="2"/>
  <c r="D34" i="2"/>
  <c r="D42" i="2"/>
  <c r="C14" i="2"/>
  <c r="C20" i="2"/>
  <c r="C34" i="2"/>
  <c r="C42" i="2"/>
  <c r="E49" i="2"/>
  <c r="F47" i="2"/>
  <c r="E47" i="2"/>
  <c r="F45" i="2"/>
  <c r="E45" i="2"/>
  <c r="E44" i="2"/>
  <c r="F43" i="2"/>
  <c r="E43" i="2"/>
  <c r="F42" i="2"/>
  <c r="E42" i="2"/>
  <c r="F38" i="2"/>
  <c r="E38" i="2"/>
  <c r="F37" i="2"/>
  <c r="E37" i="2"/>
  <c r="F36" i="2"/>
  <c r="E36" i="2"/>
  <c r="F35" i="2"/>
  <c r="E35" i="2"/>
  <c r="F34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F18" i="2"/>
  <c r="E18" i="2"/>
  <c r="F17" i="2"/>
  <c r="E17" i="2"/>
  <c r="F16" i="2"/>
  <c r="E16" i="2"/>
  <c r="F15" i="2"/>
  <c r="E15" i="2"/>
  <c r="F14" i="2"/>
  <c r="F12" i="2"/>
  <c r="E12" i="2"/>
  <c r="F11" i="2"/>
  <c r="E11" i="2"/>
  <c r="F10" i="2"/>
  <c r="E10" i="2"/>
  <c r="F9" i="2"/>
  <c r="E9" i="2"/>
  <c r="D8" i="2"/>
  <c r="C8" i="2"/>
  <c r="F8" i="2"/>
  <c r="C7" i="2"/>
  <c r="F6" i="2"/>
  <c r="E6" i="2"/>
  <c r="D76" i="1"/>
  <c r="E76" i="1" s="1"/>
  <c r="D77" i="1"/>
  <c r="C77" i="1"/>
  <c r="D42" i="1"/>
  <c r="D14" i="1"/>
  <c r="D20" i="1"/>
  <c r="D34" i="1"/>
  <c r="C42" i="1"/>
  <c r="C14" i="1"/>
  <c r="C13" i="1" s="1"/>
  <c r="C20" i="1"/>
  <c r="C19" i="1" s="1"/>
  <c r="C32" i="1"/>
  <c r="C40" i="1" s="1"/>
  <c r="C48" i="1" s="1"/>
  <c r="C50" i="1" s="1"/>
  <c r="C51" i="1" s="1"/>
  <c r="C34" i="1"/>
  <c r="E44" i="1"/>
  <c r="D8" i="1"/>
  <c r="D7" i="1"/>
  <c r="C8" i="1"/>
  <c r="C7" i="1"/>
  <c r="F75" i="1"/>
  <c r="E75" i="1"/>
  <c r="F74" i="1"/>
  <c r="E74" i="1"/>
  <c r="E54" i="1"/>
  <c r="E49" i="1"/>
  <c r="F47" i="1"/>
  <c r="E47" i="1"/>
  <c r="F45" i="1"/>
  <c r="E45" i="1"/>
  <c r="F43" i="1"/>
  <c r="E43" i="1"/>
  <c r="F42" i="1"/>
  <c r="E42" i="1"/>
  <c r="F38" i="1"/>
  <c r="E38" i="1"/>
  <c r="F37" i="1"/>
  <c r="E37" i="1"/>
  <c r="F36" i="1"/>
  <c r="E36" i="1"/>
  <c r="F35" i="1"/>
  <c r="E35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F18" i="1"/>
  <c r="E18" i="1"/>
  <c r="F17" i="1"/>
  <c r="E17" i="1"/>
  <c r="F16" i="1"/>
  <c r="E16" i="1"/>
  <c r="F15" i="1"/>
  <c r="E15" i="1"/>
  <c r="F12" i="1"/>
  <c r="E12" i="1"/>
  <c r="F11" i="1"/>
  <c r="E11" i="1"/>
  <c r="F10" i="1"/>
  <c r="E10" i="1"/>
  <c r="F9" i="1"/>
  <c r="E9" i="1"/>
  <c r="F8" i="1"/>
  <c r="E8" i="1"/>
  <c r="F6" i="1"/>
  <c r="E6" i="1"/>
  <c r="F8" i="11"/>
  <c r="F14" i="11"/>
  <c r="F13" i="4"/>
  <c r="E13" i="4"/>
  <c r="E19" i="4"/>
  <c r="F19" i="4"/>
  <c r="D7" i="3"/>
  <c r="E13" i="8"/>
  <c r="F13" i="8"/>
  <c r="F46" i="11"/>
  <c r="D7" i="4"/>
  <c r="E19" i="8"/>
  <c r="E13" i="11"/>
  <c r="F7" i="4"/>
  <c r="F7" i="3"/>
  <c r="E41" i="10"/>
  <c r="F33" i="10"/>
  <c r="E20" i="10"/>
  <c r="F19" i="10"/>
  <c r="E19" i="10"/>
  <c r="F20" i="10"/>
  <c r="D31" i="10"/>
  <c r="D39" i="10" s="1"/>
  <c r="E14" i="10"/>
  <c r="E7" i="10"/>
  <c r="E8" i="10"/>
  <c r="F14" i="10"/>
  <c r="F13" i="10"/>
  <c r="F7" i="10"/>
  <c r="F8" i="10"/>
  <c r="F43" i="9"/>
  <c r="E34" i="9"/>
  <c r="D31" i="9"/>
  <c r="D41" i="9" s="1"/>
  <c r="E14" i="9"/>
  <c r="E7" i="9"/>
  <c r="E8" i="9"/>
  <c r="E43" i="9"/>
  <c r="F19" i="9"/>
  <c r="F13" i="9"/>
  <c r="C31" i="9"/>
  <c r="C41" i="9" s="1"/>
  <c r="C48" i="9" s="1"/>
  <c r="C50" i="9" s="1"/>
  <c r="C51" i="9" s="1"/>
  <c r="F14" i="9"/>
  <c r="E13" i="9"/>
  <c r="F7" i="9"/>
  <c r="F8" i="9"/>
  <c r="F31" i="9"/>
  <c r="E31" i="9"/>
  <c r="E41" i="9" l="1"/>
  <c r="D48" i="9"/>
  <c r="F41" i="9"/>
  <c r="F39" i="10"/>
  <c r="D46" i="10"/>
  <c r="E39" i="10"/>
  <c r="C39" i="10"/>
  <c r="C46" i="10" s="1"/>
  <c r="C48" i="10" s="1"/>
  <c r="C49" i="10" s="1"/>
  <c r="E31" i="10"/>
  <c r="E34" i="1"/>
  <c r="F34" i="1"/>
  <c r="D13" i="1"/>
  <c r="E14" i="1"/>
  <c r="F14" i="1"/>
  <c r="E8" i="2"/>
  <c r="D7" i="2"/>
  <c r="C19" i="2"/>
  <c r="F19" i="2" s="1"/>
  <c r="E20" i="2"/>
  <c r="E19" i="2"/>
  <c r="D32" i="2"/>
  <c r="C32" i="3"/>
  <c r="C40" i="3" s="1"/>
  <c r="C48" i="3" s="1"/>
  <c r="C50" i="3" s="1"/>
  <c r="C51" i="3" s="1"/>
  <c r="F42" i="3"/>
  <c r="E42" i="3"/>
  <c r="D13" i="3"/>
  <c r="F14" i="3"/>
  <c r="D19" i="5"/>
  <c r="E20" i="5"/>
  <c r="F7" i="8"/>
  <c r="E7" i="8"/>
  <c r="D39" i="8"/>
  <c r="F19" i="11"/>
  <c r="D31" i="11"/>
  <c r="F31" i="10"/>
  <c r="F13" i="11"/>
  <c r="F31" i="8"/>
  <c r="E19" i="11"/>
  <c r="C48" i="11"/>
  <c r="C31" i="8"/>
  <c r="C39" i="8" s="1"/>
  <c r="C46" i="8" s="1"/>
  <c r="C48" i="8" s="1"/>
  <c r="C49" i="8" s="1"/>
  <c r="E7" i="3"/>
  <c r="E7" i="11"/>
  <c r="F7" i="1"/>
  <c r="E7" i="1"/>
  <c r="E8" i="5"/>
  <c r="D7" i="5"/>
  <c r="F20" i="5"/>
  <c r="C19" i="6"/>
  <c r="F19" i="6" s="1"/>
  <c r="E20" i="6"/>
  <c r="F20" i="6"/>
  <c r="D13" i="7"/>
  <c r="E14" i="7"/>
  <c r="D19" i="1"/>
  <c r="E20" i="1"/>
  <c r="C13" i="2"/>
  <c r="E14" i="2"/>
  <c r="E34" i="2"/>
  <c r="D19" i="3"/>
  <c r="F20" i="3"/>
  <c r="F8" i="4"/>
  <c r="C32" i="4"/>
  <c r="C40" i="4" s="1"/>
  <c r="C47" i="4" s="1"/>
  <c r="C49" i="4" s="1"/>
  <c r="C50" i="4" s="1"/>
  <c r="E42" i="4"/>
  <c r="D32" i="4"/>
  <c r="D13" i="5"/>
  <c r="F14" i="5"/>
  <c r="E7" i="6"/>
  <c r="F7" i="6"/>
  <c r="E8" i="6"/>
  <c r="F8" i="6"/>
  <c r="C32" i="6"/>
  <c r="C41" i="6" s="1"/>
  <c r="C48" i="6" s="1"/>
  <c r="C50" i="6" s="1"/>
  <c r="C51" i="6" s="1"/>
  <c r="E19" i="6"/>
  <c r="D13" i="6"/>
  <c r="E14" i="6"/>
  <c r="E43" i="7"/>
  <c r="E19" i="7"/>
  <c r="C19" i="7"/>
  <c r="E20" i="7"/>
  <c r="F14" i="8"/>
  <c r="E20" i="8"/>
  <c r="E8" i="11"/>
  <c r="F20" i="11"/>
  <c r="E20" i="9"/>
  <c r="D40" i="4" l="1"/>
  <c r="E32" i="4"/>
  <c r="F32" i="4"/>
  <c r="C32" i="2"/>
  <c r="C40" i="2" s="1"/>
  <c r="C48" i="2" s="1"/>
  <c r="C50" i="2" s="1"/>
  <c r="C51" i="2" s="1"/>
  <c r="F13" i="2"/>
  <c r="F19" i="1"/>
  <c r="E19" i="1"/>
  <c r="D32" i="7"/>
  <c r="E13" i="7"/>
  <c r="F13" i="7"/>
  <c r="C49" i="11"/>
  <c r="E48" i="11"/>
  <c r="F48" i="11"/>
  <c r="F39" i="8"/>
  <c r="D46" i="8"/>
  <c r="E39" i="8"/>
  <c r="E19" i="5"/>
  <c r="F19" i="5"/>
  <c r="F13" i="3"/>
  <c r="E13" i="3"/>
  <c r="D32" i="3"/>
  <c r="E13" i="2"/>
  <c r="E48" i="9"/>
  <c r="F48" i="9"/>
  <c r="D50" i="9"/>
  <c r="F19" i="7"/>
  <c r="C32" i="7"/>
  <c r="C41" i="7" s="1"/>
  <c r="C48" i="7" s="1"/>
  <c r="C50" i="7" s="1"/>
  <c r="C51" i="7" s="1"/>
  <c r="E13" i="6"/>
  <c r="D32" i="6"/>
  <c r="F13" i="6"/>
  <c r="E13" i="5"/>
  <c r="F13" i="5"/>
  <c r="D32" i="5"/>
  <c r="F19" i="3"/>
  <c r="E19" i="3"/>
  <c r="E7" i="5"/>
  <c r="F7" i="5"/>
  <c r="F31" i="11"/>
  <c r="E31" i="11"/>
  <c r="D39" i="11"/>
  <c r="E31" i="8"/>
  <c r="E32" i="2"/>
  <c r="D40" i="2"/>
  <c r="F32" i="2"/>
  <c r="E7" i="2"/>
  <c r="F7" i="2"/>
  <c r="F13" i="1"/>
  <c r="E13" i="1"/>
  <c r="D32" i="1"/>
  <c r="D48" i="10"/>
  <c r="E46" i="10"/>
  <c r="F46" i="10"/>
  <c r="F48" i="10" l="1"/>
  <c r="D49" i="10"/>
  <c r="E48" i="10"/>
  <c r="F39" i="11"/>
  <c r="E39" i="11"/>
  <c r="D41" i="7"/>
  <c r="F32" i="7"/>
  <c r="E32" i="7"/>
  <c r="F32" i="1"/>
  <c r="E32" i="1"/>
  <c r="D40" i="1"/>
  <c r="E40" i="2"/>
  <c r="F40" i="2"/>
  <c r="D48" i="2"/>
  <c r="D41" i="5"/>
  <c r="E32" i="5"/>
  <c r="F32" i="5"/>
  <c r="D41" i="6"/>
  <c r="E32" i="6"/>
  <c r="F32" i="6"/>
  <c r="E50" i="9"/>
  <c r="D51" i="9"/>
  <c r="F50" i="9"/>
  <c r="D40" i="3"/>
  <c r="E32" i="3"/>
  <c r="F32" i="3"/>
  <c r="D48" i="8"/>
  <c r="F46" i="8"/>
  <c r="E46" i="8"/>
  <c r="E49" i="11"/>
  <c r="F49" i="11"/>
  <c r="D47" i="4"/>
  <c r="F40" i="4"/>
  <c r="E40" i="4"/>
  <c r="E47" i="4" l="1"/>
  <c r="D49" i="4"/>
  <c r="F47" i="4"/>
  <c r="D48" i="3"/>
  <c r="E40" i="3"/>
  <c r="F40" i="3"/>
  <c r="E51" i="9"/>
  <c r="F51" i="9"/>
  <c r="F41" i="6"/>
  <c r="D48" i="6"/>
  <c r="E41" i="6"/>
  <c r="D50" i="2"/>
  <c r="E48" i="2"/>
  <c r="F48" i="2"/>
  <c r="D48" i="7"/>
  <c r="E41" i="7"/>
  <c r="F41" i="7"/>
  <c r="E49" i="10"/>
  <c r="F49" i="10"/>
  <c r="D49" i="8"/>
  <c r="E48" i="8"/>
  <c r="F48" i="8"/>
  <c r="F41" i="5"/>
  <c r="E41" i="5"/>
  <c r="D48" i="5"/>
  <c r="F40" i="1"/>
  <c r="E40" i="1"/>
  <c r="D48" i="1"/>
  <c r="D50" i="1" l="1"/>
  <c r="F48" i="1"/>
  <c r="E48" i="1"/>
  <c r="F49" i="8"/>
  <c r="E49" i="8"/>
  <c r="D51" i="2"/>
  <c r="E50" i="2"/>
  <c r="F50" i="2"/>
  <c r="D50" i="6"/>
  <c r="E48" i="6"/>
  <c r="F48" i="6"/>
  <c r="D50" i="3"/>
  <c r="F48" i="3"/>
  <c r="E48" i="3"/>
  <c r="F49" i="4"/>
  <c r="E49" i="4"/>
  <c r="D50" i="4"/>
  <c r="F48" i="5"/>
  <c r="D50" i="5"/>
  <c r="E48" i="5"/>
  <c r="F48" i="7"/>
  <c r="E48" i="7"/>
  <c r="D50" i="7"/>
  <c r="D51" i="3" l="1"/>
  <c r="E50" i="3"/>
  <c r="F50" i="3"/>
  <c r="E51" i="2"/>
  <c r="F51" i="2"/>
  <c r="D51" i="7"/>
  <c r="F50" i="7"/>
  <c r="E50" i="7"/>
  <c r="D51" i="5"/>
  <c r="E50" i="5"/>
  <c r="F50" i="5"/>
  <c r="E50" i="4"/>
  <c r="F50" i="4"/>
  <c r="F50" i="6"/>
  <c r="D51" i="6"/>
  <c r="E50" i="6"/>
  <c r="D51" i="1"/>
  <c r="F50" i="1"/>
  <c r="E50" i="1"/>
  <c r="E51" i="7" l="1"/>
  <c r="F51" i="7"/>
  <c r="F51" i="1"/>
  <c r="E51" i="1"/>
  <c r="F51" i="6"/>
  <c r="E51" i="6"/>
  <c r="F51" i="5"/>
  <c r="E51" i="5"/>
  <c r="F51" i="3"/>
  <c r="E51" i="3"/>
</calcChain>
</file>

<file path=xl/sharedStrings.xml><?xml version="1.0" encoding="utf-8"?>
<sst xmlns="http://schemas.openxmlformats.org/spreadsheetml/2006/main" count="2058" uniqueCount="132">
  <si>
    <t>Звіт про виконання фінансового плану за І півріччя 2014 року</t>
  </si>
  <si>
    <t>КП “Центральний парк культури і відпочинку імені Т. Г. Шевченка”</t>
  </si>
  <si>
    <t>№ п/п</t>
  </si>
  <si>
    <t>план</t>
  </si>
  <si>
    <t>факт</t>
  </si>
  <si>
    <t>відхилення (+,-)</t>
  </si>
  <si>
    <t>% виконання</t>
  </si>
  <si>
    <t>1.</t>
  </si>
  <si>
    <t>Обсяг виконаних робіт (наданих послуг) в натуральних показниках</t>
  </si>
  <si>
    <t>2.</t>
  </si>
  <si>
    <t>-</t>
  </si>
  <si>
    <t>власні надходження:</t>
  </si>
  <si>
    <t>- послуги атракціонів</t>
  </si>
  <si>
    <t>- послуги літнього театру</t>
  </si>
  <si>
    <t>- інші надходження</t>
  </si>
  <si>
    <t>фінансування з бюджету</t>
  </si>
  <si>
    <t>3.</t>
  </si>
  <si>
    <t>Чистий дохід (виручка) від реалізації продукції (товарів, робіт, послуг,   (без ПДВ)</t>
  </si>
  <si>
    <t>у тому числі за основними видами діяльності</t>
  </si>
  <si>
    <t>4.</t>
  </si>
  <si>
    <r>
      <t>Собівартість реалізованої продукції (</t>
    </r>
    <r>
      <rPr>
        <sz val="10"/>
        <rFont val="Times New Roman"/>
        <family val="1"/>
        <charset val="204"/>
      </rPr>
      <t>товарів, робіт, послуг</t>
    </r>
    <r>
      <rPr>
        <sz val="11.5"/>
        <rFont val="Times New Roman"/>
        <family val="1"/>
        <charset val="204"/>
      </rPr>
      <t>), усього, в т.ч.:</t>
    </r>
  </si>
  <si>
    <t>4.1.</t>
  </si>
  <si>
    <t>матеріальні витрати, усього, в т.ч.:</t>
  </si>
  <si>
    <t>придбання матеріалів, МШП, ремонт</t>
  </si>
  <si>
    <t xml:space="preserve">електроенергія </t>
  </si>
  <si>
    <t>вода</t>
  </si>
  <si>
    <t>газ</t>
  </si>
  <si>
    <t>паливно-мастильні матеріали</t>
  </si>
  <si>
    <t>ремонтні роботи</t>
  </si>
  <si>
    <t>4.2.</t>
  </si>
  <si>
    <t>витрати на оплату праці</t>
  </si>
  <si>
    <t>4.3.</t>
  </si>
  <si>
    <t>відрахування на соціальні заходи</t>
  </si>
  <si>
    <t>4.4.</t>
  </si>
  <si>
    <t>амортизація</t>
  </si>
  <si>
    <t>4.5.</t>
  </si>
  <si>
    <t>інші операційні витрати, усього,</t>
  </si>
  <si>
    <t>в т.ч: транспортні послуги</t>
  </si>
  <si>
    <t>5.</t>
  </si>
  <si>
    <t>Валовий прибуток (- збиток)</t>
  </si>
  <si>
    <t xml:space="preserve">6. </t>
  </si>
  <si>
    <t>Інші операційні доходи</t>
  </si>
  <si>
    <t>7.</t>
  </si>
  <si>
    <t>інші витрати всього, в т.ч. : (ком. плата, послуги банку, витрати на зв'язок, комп’ютерні послуги, канцтовари, періодика та ін.)</t>
  </si>
  <si>
    <t>8.</t>
  </si>
  <si>
    <t>Інші операційні витрати, в т.ч.:</t>
  </si>
  <si>
    <t>9.</t>
  </si>
  <si>
    <t>Фінансовий результат від операційної діяльності, прибуток (+), збиток (-)</t>
  </si>
  <si>
    <t>10.</t>
  </si>
  <si>
    <t>Інші доходи - фінансові</t>
  </si>
  <si>
    <t>11.</t>
  </si>
  <si>
    <t>Інші  витрати, в т.ч.:</t>
  </si>
  <si>
    <t>1) фінансові витрати</t>
  </si>
  <si>
    <t>2) відрядження</t>
  </si>
  <si>
    <t>3) страхування</t>
  </si>
  <si>
    <t>4) списання основних засобів</t>
  </si>
  <si>
    <t>5) інші (реклама, медогляд, охорона праці, податки,   витрати на зв'язок, періодику, виплати з/но колдоговору та ін.)</t>
  </si>
  <si>
    <t>12.</t>
  </si>
  <si>
    <t>Фінансовий результат від звичайної діяльності до оподаткування (прибуток +),( збиток -)</t>
  </si>
  <si>
    <t>13.</t>
  </si>
  <si>
    <t>Податок на прибуток</t>
  </si>
  <si>
    <t>14.</t>
  </si>
  <si>
    <t>Чистий прибуток (+),  збиток (-)</t>
  </si>
  <si>
    <t xml:space="preserve">Чистий прибуток (+),  збиток (-) без амортизаційних відрахувань </t>
  </si>
  <si>
    <t>15.</t>
  </si>
  <si>
    <t>Сплата частини чистого прибутку</t>
  </si>
  <si>
    <t>16.</t>
  </si>
  <si>
    <t xml:space="preserve">Рентабельність, % </t>
  </si>
  <si>
    <t>17.</t>
  </si>
  <si>
    <t>на покриття збитків</t>
  </si>
  <si>
    <t>нараховано, всього, в т.ч.:</t>
  </si>
  <si>
    <t>на розвиток виробництва (90%)</t>
  </si>
  <si>
    <t>на матеріальне заохочення (10%)</t>
  </si>
  <si>
    <t>інші фонди (%)</t>
  </si>
  <si>
    <t>х</t>
  </si>
  <si>
    <t>на розвиток виробництва</t>
  </si>
  <si>
    <t>на матеріальне заохочення</t>
  </si>
  <si>
    <t>інші фонди</t>
  </si>
  <si>
    <t xml:space="preserve">18. </t>
  </si>
  <si>
    <t>Дебіторська заборгованість:</t>
  </si>
  <si>
    <t>в т.ч. поточна</t>
  </si>
  <si>
    <t>на 01.01.2014 р.</t>
  </si>
  <si>
    <t>19.</t>
  </si>
  <si>
    <t>в тому числі по з/платі</t>
  </si>
  <si>
    <t>20.</t>
  </si>
  <si>
    <t>Середньоспискова чисельність працівників,</t>
  </si>
  <si>
    <t>в тому числі АУП</t>
  </si>
  <si>
    <t>21.</t>
  </si>
  <si>
    <t>Середньомісячна заробітна плата працюючих,</t>
  </si>
  <si>
    <t xml:space="preserve"> в тому числі АУП</t>
  </si>
  <si>
    <t xml:space="preserve">  </t>
  </si>
  <si>
    <t>Адміністративні витрати всього, в т.ч.:</t>
  </si>
  <si>
    <t>на 01.07.2014 р.</t>
  </si>
  <si>
    <t>Директор                                                                                 Ю. З. Венгринюк</t>
  </si>
  <si>
    <t>фактично використано, всього,  в т.ч.:</t>
  </si>
  <si>
    <t xml:space="preserve">Головний бухгалтер                                                               М.О. Сокол </t>
  </si>
  <si>
    <t xml:space="preserve">                                                                                                                          тис.грн.</t>
  </si>
  <si>
    <t xml:space="preserve">Обсяг виконаних робіт в тис. грн., всього,         в т.ч.  </t>
  </si>
  <si>
    <t xml:space="preserve">Використання чистого прибутку, всього,            в т.ч.: </t>
  </si>
  <si>
    <t>0</t>
  </si>
  <si>
    <t>Кредиторська заборгованість,  в т.ч. поточна</t>
  </si>
  <si>
    <t>Звіт про виконання фінансового плану за 9 місяців 2014 року</t>
  </si>
  <si>
    <t>на 01.10.2014 р.</t>
  </si>
  <si>
    <t>Звіт про виконання фінансового плану за  2014 рік</t>
  </si>
  <si>
    <t>на 01.01.2015 р.</t>
  </si>
  <si>
    <t>Звіт про виконання фінансового плану за  1 квартал 2015 року</t>
  </si>
  <si>
    <t>2) страхування</t>
  </si>
  <si>
    <t>3) списання основних засобів</t>
  </si>
  <si>
    <t>на 01.04.2015 р.</t>
  </si>
  <si>
    <t>4) інші (реклама, медогляд, охорона праці, податки, витрати на зв'язок, виплати з/но колдоговору, допомога АТО та ін.)</t>
  </si>
  <si>
    <t>Звіт про виконання фінансового плану за  1 півріччя 2015 року</t>
  </si>
  <si>
    <t>1) придбання автовишки</t>
  </si>
  <si>
    <t>Інші операційні доходи (компенсація середнього заробітку мобілізованим)</t>
  </si>
  <si>
    <t>на 01.07.2015 р.</t>
  </si>
  <si>
    <t>Звіт про виконання фінансового плану за  9 місяців 2015 року</t>
  </si>
  <si>
    <t>на 01.10.2015 р.</t>
  </si>
  <si>
    <t>Звіт про виконання фінансового плану за  2015 рік</t>
  </si>
  <si>
    <t>на 01.01.2016 р.</t>
  </si>
  <si>
    <t>Звіт про виконання фінансового плану за  1 квартал 2016 року</t>
  </si>
  <si>
    <t>на 01.04.2016 р.</t>
  </si>
  <si>
    <t>4) інші (реклама, медогляд, охорона праці, податки, пільгова пенсія, виплати з/но колдоговору, допомога АТО та ін.)</t>
  </si>
  <si>
    <t>інші витрати всього, в т.ч. : (ком. плата, послуги банку, витрати на зв'язок, комп’ютерні послуги, канцтовари,  та ін.)</t>
  </si>
  <si>
    <t>Звіт про виконання фінансового плану за  1 півріччя 2016 року</t>
  </si>
  <si>
    <t>на 01.07.2016 р.</t>
  </si>
  <si>
    <t>Звіт про виконання фінансового плану за  2016 рік</t>
  </si>
  <si>
    <t>Звіт про виконання фінансового плану за  9 місяців 2016 року</t>
  </si>
  <si>
    <r>
      <t xml:space="preserve">Чистий дохід (виручка) від реалізації продукції </t>
    </r>
    <r>
      <rPr>
        <sz val="10"/>
        <rFont val="Times New Roman"/>
        <family val="1"/>
        <charset val="204"/>
      </rPr>
      <t>(товарів, робіт, послуг,   (без ПДВ)</t>
    </r>
  </si>
  <si>
    <t>на 01.10.2016 р.</t>
  </si>
  <si>
    <t>в т.ч. компенсація за військові збори</t>
  </si>
  <si>
    <t>придбання основних засобів</t>
  </si>
  <si>
    <t>на 01.01.2017 р.</t>
  </si>
  <si>
    <t>4) інші (реклама, медогляд, охорона праці, податки, пільгова пенсія, виплати з/но колдоговору, послуги охорони, навчання та ін.)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</si>
</sst>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0" formatCode="0.0%"/>
    <numFmt numFmtId="201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Alignment="1"/>
    <xf numFmtId="0" fontId="1" fillId="0" borderId="0" xfId="0" applyFont="1" applyAlignment="1"/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200" fontId="5" fillId="0" borderId="1" xfId="0" applyNumberFormat="1" applyFont="1" applyBorder="1" applyAlignment="1">
      <alignment horizontal="center" wrapText="1"/>
    </xf>
    <xf numFmtId="201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200" fontId="5" fillId="0" borderId="1" xfId="0" applyNumberFormat="1" applyFont="1" applyBorder="1" applyAlignment="1">
      <alignment horizontal="center" vertical="center" wrapText="1"/>
    </xf>
    <xf numFmtId="20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200" fontId="5" fillId="0" borderId="2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201" fontId="6" fillId="0" borderId="1" xfId="0" applyNumberFormat="1" applyFont="1" applyBorder="1" applyAlignment="1">
      <alignment horizontal="center" wrapText="1"/>
    </xf>
    <xf numFmtId="201" fontId="6" fillId="0" borderId="2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200" fontId="5" fillId="0" borderId="3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200" fontId="5" fillId="0" borderId="8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200" fontId="5" fillId="0" borderId="8" xfId="0" applyNumberFormat="1" applyFont="1" applyBorder="1" applyAlignment="1">
      <alignment horizontal="center" vertical="center" wrapText="1"/>
    </xf>
    <xf numFmtId="201" fontId="6" fillId="0" borderId="3" xfId="0" applyNumberFormat="1" applyFont="1" applyBorder="1" applyAlignment="1">
      <alignment horizontal="center" wrapText="1"/>
    </xf>
    <xf numFmtId="201" fontId="6" fillId="0" borderId="7" xfId="0" applyNumberFormat="1" applyFont="1" applyBorder="1" applyAlignment="1">
      <alignment horizontal="center" wrapText="1"/>
    </xf>
    <xf numFmtId="201" fontId="6" fillId="0" borderId="8" xfId="0" applyNumberFormat="1" applyFont="1" applyBorder="1" applyAlignment="1">
      <alignment horizontal="center" wrapText="1"/>
    </xf>
    <xf numFmtId="201" fontId="6" fillId="0" borderId="5" xfId="0" applyNumberFormat="1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top" wrapText="1"/>
    </xf>
    <xf numFmtId="201" fontId="5" fillId="0" borderId="2" xfId="0" applyNumberFormat="1" applyFont="1" applyBorder="1" applyAlignment="1">
      <alignment horizontal="center" wrapText="1"/>
    </xf>
    <xf numFmtId="201" fontId="5" fillId="0" borderId="3" xfId="0" applyNumberFormat="1" applyFont="1" applyBorder="1" applyAlignment="1">
      <alignment horizontal="center" wrapText="1"/>
    </xf>
    <xf numFmtId="201" fontId="5" fillId="0" borderId="6" xfId="0" applyNumberFormat="1" applyFont="1" applyBorder="1" applyAlignment="1">
      <alignment horizontal="center" wrapText="1"/>
    </xf>
    <xf numFmtId="200" fontId="5" fillId="0" borderId="3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28" zoomScaleNormal="100" workbookViewId="0">
      <selection activeCell="B23" sqref="B23"/>
    </sheetView>
  </sheetViews>
  <sheetFormatPr defaultRowHeight="12.75" x14ac:dyDescent="0.2"/>
  <cols>
    <col min="1" max="1" width="6" customWidth="1"/>
    <col min="2" max="2" width="42.710937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0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203000</v>
      </c>
      <c r="D6" s="27">
        <v>244273</v>
      </c>
      <c r="E6" s="27">
        <f>D6-C6</f>
        <v>41273</v>
      </c>
      <c r="F6" s="28">
        <f>D6/C6</f>
        <v>1.2033152709359607</v>
      </c>
    </row>
    <row r="7" spans="1:6" ht="28.5" customHeight="1" x14ac:dyDescent="0.2">
      <c r="A7" s="11" t="s">
        <v>9</v>
      </c>
      <c r="B7" s="12" t="s">
        <v>97</v>
      </c>
      <c r="C7" s="29">
        <f>C8+C12</f>
        <v>2405.1999999999998</v>
      </c>
      <c r="D7" s="29">
        <f>D8+D12</f>
        <v>2650</v>
      </c>
      <c r="E7" s="29">
        <f t="shared" ref="E7:E54" si="0">D7-C7</f>
        <v>244.80000000000018</v>
      </c>
      <c r="F7" s="28">
        <f t="shared" ref="F7:F51" si="1">D7/C7</f>
        <v>1.1017794777981043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2133</v>
      </c>
      <c r="D8" s="29">
        <f>SUM(D9:D11)</f>
        <v>2377.8000000000002</v>
      </c>
      <c r="E8" s="29">
        <f t="shared" si="0"/>
        <v>244.80000000000018</v>
      </c>
      <c r="F8" s="28">
        <f t="shared" si="1"/>
        <v>1.1147679324894515</v>
      </c>
    </row>
    <row r="9" spans="1:6" ht="16.5" customHeight="1" x14ac:dyDescent="0.2">
      <c r="A9" s="11"/>
      <c r="B9" s="12" t="s">
        <v>12</v>
      </c>
      <c r="C9" s="29">
        <v>1828</v>
      </c>
      <c r="D9" s="29">
        <v>2049.5</v>
      </c>
      <c r="E9" s="29">
        <f t="shared" si="0"/>
        <v>221.5</v>
      </c>
      <c r="F9" s="28">
        <f t="shared" si="1"/>
        <v>1.1211706783369804</v>
      </c>
    </row>
    <row r="10" spans="1:6" ht="16.5" customHeight="1" x14ac:dyDescent="0.2">
      <c r="A10" s="11"/>
      <c r="B10" s="12" t="s">
        <v>13</v>
      </c>
      <c r="C10" s="29">
        <v>40</v>
      </c>
      <c r="D10" s="29">
        <v>61.3</v>
      </c>
      <c r="E10" s="29">
        <f t="shared" si="0"/>
        <v>21.299999999999997</v>
      </c>
      <c r="F10" s="28">
        <f t="shared" si="1"/>
        <v>1.5325</v>
      </c>
    </row>
    <row r="11" spans="1:6" ht="16.5" customHeight="1" x14ac:dyDescent="0.2">
      <c r="A11" s="11"/>
      <c r="B11" s="12" t="s">
        <v>14</v>
      </c>
      <c r="C11" s="29">
        <v>265</v>
      </c>
      <c r="D11" s="29">
        <v>267</v>
      </c>
      <c r="E11" s="29">
        <f t="shared" si="0"/>
        <v>2</v>
      </c>
      <c r="F11" s="28">
        <f t="shared" si="1"/>
        <v>1.0075471698113208</v>
      </c>
    </row>
    <row r="12" spans="1:6" ht="16.5" customHeight="1" x14ac:dyDescent="0.2">
      <c r="A12" s="11" t="s">
        <v>10</v>
      </c>
      <c r="B12" s="12" t="s">
        <v>15</v>
      </c>
      <c r="C12" s="29">
        <v>272.2</v>
      </c>
      <c r="D12" s="29">
        <v>272.2</v>
      </c>
      <c r="E12" s="29">
        <f t="shared" si="0"/>
        <v>0</v>
      </c>
      <c r="F12" s="28">
        <f t="shared" si="1"/>
        <v>1</v>
      </c>
    </row>
    <row r="13" spans="1:6" ht="28.5" customHeight="1" x14ac:dyDescent="0.2">
      <c r="A13" s="11" t="s">
        <v>16</v>
      </c>
      <c r="B13" s="12" t="s">
        <v>17</v>
      </c>
      <c r="C13" s="29">
        <f>C14+C18</f>
        <v>2049.6999999999998</v>
      </c>
      <c r="D13" s="29">
        <f>D14+D18</f>
        <v>2253.7999999999997</v>
      </c>
      <c r="E13" s="29">
        <f t="shared" si="0"/>
        <v>204.09999999999991</v>
      </c>
      <c r="F13" s="28">
        <f t="shared" si="1"/>
        <v>1.0995755476411182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1777.5</v>
      </c>
      <c r="D14" s="29">
        <f>SUM(D15:D17)</f>
        <v>1981.6</v>
      </c>
      <c r="E14" s="29">
        <f t="shared" si="0"/>
        <v>204.09999999999991</v>
      </c>
      <c r="F14" s="28">
        <f t="shared" si="1"/>
        <v>1.1148241912798875</v>
      </c>
    </row>
    <row r="15" spans="1:6" ht="16.5" customHeight="1" x14ac:dyDescent="0.2">
      <c r="A15" s="11"/>
      <c r="B15" s="12" t="s">
        <v>12</v>
      </c>
      <c r="C15" s="29">
        <v>1523.4</v>
      </c>
      <c r="D15" s="29">
        <v>1707.9</v>
      </c>
      <c r="E15" s="29">
        <f t="shared" si="0"/>
        <v>184.5</v>
      </c>
      <c r="F15" s="28">
        <f t="shared" si="1"/>
        <v>1.1211106734935015</v>
      </c>
    </row>
    <row r="16" spans="1:6" ht="16.5" customHeight="1" x14ac:dyDescent="0.2">
      <c r="A16" s="11"/>
      <c r="B16" s="12" t="s">
        <v>13</v>
      </c>
      <c r="C16" s="29">
        <v>33.299999999999997</v>
      </c>
      <c r="D16" s="29">
        <v>51.1</v>
      </c>
      <c r="E16" s="29">
        <f t="shared" si="0"/>
        <v>17.800000000000004</v>
      </c>
      <c r="F16" s="28">
        <f t="shared" si="1"/>
        <v>1.5345345345345347</v>
      </c>
    </row>
    <row r="17" spans="1:6" ht="16.5" customHeight="1" x14ac:dyDescent="0.2">
      <c r="A17" s="11"/>
      <c r="B17" s="12" t="s">
        <v>14</v>
      </c>
      <c r="C17" s="29">
        <v>220.8</v>
      </c>
      <c r="D17" s="29">
        <v>222.6</v>
      </c>
      <c r="E17" s="29">
        <f t="shared" si="0"/>
        <v>1.7999999999999829</v>
      </c>
      <c r="F17" s="28">
        <f t="shared" si="1"/>
        <v>1.0081521739130435</v>
      </c>
    </row>
    <row r="18" spans="1:6" ht="16.5" customHeight="1" x14ac:dyDescent="0.2">
      <c r="A18" s="11" t="s">
        <v>10</v>
      </c>
      <c r="B18" s="12" t="s">
        <v>15</v>
      </c>
      <c r="C18" s="29">
        <v>272.2</v>
      </c>
      <c r="D18" s="29">
        <v>272.2</v>
      </c>
      <c r="E18" s="29">
        <f t="shared" si="0"/>
        <v>0</v>
      </c>
      <c r="F18" s="28">
        <f t="shared" si="1"/>
        <v>1</v>
      </c>
    </row>
    <row r="19" spans="1:6" ht="28.5" customHeight="1" x14ac:dyDescent="0.2">
      <c r="A19" s="11" t="s">
        <v>19</v>
      </c>
      <c r="B19" s="12" t="s">
        <v>20</v>
      </c>
      <c r="C19" s="29">
        <f>SUM(C20+C27+C28+C29+C30)</f>
        <v>1961.5</v>
      </c>
      <c r="D19" s="29">
        <f>SUM(D20+D27+D28+D29+D30)</f>
        <v>2151.5</v>
      </c>
      <c r="E19" s="29">
        <f t="shared" si="0"/>
        <v>190</v>
      </c>
      <c r="F19" s="28">
        <f t="shared" si="1"/>
        <v>1.0968646444047923</v>
      </c>
    </row>
    <row r="20" spans="1:6" ht="16.5" customHeight="1" x14ac:dyDescent="0.2">
      <c r="A20" s="11" t="s">
        <v>21</v>
      </c>
      <c r="B20" s="12" t="s">
        <v>22</v>
      </c>
      <c r="C20" s="29">
        <f>SUM(C21:C26)</f>
        <v>483.2</v>
      </c>
      <c r="D20" s="29">
        <f>SUM(D21:D26)</f>
        <v>555.20000000000005</v>
      </c>
      <c r="E20" s="29">
        <f t="shared" si="0"/>
        <v>72.000000000000057</v>
      </c>
      <c r="F20" s="28">
        <f t="shared" si="1"/>
        <v>1.1490066225165565</v>
      </c>
    </row>
    <row r="21" spans="1:6" ht="16.5" customHeight="1" x14ac:dyDescent="0.2">
      <c r="A21" s="11" t="s">
        <v>10</v>
      </c>
      <c r="B21" s="12" t="s">
        <v>23</v>
      </c>
      <c r="C21" s="29">
        <v>130</v>
      </c>
      <c r="D21" s="29">
        <v>155.9</v>
      </c>
      <c r="E21" s="29">
        <f t="shared" si="0"/>
        <v>25.900000000000006</v>
      </c>
      <c r="F21" s="28">
        <f t="shared" si="1"/>
        <v>1.1992307692307693</v>
      </c>
    </row>
    <row r="22" spans="1:6" ht="16.5" customHeight="1" x14ac:dyDescent="0.2">
      <c r="A22" s="11" t="s">
        <v>10</v>
      </c>
      <c r="B22" s="12" t="s">
        <v>24</v>
      </c>
      <c r="C22" s="29">
        <v>199</v>
      </c>
      <c r="D22" s="29">
        <v>217.2</v>
      </c>
      <c r="E22" s="29">
        <f t="shared" si="0"/>
        <v>18.199999999999989</v>
      </c>
      <c r="F22" s="28">
        <f t="shared" si="1"/>
        <v>1.0914572864321608</v>
      </c>
    </row>
    <row r="23" spans="1:6" ht="16.5" customHeight="1" x14ac:dyDescent="0.2">
      <c r="A23" s="11" t="s">
        <v>10</v>
      </c>
      <c r="B23" s="12" t="s">
        <v>25</v>
      </c>
      <c r="C23" s="29">
        <v>14.7</v>
      </c>
      <c r="D23" s="29">
        <v>11.9</v>
      </c>
      <c r="E23" s="29">
        <f t="shared" si="0"/>
        <v>-2.7999999999999989</v>
      </c>
      <c r="F23" s="28">
        <f t="shared" si="1"/>
        <v>0.80952380952380953</v>
      </c>
    </row>
    <row r="24" spans="1:6" ht="16.5" customHeight="1" x14ac:dyDescent="0.2">
      <c r="A24" s="11" t="s">
        <v>10</v>
      </c>
      <c r="B24" s="12" t="s">
        <v>26</v>
      </c>
      <c r="C24" s="29">
        <v>9.6</v>
      </c>
      <c r="D24" s="29">
        <v>9.5</v>
      </c>
      <c r="E24" s="29">
        <f t="shared" si="0"/>
        <v>-9.9999999999999645E-2</v>
      </c>
      <c r="F24" s="28">
        <f t="shared" si="1"/>
        <v>0.98958333333333337</v>
      </c>
    </row>
    <row r="25" spans="1:6" ht="16.5" customHeight="1" x14ac:dyDescent="0.2">
      <c r="A25" s="11" t="s">
        <v>10</v>
      </c>
      <c r="B25" s="12" t="s">
        <v>27</v>
      </c>
      <c r="C25" s="29">
        <v>54.9</v>
      </c>
      <c r="D25" s="29">
        <v>65.599999999999994</v>
      </c>
      <c r="E25" s="29">
        <f t="shared" si="0"/>
        <v>10.699999999999996</v>
      </c>
      <c r="F25" s="28">
        <f t="shared" si="1"/>
        <v>1.1948998178506374</v>
      </c>
    </row>
    <row r="26" spans="1:6" ht="16.5" customHeight="1" x14ac:dyDescent="0.2">
      <c r="A26" s="11" t="s">
        <v>10</v>
      </c>
      <c r="B26" s="12" t="s">
        <v>28</v>
      </c>
      <c r="C26" s="29">
        <v>75</v>
      </c>
      <c r="D26" s="29">
        <v>95.1</v>
      </c>
      <c r="E26" s="29">
        <f t="shared" si="0"/>
        <v>20.099999999999994</v>
      </c>
      <c r="F26" s="28">
        <f t="shared" si="1"/>
        <v>1.268</v>
      </c>
    </row>
    <row r="27" spans="1:6" ht="16.5" customHeight="1" x14ac:dyDescent="0.2">
      <c r="A27" s="11" t="s">
        <v>29</v>
      </c>
      <c r="B27" s="12" t="s">
        <v>30</v>
      </c>
      <c r="C27" s="29">
        <v>994.8</v>
      </c>
      <c r="D27" s="29">
        <v>1067.0999999999999</v>
      </c>
      <c r="E27" s="29">
        <f t="shared" si="0"/>
        <v>72.299999999999955</v>
      </c>
      <c r="F27" s="28">
        <f t="shared" si="1"/>
        <v>1.0726779252110976</v>
      </c>
    </row>
    <row r="28" spans="1:6" ht="16.5" customHeight="1" x14ac:dyDescent="0.2">
      <c r="A28" s="11" t="s">
        <v>31</v>
      </c>
      <c r="B28" s="12" t="s">
        <v>32</v>
      </c>
      <c r="C28" s="29">
        <v>366.7</v>
      </c>
      <c r="D28" s="29">
        <v>383.2</v>
      </c>
      <c r="E28" s="29">
        <f t="shared" si="0"/>
        <v>16.5</v>
      </c>
      <c r="F28" s="28">
        <f t="shared" si="1"/>
        <v>1.0449959094627761</v>
      </c>
    </row>
    <row r="29" spans="1:6" ht="16.5" customHeight="1" x14ac:dyDescent="0.25">
      <c r="A29" s="11" t="s">
        <v>33</v>
      </c>
      <c r="B29" s="12" t="s">
        <v>34</v>
      </c>
      <c r="C29" s="26">
        <v>102.8</v>
      </c>
      <c r="D29" s="26">
        <v>135.5</v>
      </c>
      <c r="E29" s="26">
        <f t="shared" si="0"/>
        <v>32.700000000000003</v>
      </c>
      <c r="F29" s="25">
        <f t="shared" si="1"/>
        <v>1.3180933852140078</v>
      </c>
    </row>
    <row r="30" spans="1:6" ht="16.5" customHeight="1" x14ac:dyDescent="0.25">
      <c r="A30" s="11" t="s">
        <v>35</v>
      </c>
      <c r="B30" s="12" t="s">
        <v>36</v>
      </c>
      <c r="C30" s="26">
        <v>14</v>
      </c>
      <c r="D30" s="26">
        <v>10.5</v>
      </c>
      <c r="E30" s="26">
        <f t="shared" si="0"/>
        <v>-3.5</v>
      </c>
      <c r="F30" s="25">
        <f t="shared" si="1"/>
        <v>0.75</v>
      </c>
    </row>
    <row r="31" spans="1:6" ht="16.5" customHeight="1" x14ac:dyDescent="0.25">
      <c r="A31" s="11" t="s">
        <v>10</v>
      </c>
      <c r="B31" s="12" t="s">
        <v>37</v>
      </c>
      <c r="C31" s="26">
        <v>14</v>
      </c>
      <c r="D31" s="26">
        <v>10.5</v>
      </c>
      <c r="E31" s="26">
        <f t="shared" si="0"/>
        <v>-3.5</v>
      </c>
      <c r="F31" s="25">
        <f t="shared" si="1"/>
        <v>0.75</v>
      </c>
    </row>
    <row r="32" spans="1:6" ht="16.5" customHeight="1" x14ac:dyDescent="0.25">
      <c r="A32" s="11" t="s">
        <v>38</v>
      </c>
      <c r="B32" s="12" t="s">
        <v>39</v>
      </c>
      <c r="C32" s="26">
        <f>SUM(C13-C19)</f>
        <v>88.199999999999818</v>
      </c>
      <c r="D32" s="26">
        <f>SUM(D13-D19)</f>
        <v>102.29999999999973</v>
      </c>
      <c r="E32" s="26">
        <f t="shared" si="0"/>
        <v>14.099999999999909</v>
      </c>
      <c r="F32" s="25">
        <f t="shared" si="1"/>
        <v>1.1598639455782307</v>
      </c>
    </row>
    <row r="33" spans="1:6" ht="16.5" customHeight="1" x14ac:dyDescent="0.25">
      <c r="A33" s="11" t="s">
        <v>40</v>
      </c>
      <c r="B33" s="12" t="s">
        <v>41</v>
      </c>
      <c r="C33" s="26" t="s">
        <v>99</v>
      </c>
      <c r="D33" s="26" t="s">
        <v>99</v>
      </c>
      <c r="E33" s="26">
        <v>0</v>
      </c>
      <c r="F33" s="25">
        <v>0</v>
      </c>
    </row>
    <row r="34" spans="1:6" ht="16.5" customHeight="1" x14ac:dyDescent="0.25">
      <c r="A34" s="11" t="s">
        <v>42</v>
      </c>
      <c r="B34" s="12" t="s">
        <v>91</v>
      </c>
      <c r="C34" s="26">
        <f>SUM(C35:C38)</f>
        <v>241.9</v>
      </c>
      <c r="D34" s="26">
        <f>SUM(D35:D38)</f>
        <v>261.8</v>
      </c>
      <c r="E34" s="26">
        <f t="shared" si="0"/>
        <v>19.900000000000006</v>
      </c>
      <c r="F34" s="25">
        <f t="shared" si="1"/>
        <v>1.0822653989251758</v>
      </c>
    </row>
    <row r="35" spans="1:6" ht="16.5" customHeight="1" x14ac:dyDescent="0.25">
      <c r="A35" s="11" t="s">
        <v>10</v>
      </c>
      <c r="B35" s="12" t="s">
        <v>30</v>
      </c>
      <c r="C35" s="26">
        <v>148.30000000000001</v>
      </c>
      <c r="D35" s="26">
        <v>158.4</v>
      </c>
      <c r="E35" s="26">
        <f t="shared" si="0"/>
        <v>10.099999999999994</v>
      </c>
      <c r="F35" s="25">
        <f t="shared" si="1"/>
        <v>1.0681051921780176</v>
      </c>
    </row>
    <row r="36" spans="1:6" ht="16.5" customHeight="1" x14ac:dyDescent="0.25">
      <c r="A36" s="11" t="s">
        <v>10</v>
      </c>
      <c r="B36" s="12" t="s">
        <v>32</v>
      </c>
      <c r="C36" s="26">
        <v>54.6</v>
      </c>
      <c r="D36" s="26">
        <v>59.4</v>
      </c>
      <c r="E36" s="26">
        <f t="shared" si="0"/>
        <v>4.7999999999999972</v>
      </c>
      <c r="F36" s="25">
        <f t="shared" si="1"/>
        <v>1.0879120879120878</v>
      </c>
    </row>
    <row r="37" spans="1:6" ht="16.5" customHeight="1" x14ac:dyDescent="0.25">
      <c r="A37" s="11" t="s">
        <v>10</v>
      </c>
      <c r="B37" s="12" t="s">
        <v>34</v>
      </c>
      <c r="C37" s="26">
        <v>4</v>
      </c>
      <c r="D37" s="26">
        <v>6.1</v>
      </c>
      <c r="E37" s="26">
        <f t="shared" si="0"/>
        <v>2.0999999999999996</v>
      </c>
      <c r="F37" s="25">
        <f t="shared" si="1"/>
        <v>1.5249999999999999</v>
      </c>
    </row>
    <row r="38" spans="1:6" ht="46.5" customHeight="1" x14ac:dyDescent="0.2">
      <c r="A38" s="11" t="s">
        <v>10</v>
      </c>
      <c r="B38" s="12" t="s">
        <v>43</v>
      </c>
      <c r="C38" s="29">
        <v>35</v>
      </c>
      <c r="D38" s="29">
        <v>37.9</v>
      </c>
      <c r="E38" s="29">
        <f t="shared" si="0"/>
        <v>2.8999999999999986</v>
      </c>
      <c r="F38" s="28">
        <f t="shared" si="1"/>
        <v>1.0828571428571427</v>
      </c>
    </row>
    <row r="39" spans="1:6" ht="16.5" customHeight="1" x14ac:dyDescent="0.25">
      <c r="A39" s="11" t="s">
        <v>44</v>
      </c>
      <c r="B39" s="12" t="s">
        <v>45</v>
      </c>
      <c r="C39" s="26">
        <v>0</v>
      </c>
      <c r="D39" s="26">
        <v>0</v>
      </c>
      <c r="E39" s="26">
        <v>0</v>
      </c>
      <c r="F39" s="25">
        <v>0</v>
      </c>
    </row>
    <row r="40" spans="1:6" ht="28.5" customHeight="1" x14ac:dyDescent="0.2">
      <c r="A40" s="11" t="s">
        <v>46</v>
      </c>
      <c r="B40" s="12" t="s">
        <v>47</v>
      </c>
      <c r="C40" s="29">
        <f>SUM(C32+C33-C34-C39)</f>
        <v>-153.70000000000019</v>
      </c>
      <c r="D40" s="29">
        <f>SUM(D32+D33-D34-D39)</f>
        <v>-159.50000000000028</v>
      </c>
      <c r="E40" s="29">
        <f t="shared" si="0"/>
        <v>-5.8000000000000966</v>
      </c>
      <c r="F40" s="28">
        <f t="shared" si="1"/>
        <v>1.0377358490566044</v>
      </c>
    </row>
    <row r="41" spans="1:6" ht="16.5" customHeight="1" x14ac:dyDescent="0.25">
      <c r="A41" s="11" t="s">
        <v>48</v>
      </c>
      <c r="B41" s="12" t="s">
        <v>49</v>
      </c>
      <c r="C41" s="26">
        <v>0</v>
      </c>
      <c r="D41" s="26">
        <v>0</v>
      </c>
      <c r="E41" s="26">
        <v>0</v>
      </c>
      <c r="F41" s="25">
        <v>0</v>
      </c>
    </row>
    <row r="42" spans="1:6" ht="16.5" customHeight="1" x14ac:dyDescent="0.25">
      <c r="A42" s="11" t="s">
        <v>50</v>
      </c>
      <c r="B42" s="12" t="s">
        <v>51</v>
      </c>
      <c r="C42" s="26">
        <f>SUM(C43:C47)</f>
        <v>127.4</v>
      </c>
      <c r="D42" s="26">
        <f>SUM(D43:D47)</f>
        <v>160.69999999999999</v>
      </c>
      <c r="E42" s="26">
        <f t="shared" si="0"/>
        <v>33.299999999999983</v>
      </c>
      <c r="F42" s="25">
        <f t="shared" si="1"/>
        <v>1.2613814756671897</v>
      </c>
    </row>
    <row r="43" spans="1:6" ht="16.5" customHeight="1" x14ac:dyDescent="0.25">
      <c r="A43" s="11"/>
      <c r="B43" s="12" t="s">
        <v>52</v>
      </c>
      <c r="C43" s="26">
        <v>41.4</v>
      </c>
      <c r="D43" s="26">
        <v>57.6</v>
      </c>
      <c r="E43" s="26">
        <f t="shared" si="0"/>
        <v>16.200000000000003</v>
      </c>
      <c r="F43" s="25">
        <f t="shared" si="1"/>
        <v>1.3913043478260871</v>
      </c>
    </row>
    <row r="44" spans="1:6" ht="16.5" customHeight="1" x14ac:dyDescent="0.25">
      <c r="A44" s="11"/>
      <c r="B44" s="12" t="s">
        <v>53</v>
      </c>
      <c r="C44" s="26">
        <v>0</v>
      </c>
      <c r="D44" s="26">
        <v>0</v>
      </c>
      <c r="E44" s="26">
        <f t="shared" si="0"/>
        <v>0</v>
      </c>
      <c r="F44" s="25">
        <v>0</v>
      </c>
    </row>
    <row r="45" spans="1:6" ht="16.5" customHeight="1" x14ac:dyDescent="0.25">
      <c r="A45" s="11"/>
      <c r="B45" s="12" t="s">
        <v>54</v>
      </c>
      <c r="C45" s="26">
        <v>10</v>
      </c>
      <c r="D45" s="26">
        <v>4</v>
      </c>
      <c r="E45" s="26">
        <f t="shared" si="0"/>
        <v>-6</v>
      </c>
      <c r="F45" s="25">
        <f t="shared" si="1"/>
        <v>0.4</v>
      </c>
    </row>
    <row r="46" spans="1:6" ht="16.5" customHeight="1" x14ac:dyDescent="0.25">
      <c r="A46" s="11"/>
      <c r="B46" s="12" t="s">
        <v>55</v>
      </c>
      <c r="C46" s="26">
        <v>0</v>
      </c>
      <c r="D46" s="26">
        <v>0</v>
      </c>
      <c r="E46" s="26">
        <v>0</v>
      </c>
      <c r="F46" s="25">
        <v>0</v>
      </c>
    </row>
    <row r="47" spans="1:6" ht="45" customHeight="1" x14ac:dyDescent="0.2">
      <c r="A47" s="11"/>
      <c r="B47" s="12" t="s">
        <v>56</v>
      </c>
      <c r="C47" s="29">
        <v>76</v>
      </c>
      <c r="D47" s="29">
        <v>99.1</v>
      </c>
      <c r="E47" s="29">
        <f t="shared" si="0"/>
        <v>23.099999999999994</v>
      </c>
      <c r="F47" s="28">
        <f t="shared" si="1"/>
        <v>1.3039473684210525</v>
      </c>
    </row>
    <row r="48" spans="1:6" ht="28.5" customHeight="1" x14ac:dyDescent="0.2">
      <c r="A48" s="11" t="s">
        <v>57</v>
      </c>
      <c r="B48" s="12" t="s">
        <v>58</v>
      </c>
      <c r="C48" s="29">
        <f>SUM(C40+C41-C42)</f>
        <v>-281.10000000000019</v>
      </c>
      <c r="D48" s="29">
        <f>SUM(D40+D41-D42)</f>
        <v>-320.20000000000027</v>
      </c>
      <c r="E48" s="29">
        <f t="shared" si="0"/>
        <v>-39.10000000000008</v>
      </c>
      <c r="F48" s="28">
        <f t="shared" si="1"/>
        <v>1.1390964069726077</v>
      </c>
    </row>
    <row r="49" spans="1:6" ht="16.5" customHeight="1" x14ac:dyDescent="0.2">
      <c r="A49" s="11" t="s">
        <v>59</v>
      </c>
      <c r="B49" s="12" t="s">
        <v>60</v>
      </c>
      <c r="C49" s="27">
        <v>0</v>
      </c>
      <c r="D49" s="27">
        <v>0</v>
      </c>
      <c r="E49" s="27">
        <f t="shared" si="0"/>
        <v>0</v>
      </c>
      <c r="F49" s="28">
        <v>0</v>
      </c>
    </row>
    <row r="50" spans="1:6" ht="16.5" customHeight="1" x14ac:dyDescent="0.2">
      <c r="A50" s="11" t="s">
        <v>61</v>
      </c>
      <c r="B50" s="12" t="s">
        <v>62</v>
      </c>
      <c r="C50" s="29">
        <f>C48-C49</f>
        <v>-281.10000000000019</v>
      </c>
      <c r="D50" s="29">
        <f>D48-D49</f>
        <v>-320.20000000000027</v>
      </c>
      <c r="E50" s="27">
        <f t="shared" si="0"/>
        <v>-39.10000000000008</v>
      </c>
      <c r="F50" s="28">
        <f t="shared" si="1"/>
        <v>1.1390964069726077</v>
      </c>
    </row>
    <row r="51" spans="1:6" ht="28.5" customHeight="1" x14ac:dyDescent="0.2">
      <c r="A51" s="11"/>
      <c r="B51" s="12" t="s">
        <v>63</v>
      </c>
      <c r="C51" s="29">
        <f>C50+C29+C37</f>
        <v>-174.30000000000018</v>
      </c>
      <c r="D51" s="29">
        <f>D50+D29+D37</f>
        <v>-178.60000000000028</v>
      </c>
      <c r="E51" s="27">
        <f t="shared" si="0"/>
        <v>-4.3000000000000966</v>
      </c>
      <c r="F51" s="28">
        <f t="shared" si="1"/>
        <v>1.024670109007459</v>
      </c>
    </row>
    <row r="52" spans="1:6" ht="16.5" customHeight="1" x14ac:dyDescent="0.2">
      <c r="A52" s="11" t="s">
        <v>64</v>
      </c>
      <c r="B52" s="12" t="s">
        <v>65</v>
      </c>
      <c r="C52" s="27">
        <v>0</v>
      </c>
      <c r="D52" s="27">
        <v>0</v>
      </c>
      <c r="E52" s="27">
        <v>0</v>
      </c>
      <c r="F52" s="28">
        <v>0</v>
      </c>
    </row>
    <row r="53" spans="1:6" ht="16.5" customHeight="1" x14ac:dyDescent="0.2">
      <c r="A53" s="11" t="s">
        <v>66</v>
      </c>
      <c r="B53" s="12" t="s">
        <v>67</v>
      </c>
      <c r="C53" s="27">
        <v>0</v>
      </c>
      <c r="D53" s="27">
        <v>0</v>
      </c>
      <c r="E53" s="27">
        <v>0</v>
      </c>
      <c r="F53" s="28">
        <v>0</v>
      </c>
    </row>
    <row r="54" spans="1:6" ht="28.5" customHeight="1" x14ac:dyDescent="0.2">
      <c r="A54" s="11" t="s">
        <v>68</v>
      </c>
      <c r="B54" s="12" t="s">
        <v>98</v>
      </c>
      <c r="C54" s="27">
        <v>0</v>
      </c>
      <c r="D54" s="27">
        <v>0</v>
      </c>
      <c r="E54" s="27">
        <f t="shared" si="0"/>
        <v>0</v>
      </c>
      <c r="F54" s="28">
        <v>0</v>
      </c>
    </row>
    <row r="55" spans="1:6" ht="16.5" customHeight="1" x14ac:dyDescent="0.25">
      <c r="A55" s="11"/>
      <c r="B55" s="12" t="s">
        <v>69</v>
      </c>
      <c r="C55" s="13" t="s">
        <v>10</v>
      </c>
      <c r="D55" s="13" t="s">
        <v>10</v>
      </c>
      <c r="E55" s="13" t="s">
        <v>10</v>
      </c>
      <c r="F55" s="13" t="s">
        <v>10</v>
      </c>
    </row>
    <row r="56" spans="1:6" ht="16.5" customHeight="1" x14ac:dyDescent="0.25">
      <c r="A56" s="11"/>
      <c r="B56" s="12" t="s">
        <v>70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71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 t="s">
        <v>10</v>
      </c>
      <c r="B58" s="12" t="s">
        <v>72</v>
      </c>
      <c r="C58" s="13" t="s">
        <v>10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2" t="s">
        <v>73</v>
      </c>
      <c r="C59" s="13" t="s">
        <v>10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/>
      <c r="B60" s="14" t="s">
        <v>94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4" t="s">
        <v>75</v>
      </c>
      <c r="C61" s="13" t="s">
        <v>74</v>
      </c>
      <c r="D61" s="13" t="s">
        <v>10</v>
      </c>
      <c r="E61" s="13" t="s">
        <v>10</v>
      </c>
      <c r="F61" s="13" t="s">
        <v>10</v>
      </c>
    </row>
    <row r="62" spans="1:6" ht="16.5" customHeight="1" x14ac:dyDescent="0.25">
      <c r="A62" s="11" t="s">
        <v>10</v>
      </c>
      <c r="B62" s="14" t="s">
        <v>76</v>
      </c>
      <c r="C62" s="13" t="s">
        <v>74</v>
      </c>
      <c r="D62" s="13" t="s">
        <v>10</v>
      </c>
      <c r="E62" s="13" t="s">
        <v>10</v>
      </c>
      <c r="F62" s="13" t="s">
        <v>10</v>
      </c>
    </row>
    <row r="63" spans="1:6" ht="16.5" customHeight="1" x14ac:dyDescent="0.25">
      <c r="A63" s="11" t="s">
        <v>10</v>
      </c>
      <c r="B63" s="16" t="s">
        <v>77</v>
      </c>
      <c r="C63" s="13" t="s">
        <v>74</v>
      </c>
      <c r="D63" s="13" t="s">
        <v>10</v>
      </c>
      <c r="E63" s="18" t="s">
        <v>10</v>
      </c>
      <c r="F63" s="18" t="s">
        <v>10</v>
      </c>
    </row>
    <row r="64" spans="1:6" ht="16.5" customHeight="1" x14ac:dyDescent="0.25">
      <c r="A64" s="68" t="s">
        <v>78</v>
      </c>
      <c r="B64" s="20" t="s">
        <v>79</v>
      </c>
      <c r="C64" s="24"/>
      <c r="D64" s="21"/>
      <c r="E64" s="33"/>
      <c r="F64" s="35"/>
    </row>
    <row r="65" spans="1:6" ht="16.5" customHeight="1" x14ac:dyDescent="0.25">
      <c r="A65" s="68"/>
      <c r="B65" s="22" t="s">
        <v>81</v>
      </c>
      <c r="C65" s="19">
        <v>209.3</v>
      </c>
      <c r="D65" s="23">
        <v>209.3</v>
      </c>
      <c r="E65" s="34" t="s">
        <v>74</v>
      </c>
      <c r="F65" s="32" t="s">
        <v>74</v>
      </c>
    </row>
    <row r="66" spans="1:6" ht="16.5" customHeight="1" x14ac:dyDescent="0.25">
      <c r="A66" s="65"/>
      <c r="B66" s="17" t="s">
        <v>80</v>
      </c>
      <c r="C66" s="19">
        <v>209.3</v>
      </c>
      <c r="D66" s="19">
        <v>209.3</v>
      </c>
      <c r="E66" s="32" t="s">
        <v>74</v>
      </c>
      <c r="F66" s="32" t="s">
        <v>74</v>
      </c>
    </row>
    <row r="67" spans="1:6" ht="16.5" customHeight="1" x14ac:dyDescent="0.25">
      <c r="A67" s="65"/>
      <c r="B67" s="14" t="s">
        <v>92</v>
      </c>
      <c r="C67" s="15" t="s">
        <v>74</v>
      </c>
      <c r="D67" s="15">
        <v>288.3</v>
      </c>
      <c r="E67" s="13" t="s">
        <v>74</v>
      </c>
      <c r="F67" s="13" t="s">
        <v>74</v>
      </c>
    </row>
    <row r="68" spans="1:6" ht="16.5" customHeight="1" x14ac:dyDescent="0.25">
      <c r="A68" s="65"/>
      <c r="B68" s="16" t="s">
        <v>80</v>
      </c>
      <c r="C68" s="24" t="s">
        <v>74</v>
      </c>
      <c r="D68" s="24">
        <v>288.3</v>
      </c>
      <c r="E68" s="18" t="s">
        <v>74</v>
      </c>
      <c r="F68" s="18" t="s">
        <v>74</v>
      </c>
    </row>
    <row r="69" spans="1:6" ht="16.5" customHeight="1" x14ac:dyDescent="0.25">
      <c r="A69" s="68" t="s">
        <v>82</v>
      </c>
      <c r="B69" s="20" t="s">
        <v>100</v>
      </c>
      <c r="C69" s="31"/>
      <c r="D69" s="31"/>
      <c r="E69" s="33"/>
      <c r="F69" s="35"/>
    </row>
    <row r="70" spans="1:6" ht="16.5" customHeight="1" x14ac:dyDescent="0.25">
      <c r="A70" s="65"/>
      <c r="B70" s="22" t="s">
        <v>81</v>
      </c>
      <c r="C70" s="36">
        <v>525.4</v>
      </c>
      <c r="D70" s="36">
        <v>525.4</v>
      </c>
      <c r="E70" s="34" t="s">
        <v>74</v>
      </c>
      <c r="F70" s="32" t="s">
        <v>74</v>
      </c>
    </row>
    <row r="71" spans="1:6" ht="16.5" customHeight="1" x14ac:dyDescent="0.25">
      <c r="A71" s="65"/>
      <c r="B71" s="14" t="s">
        <v>83</v>
      </c>
      <c r="C71" s="19">
        <v>68.2</v>
      </c>
      <c r="D71" s="19">
        <v>68.2</v>
      </c>
      <c r="E71" s="32" t="s">
        <v>74</v>
      </c>
      <c r="F71" s="32" t="s">
        <v>74</v>
      </c>
    </row>
    <row r="72" spans="1:6" ht="16.5" customHeight="1" x14ac:dyDescent="0.25">
      <c r="A72" s="65"/>
      <c r="B72" s="14" t="s">
        <v>92</v>
      </c>
      <c r="C72" s="15" t="s">
        <v>74</v>
      </c>
      <c r="D72" s="15">
        <v>1403.5</v>
      </c>
      <c r="E72" s="13" t="s">
        <v>74</v>
      </c>
      <c r="F72" s="13" t="s">
        <v>74</v>
      </c>
    </row>
    <row r="73" spans="1:6" ht="16.5" customHeight="1" x14ac:dyDescent="0.25">
      <c r="A73" s="65"/>
      <c r="B73" s="14" t="s">
        <v>83</v>
      </c>
      <c r="C73" s="15" t="s">
        <v>74</v>
      </c>
      <c r="D73" s="15">
        <v>203.6</v>
      </c>
      <c r="E73" s="13" t="s">
        <v>74</v>
      </c>
      <c r="F73" s="13" t="s">
        <v>74</v>
      </c>
    </row>
    <row r="74" spans="1:6" ht="16.5" customHeight="1" x14ac:dyDescent="0.25">
      <c r="A74" s="65" t="s">
        <v>84</v>
      </c>
      <c r="B74" s="12" t="s">
        <v>85</v>
      </c>
      <c r="C74" s="13">
        <v>81</v>
      </c>
      <c r="D74" s="13">
        <v>75</v>
      </c>
      <c r="E74" s="13">
        <f>D74-C74</f>
        <v>-6</v>
      </c>
      <c r="F74" s="25">
        <f>D74/C74</f>
        <v>0.92592592592592593</v>
      </c>
    </row>
    <row r="75" spans="1:6" ht="16.5" customHeight="1" x14ac:dyDescent="0.25">
      <c r="A75" s="65"/>
      <c r="B75" s="12" t="s">
        <v>86</v>
      </c>
      <c r="C75" s="11">
        <v>7</v>
      </c>
      <c r="D75" s="11">
        <v>7</v>
      </c>
      <c r="E75" s="13">
        <f>D75-C75</f>
        <v>0</v>
      </c>
      <c r="F75" s="25">
        <f>D75/C75</f>
        <v>1</v>
      </c>
    </row>
    <row r="76" spans="1:6" ht="16.5" customHeight="1" x14ac:dyDescent="0.25">
      <c r="A76" s="65" t="s">
        <v>87</v>
      </c>
      <c r="B76" s="12" t="s">
        <v>88</v>
      </c>
      <c r="C76" s="26">
        <v>2.2999999999999998</v>
      </c>
      <c r="D76" s="26">
        <f>(D27+D35)/6/D74</f>
        <v>2.7233333333333332</v>
      </c>
      <c r="E76" s="26">
        <f>D76-C76</f>
        <v>0.42333333333333334</v>
      </c>
      <c r="F76" s="25">
        <v>1.1739999999999999</v>
      </c>
    </row>
    <row r="77" spans="1:6" ht="16.5" customHeight="1" x14ac:dyDescent="0.25">
      <c r="A77" s="65"/>
      <c r="B77" s="12" t="s">
        <v>89</v>
      </c>
      <c r="C77" s="26">
        <f>C35/6/C75</f>
        <v>3.5309523809523813</v>
      </c>
      <c r="D77" s="26">
        <f>D35/6/D75</f>
        <v>3.7714285714285718</v>
      </c>
      <c r="E77" s="26">
        <v>0.3</v>
      </c>
      <c r="F77" s="25">
        <v>1.0860000000000001</v>
      </c>
    </row>
    <row r="78" spans="1:6" ht="16.5" customHeight="1" x14ac:dyDescent="0.25">
      <c r="A78" s="5"/>
      <c r="B78" s="6"/>
      <c r="C78" s="7"/>
      <c r="D78" s="7"/>
      <c r="E78" s="7"/>
      <c r="F78" s="7"/>
    </row>
    <row r="79" spans="1:6" ht="15.75" x14ac:dyDescent="0.25">
      <c r="A79" s="4" t="s">
        <v>90</v>
      </c>
    </row>
    <row r="80" spans="1:6" ht="16.5" x14ac:dyDescent="0.25">
      <c r="A80" s="8"/>
      <c r="B80" s="8" t="s">
        <v>93</v>
      </c>
      <c r="C80" s="9"/>
      <c r="D80" s="9"/>
      <c r="E80" s="9"/>
      <c r="F80" s="9"/>
    </row>
    <row r="81" spans="1:6" ht="15.75" x14ac:dyDescent="0.25">
      <c r="A81" s="2"/>
      <c r="B81" s="2"/>
      <c r="C81" s="2"/>
      <c r="D81" s="2"/>
      <c r="E81" s="2"/>
      <c r="F81" s="2"/>
    </row>
    <row r="82" spans="1:6" ht="16.5" x14ac:dyDescent="0.25">
      <c r="A82" s="8"/>
      <c r="B82" s="8" t="s">
        <v>95</v>
      </c>
      <c r="C82" s="8"/>
      <c r="D82" s="8"/>
      <c r="E82" s="8"/>
      <c r="F82" s="8"/>
    </row>
    <row r="83" spans="1:6" ht="15.75" x14ac:dyDescent="0.25">
      <c r="A83" s="1"/>
    </row>
    <row r="84" spans="1:6" ht="15.75" x14ac:dyDescent="0.25">
      <c r="A84" s="1"/>
    </row>
  </sheetData>
  <mergeCells count="7">
    <mergeCell ref="A74:A75"/>
    <mergeCell ref="A76:A77"/>
    <mergeCell ref="A2:F2"/>
    <mergeCell ref="A3:F3"/>
    <mergeCell ref="A4:F4"/>
    <mergeCell ref="A69:A73"/>
    <mergeCell ref="A64:A68"/>
  </mergeCells>
  <phoneticPr fontId="0" type="noConversion"/>
  <pageMargins left="0.71" right="0.53" top="0.59055118110236227" bottom="0.59055118110236227" header="0.51181102362204722" footer="0.51181102362204722"/>
  <pageSetup paperSize="9" scale="94" orientation="portrait" verticalDpi="0" r:id="rId1"/>
  <headerFooter alignWithMargins="0"/>
  <rowBreaks count="1" manualBreakCount="1">
    <brk id="4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opLeftCell="A41" workbookViewId="0">
      <selection activeCell="D51" sqref="D51"/>
    </sheetView>
  </sheetViews>
  <sheetFormatPr defaultRowHeight="12.75" x14ac:dyDescent="0.2"/>
  <cols>
    <col min="1" max="1" width="6" customWidth="1"/>
    <col min="2" max="2" width="38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125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485400</v>
      </c>
      <c r="D6" s="59">
        <v>469011</v>
      </c>
      <c r="E6" s="27">
        <f>D6-C6</f>
        <v>-16389</v>
      </c>
      <c r="F6" s="28">
        <f>D6/C6</f>
        <v>0.9662360939431397</v>
      </c>
    </row>
    <row r="7" spans="1:6" ht="28.5" customHeight="1" x14ac:dyDescent="0.2">
      <c r="A7" s="11" t="s">
        <v>9</v>
      </c>
      <c r="B7" s="12" t="s">
        <v>97</v>
      </c>
      <c r="C7" s="29">
        <f>C8+C12</f>
        <v>7216.0999999999995</v>
      </c>
      <c r="D7" s="29">
        <f>D8+D12</f>
        <v>9272.5</v>
      </c>
      <c r="E7" s="29">
        <f t="shared" ref="E7:E49" si="0">D7-C7</f>
        <v>2056.4000000000005</v>
      </c>
      <c r="F7" s="28">
        <f t="shared" ref="F7:F49" si="1">D7/C7</f>
        <v>1.2849738778564599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6565.9999999999991</v>
      </c>
      <c r="D8" s="29">
        <f>SUM(D9:D11)</f>
        <v>8623</v>
      </c>
      <c r="E8" s="29">
        <f t="shared" si="0"/>
        <v>2057.0000000000009</v>
      </c>
      <c r="F8" s="28">
        <f t="shared" si="1"/>
        <v>1.3132805360950353</v>
      </c>
    </row>
    <row r="9" spans="1:6" ht="16.5" customHeight="1" x14ac:dyDescent="0.2">
      <c r="A9" s="11"/>
      <c r="B9" s="12" t="s">
        <v>12</v>
      </c>
      <c r="C9" s="29">
        <v>5682.2</v>
      </c>
      <c r="D9" s="29">
        <v>7267.7</v>
      </c>
      <c r="E9" s="29">
        <f t="shared" si="0"/>
        <v>1585.5</v>
      </c>
      <c r="F9" s="28">
        <f t="shared" si="1"/>
        <v>1.2790292492344515</v>
      </c>
    </row>
    <row r="10" spans="1:6" ht="16.5" customHeight="1" x14ac:dyDescent="0.2">
      <c r="A10" s="11"/>
      <c r="B10" s="12" t="s">
        <v>13</v>
      </c>
      <c r="C10" s="44">
        <v>262.39999999999998</v>
      </c>
      <c r="D10" s="44">
        <v>445.5</v>
      </c>
      <c r="E10" s="29">
        <f t="shared" si="0"/>
        <v>183.10000000000002</v>
      </c>
      <c r="F10" s="28">
        <f t="shared" si="1"/>
        <v>1.6977896341463417</v>
      </c>
    </row>
    <row r="11" spans="1:6" ht="16.5" customHeight="1" x14ac:dyDescent="0.2">
      <c r="A11" s="11"/>
      <c r="B11" s="12" t="s">
        <v>14</v>
      </c>
      <c r="C11" s="29">
        <v>621.4</v>
      </c>
      <c r="D11" s="29">
        <v>909.8</v>
      </c>
      <c r="E11" s="29">
        <f t="shared" si="0"/>
        <v>288.39999999999998</v>
      </c>
      <c r="F11" s="28">
        <f t="shared" si="1"/>
        <v>1.4641132925651754</v>
      </c>
    </row>
    <row r="12" spans="1:6" ht="16.5" customHeight="1" x14ac:dyDescent="0.2">
      <c r="A12" s="11" t="s">
        <v>10</v>
      </c>
      <c r="B12" s="12" t="s">
        <v>15</v>
      </c>
      <c r="C12" s="29">
        <v>650.1</v>
      </c>
      <c r="D12" s="29">
        <v>649.5</v>
      </c>
      <c r="E12" s="29">
        <f t="shared" si="0"/>
        <v>-0.60000000000002274</v>
      </c>
      <c r="F12" s="28">
        <f t="shared" si="1"/>
        <v>0.99907706506691274</v>
      </c>
    </row>
    <row r="13" spans="1:6" ht="28.5" customHeight="1" x14ac:dyDescent="0.2">
      <c r="A13" s="11" t="s">
        <v>16</v>
      </c>
      <c r="B13" s="12" t="s">
        <v>126</v>
      </c>
      <c r="C13" s="29">
        <f>C14+C18</f>
        <v>6121.8</v>
      </c>
      <c r="D13" s="29">
        <f>D14+D18</f>
        <v>7835.4</v>
      </c>
      <c r="E13" s="29">
        <f t="shared" si="0"/>
        <v>1713.5999999999995</v>
      </c>
      <c r="F13" s="28">
        <f t="shared" si="1"/>
        <v>1.2799176712731548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5471.7</v>
      </c>
      <c r="D14" s="29">
        <f>SUM(D15:D17)</f>
        <v>7185.9</v>
      </c>
      <c r="E14" s="29">
        <f t="shared" si="0"/>
        <v>1714.1999999999998</v>
      </c>
      <c r="F14" s="28">
        <f t="shared" si="1"/>
        <v>1.3132847195569932</v>
      </c>
    </row>
    <row r="15" spans="1:6" ht="16.5" customHeight="1" x14ac:dyDescent="0.2">
      <c r="A15" s="11"/>
      <c r="B15" s="12" t="s">
        <v>12</v>
      </c>
      <c r="C15" s="29">
        <v>4735.1000000000004</v>
      </c>
      <c r="D15" s="29">
        <v>6056.4</v>
      </c>
      <c r="E15" s="29">
        <f t="shared" si="0"/>
        <v>1321.2999999999993</v>
      </c>
      <c r="F15" s="28">
        <f t="shared" si="1"/>
        <v>1.2790437371966799</v>
      </c>
    </row>
    <row r="16" spans="1:6" ht="16.5" customHeight="1" x14ac:dyDescent="0.2">
      <c r="A16" s="11"/>
      <c r="B16" s="12" t="s">
        <v>13</v>
      </c>
      <c r="C16" s="44">
        <v>218.7</v>
      </c>
      <c r="D16" s="44">
        <v>371.3</v>
      </c>
      <c r="E16" s="29">
        <f t="shared" si="0"/>
        <v>152.60000000000002</v>
      </c>
      <c r="F16" s="28">
        <f t="shared" si="1"/>
        <v>1.6977594878829447</v>
      </c>
    </row>
    <row r="17" spans="1:6" ht="16.5" customHeight="1" x14ac:dyDescent="0.2">
      <c r="A17" s="11"/>
      <c r="B17" s="12" t="s">
        <v>14</v>
      </c>
      <c r="C17" s="29">
        <v>517.9</v>
      </c>
      <c r="D17" s="29">
        <v>758.2</v>
      </c>
      <c r="E17" s="29">
        <f t="shared" si="0"/>
        <v>240.30000000000007</v>
      </c>
      <c r="F17" s="28">
        <f t="shared" si="1"/>
        <v>1.4639891871017572</v>
      </c>
    </row>
    <row r="18" spans="1:6" ht="16.5" customHeight="1" x14ac:dyDescent="0.2">
      <c r="A18" s="11" t="s">
        <v>10</v>
      </c>
      <c r="B18" s="12" t="s">
        <v>15</v>
      </c>
      <c r="C18" s="29">
        <v>650.1</v>
      </c>
      <c r="D18" s="29">
        <v>649.5</v>
      </c>
      <c r="E18" s="29">
        <f t="shared" si="0"/>
        <v>-0.60000000000002274</v>
      </c>
      <c r="F18" s="28">
        <f t="shared" si="1"/>
        <v>0.99907706506691274</v>
      </c>
    </row>
    <row r="19" spans="1:6" ht="28.5" customHeight="1" x14ac:dyDescent="0.2">
      <c r="A19" s="11" t="s">
        <v>19</v>
      </c>
      <c r="B19" s="12" t="s">
        <v>20</v>
      </c>
      <c r="C19" s="29">
        <f>SUM(C20+C26+C27+C28+C29)</f>
        <v>4700.3999999999996</v>
      </c>
      <c r="D19" s="29">
        <f>SUM(D20+D26+D27+D28+D29)</f>
        <v>5654.7999999999993</v>
      </c>
      <c r="E19" s="29">
        <f t="shared" si="0"/>
        <v>954.39999999999964</v>
      </c>
      <c r="F19" s="28">
        <f t="shared" si="1"/>
        <v>1.2030465492298528</v>
      </c>
    </row>
    <row r="20" spans="1:6" ht="16.5" customHeight="1" x14ac:dyDescent="0.2">
      <c r="A20" s="11" t="s">
        <v>21</v>
      </c>
      <c r="B20" s="12" t="s">
        <v>22</v>
      </c>
      <c r="C20" s="29">
        <f>SUM(C21:C25)</f>
        <v>1279.3</v>
      </c>
      <c r="D20" s="29">
        <f>SUM(D21:D25)</f>
        <v>1783</v>
      </c>
      <c r="E20" s="29">
        <f t="shared" si="0"/>
        <v>503.70000000000005</v>
      </c>
      <c r="F20" s="28">
        <f t="shared" si="1"/>
        <v>1.3937309466114283</v>
      </c>
    </row>
    <row r="21" spans="1:6" ht="16.5" customHeight="1" x14ac:dyDescent="0.2">
      <c r="A21" s="11" t="s">
        <v>10</v>
      </c>
      <c r="B21" s="12" t="s">
        <v>23</v>
      </c>
      <c r="C21" s="29">
        <v>422.5</v>
      </c>
      <c r="D21" s="29">
        <v>569.9</v>
      </c>
      <c r="E21" s="29">
        <f t="shared" si="0"/>
        <v>147.39999999999998</v>
      </c>
      <c r="F21" s="28">
        <f t="shared" si="1"/>
        <v>1.3488757396449704</v>
      </c>
    </row>
    <row r="22" spans="1:6" ht="16.5" customHeight="1" x14ac:dyDescent="0.2">
      <c r="A22" s="11" t="s">
        <v>10</v>
      </c>
      <c r="B22" s="12" t="s">
        <v>24</v>
      </c>
      <c r="C22" s="29">
        <v>416.7</v>
      </c>
      <c r="D22" s="29">
        <v>541.5</v>
      </c>
      <c r="E22" s="29">
        <f t="shared" si="0"/>
        <v>124.80000000000001</v>
      </c>
      <c r="F22" s="28">
        <f t="shared" si="1"/>
        <v>1.2994960403167748</v>
      </c>
    </row>
    <row r="23" spans="1:6" ht="16.5" customHeight="1" x14ac:dyDescent="0.2">
      <c r="A23" s="11" t="s">
        <v>10</v>
      </c>
      <c r="B23" s="12" t="s">
        <v>25</v>
      </c>
      <c r="C23" s="29">
        <v>50</v>
      </c>
      <c r="D23" s="29">
        <v>31.8</v>
      </c>
      <c r="E23" s="29">
        <f t="shared" si="0"/>
        <v>-18.2</v>
      </c>
      <c r="F23" s="28">
        <f t="shared" si="1"/>
        <v>0.63600000000000001</v>
      </c>
    </row>
    <row r="24" spans="1:6" ht="16.5" customHeight="1" x14ac:dyDescent="0.2">
      <c r="A24" s="11" t="s">
        <v>10</v>
      </c>
      <c r="B24" s="12" t="s">
        <v>27</v>
      </c>
      <c r="C24" s="29">
        <v>135.1</v>
      </c>
      <c r="D24" s="29">
        <v>148.5</v>
      </c>
      <c r="E24" s="29">
        <f t="shared" si="0"/>
        <v>13.400000000000006</v>
      </c>
      <c r="F24" s="28">
        <f t="shared" si="1"/>
        <v>1.0991857883049594</v>
      </c>
    </row>
    <row r="25" spans="1:6" ht="16.5" customHeight="1" x14ac:dyDescent="0.2">
      <c r="A25" s="11" t="s">
        <v>10</v>
      </c>
      <c r="B25" s="12" t="s">
        <v>28</v>
      </c>
      <c r="C25" s="29">
        <v>255</v>
      </c>
      <c r="D25" s="29">
        <v>491.3</v>
      </c>
      <c r="E25" s="29">
        <f t="shared" si="0"/>
        <v>236.3</v>
      </c>
      <c r="F25" s="28">
        <f t="shared" si="1"/>
        <v>1.9266666666666667</v>
      </c>
    </row>
    <row r="26" spans="1:6" ht="16.5" customHeight="1" x14ac:dyDescent="0.2">
      <c r="A26" s="11" t="s">
        <v>29</v>
      </c>
      <c r="B26" s="12" t="s">
        <v>30</v>
      </c>
      <c r="C26" s="29">
        <v>2565.4</v>
      </c>
      <c r="D26" s="29">
        <v>2883.7</v>
      </c>
      <c r="E26" s="29">
        <f t="shared" si="0"/>
        <v>318.29999999999973</v>
      </c>
      <c r="F26" s="28">
        <f t="shared" si="1"/>
        <v>1.1240742184454664</v>
      </c>
    </row>
    <row r="27" spans="1:6" ht="16.5" customHeight="1" x14ac:dyDescent="0.2">
      <c r="A27" s="11" t="s">
        <v>31</v>
      </c>
      <c r="B27" s="12" t="s">
        <v>32</v>
      </c>
      <c r="C27" s="29">
        <v>564.4</v>
      </c>
      <c r="D27" s="29">
        <v>619.5</v>
      </c>
      <c r="E27" s="29">
        <f t="shared" si="0"/>
        <v>55.100000000000023</v>
      </c>
      <c r="F27" s="28">
        <f t="shared" si="1"/>
        <v>1.0976257973068746</v>
      </c>
    </row>
    <row r="28" spans="1:6" ht="16.5" customHeight="1" x14ac:dyDescent="0.25">
      <c r="A28" s="11" t="s">
        <v>33</v>
      </c>
      <c r="B28" s="12" t="s">
        <v>34</v>
      </c>
      <c r="C28" s="26">
        <v>286.3</v>
      </c>
      <c r="D28" s="26">
        <v>337.2</v>
      </c>
      <c r="E28" s="26">
        <f t="shared" si="0"/>
        <v>50.899999999999977</v>
      </c>
      <c r="F28" s="25">
        <f t="shared" si="1"/>
        <v>1.1777855396437302</v>
      </c>
    </row>
    <row r="29" spans="1:6" ht="16.5" customHeight="1" x14ac:dyDescent="0.25">
      <c r="A29" s="11" t="s">
        <v>35</v>
      </c>
      <c r="B29" s="12" t="s">
        <v>36</v>
      </c>
      <c r="C29" s="26">
        <v>5</v>
      </c>
      <c r="D29" s="26">
        <v>31.4</v>
      </c>
      <c r="E29" s="26">
        <f t="shared" si="0"/>
        <v>26.4</v>
      </c>
      <c r="F29" s="25">
        <f t="shared" si="1"/>
        <v>6.2799999999999994</v>
      </c>
    </row>
    <row r="30" spans="1:6" ht="16.5" customHeight="1" x14ac:dyDescent="0.25">
      <c r="A30" s="11" t="s">
        <v>10</v>
      </c>
      <c r="B30" s="12" t="s">
        <v>37</v>
      </c>
      <c r="C30" s="26">
        <v>5</v>
      </c>
      <c r="D30" s="26">
        <v>31.4</v>
      </c>
      <c r="E30" s="26">
        <f t="shared" si="0"/>
        <v>26.4</v>
      </c>
      <c r="F30" s="25">
        <f t="shared" si="1"/>
        <v>6.2799999999999994</v>
      </c>
    </row>
    <row r="31" spans="1:6" ht="16.5" customHeight="1" x14ac:dyDescent="0.25">
      <c r="A31" s="11" t="s">
        <v>38</v>
      </c>
      <c r="B31" s="12" t="s">
        <v>39</v>
      </c>
      <c r="C31" s="26">
        <f>SUM(C13-C19)</f>
        <v>1421.4000000000005</v>
      </c>
      <c r="D31" s="26">
        <f>SUM(D13-D19)</f>
        <v>2180.6000000000004</v>
      </c>
      <c r="E31" s="26">
        <f t="shared" si="0"/>
        <v>759.19999999999982</v>
      </c>
      <c r="F31" s="25">
        <f t="shared" si="1"/>
        <v>1.5341212888701277</v>
      </c>
    </row>
    <row r="32" spans="1:6" ht="16.5" customHeight="1" x14ac:dyDescent="0.25">
      <c r="A32" s="11" t="s">
        <v>40</v>
      </c>
      <c r="B32" s="12" t="s">
        <v>41</v>
      </c>
      <c r="C32" s="26">
        <v>0</v>
      </c>
      <c r="D32" s="26" t="s">
        <v>99</v>
      </c>
      <c r="E32" s="26">
        <v>0</v>
      </c>
      <c r="F32" s="25">
        <v>0</v>
      </c>
    </row>
    <row r="33" spans="1:6" ht="16.5" customHeight="1" x14ac:dyDescent="0.25">
      <c r="A33" s="11" t="s">
        <v>42</v>
      </c>
      <c r="B33" s="12" t="s">
        <v>91</v>
      </c>
      <c r="C33" s="26">
        <f>SUM(C34:C37)</f>
        <v>518.6</v>
      </c>
      <c r="D33" s="26">
        <f>SUM(D34:D37)</f>
        <v>523.5</v>
      </c>
      <c r="E33" s="26">
        <f t="shared" si="0"/>
        <v>4.8999999999999773</v>
      </c>
      <c r="F33" s="25">
        <f t="shared" si="1"/>
        <v>1.0094485152333204</v>
      </c>
    </row>
    <row r="34" spans="1:6" ht="16.5" customHeight="1" x14ac:dyDescent="0.25">
      <c r="A34" s="11" t="s">
        <v>10</v>
      </c>
      <c r="B34" s="12" t="s">
        <v>30</v>
      </c>
      <c r="C34" s="26">
        <v>351.7</v>
      </c>
      <c r="D34" s="26">
        <v>349.4</v>
      </c>
      <c r="E34" s="26">
        <f t="shared" si="0"/>
        <v>-2.3000000000000114</v>
      </c>
      <c r="F34" s="25">
        <f t="shared" si="1"/>
        <v>0.99346033551322144</v>
      </c>
    </row>
    <row r="35" spans="1:6" ht="16.5" customHeight="1" x14ac:dyDescent="0.25">
      <c r="A35" s="11" t="s">
        <v>10</v>
      </c>
      <c r="B35" s="12" t="s">
        <v>32</v>
      </c>
      <c r="C35" s="26">
        <v>77.400000000000006</v>
      </c>
      <c r="D35" s="26">
        <v>77</v>
      </c>
      <c r="E35" s="26">
        <f t="shared" si="0"/>
        <v>-0.40000000000000568</v>
      </c>
      <c r="F35" s="25">
        <f t="shared" si="1"/>
        <v>0.9948320413436692</v>
      </c>
    </row>
    <row r="36" spans="1:6" ht="16.5" customHeight="1" x14ac:dyDescent="0.25">
      <c r="A36" s="11" t="s">
        <v>10</v>
      </c>
      <c r="B36" s="12" t="s">
        <v>34</v>
      </c>
      <c r="C36" s="26">
        <v>8.4</v>
      </c>
      <c r="D36" s="26">
        <v>10.199999999999999</v>
      </c>
      <c r="E36" s="26">
        <f t="shared" si="0"/>
        <v>1.7999999999999989</v>
      </c>
      <c r="F36" s="25">
        <f t="shared" si="1"/>
        <v>1.2142857142857142</v>
      </c>
    </row>
    <row r="37" spans="1:6" ht="46.5" customHeight="1" x14ac:dyDescent="0.2">
      <c r="A37" s="11" t="s">
        <v>10</v>
      </c>
      <c r="B37" s="12" t="s">
        <v>121</v>
      </c>
      <c r="C37" s="29">
        <v>81.099999999999994</v>
      </c>
      <c r="D37" s="29">
        <v>86.9</v>
      </c>
      <c r="E37" s="29">
        <f t="shared" si="0"/>
        <v>5.8000000000000114</v>
      </c>
      <c r="F37" s="28">
        <f t="shared" si="1"/>
        <v>1.0715166461159065</v>
      </c>
    </row>
    <row r="38" spans="1:6" ht="16.5" customHeight="1" x14ac:dyDescent="0.25">
      <c r="A38" s="11" t="s">
        <v>44</v>
      </c>
      <c r="B38" s="12" t="s">
        <v>45</v>
      </c>
      <c r="C38" s="26">
        <v>0</v>
      </c>
      <c r="D38" s="26">
        <v>0</v>
      </c>
      <c r="E38" s="26">
        <v>0</v>
      </c>
      <c r="F38" s="25">
        <v>0</v>
      </c>
    </row>
    <row r="39" spans="1:6" ht="28.5" customHeight="1" x14ac:dyDescent="0.2">
      <c r="A39" s="11" t="s">
        <v>46</v>
      </c>
      <c r="B39" s="12" t="s">
        <v>47</v>
      </c>
      <c r="C39" s="29">
        <f>SUM(C31+C32-C33-C38)</f>
        <v>902.80000000000052</v>
      </c>
      <c r="D39" s="29">
        <f>SUM(D31+D32-D33-D38)</f>
        <v>1657.1000000000004</v>
      </c>
      <c r="E39" s="29">
        <f t="shared" si="0"/>
        <v>754.29999999999984</v>
      </c>
      <c r="F39" s="28">
        <f t="shared" si="1"/>
        <v>1.8355117412494455</v>
      </c>
    </row>
    <row r="40" spans="1:6" ht="16.5" customHeight="1" x14ac:dyDescent="0.25">
      <c r="A40" s="11" t="s">
        <v>48</v>
      </c>
      <c r="B40" s="12" t="s">
        <v>49</v>
      </c>
      <c r="C40" s="26">
        <v>2</v>
      </c>
      <c r="D40" s="26">
        <v>0</v>
      </c>
      <c r="E40" s="26">
        <v>0</v>
      </c>
      <c r="F40" s="28">
        <f t="shared" si="1"/>
        <v>0</v>
      </c>
    </row>
    <row r="41" spans="1:6" ht="16.5" customHeight="1" x14ac:dyDescent="0.25">
      <c r="A41" s="11" t="s">
        <v>50</v>
      </c>
      <c r="B41" s="12" t="s">
        <v>51</v>
      </c>
      <c r="C41" s="26">
        <f>SUM(C42:C45)</f>
        <v>379.4</v>
      </c>
      <c r="D41" s="26">
        <f>SUM(D42:D45)</f>
        <v>518.20000000000005</v>
      </c>
      <c r="E41" s="26">
        <f t="shared" si="0"/>
        <v>138.80000000000007</v>
      </c>
      <c r="F41" s="25">
        <f t="shared" si="1"/>
        <v>1.3658408012651557</v>
      </c>
    </row>
    <row r="42" spans="1:6" ht="16.5" customHeight="1" x14ac:dyDescent="0.25">
      <c r="A42" s="11"/>
      <c r="B42" s="12" t="s">
        <v>52</v>
      </c>
      <c r="C42" s="26">
        <v>116.1</v>
      </c>
      <c r="D42" s="26">
        <v>107</v>
      </c>
      <c r="E42" s="26">
        <f t="shared" si="0"/>
        <v>-9.0999999999999943</v>
      </c>
      <c r="F42" s="25">
        <f t="shared" si="1"/>
        <v>0.92161929371231699</v>
      </c>
    </row>
    <row r="43" spans="1:6" ht="16.5" customHeight="1" x14ac:dyDescent="0.25">
      <c r="A43" s="11"/>
      <c r="B43" s="12" t="s">
        <v>106</v>
      </c>
      <c r="C43" s="26">
        <v>14</v>
      </c>
      <c r="D43" s="26">
        <v>15.9</v>
      </c>
      <c r="E43" s="26">
        <f t="shared" si="0"/>
        <v>1.9000000000000004</v>
      </c>
      <c r="F43" s="28">
        <f t="shared" si="1"/>
        <v>1.1357142857142857</v>
      </c>
    </row>
    <row r="44" spans="1:6" ht="16.5" customHeight="1" x14ac:dyDescent="0.25">
      <c r="A44" s="11"/>
      <c r="B44" s="12" t="s">
        <v>107</v>
      </c>
      <c r="C44" s="26">
        <v>0</v>
      </c>
      <c r="D44" s="26">
        <v>0</v>
      </c>
      <c r="E44" s="26">
        <v>0</v>
      </c>
      <c r="F44" s="25">
        <v>0</v>
      </c>
    </row>
    <row r="45" spans="1:6" ht="45" customHeight="1" x14ac:dyDescent="0.2">
      <c r="A45" s="11"/>
      <c r="B45" s="12" t="s">
        <v>120</v>
      </c>
      <c r="C45" s="29">
        <v>249.3</v>
      </c>
      <c r="D45" s="29">
        <v>395.3</v>
      </c>
      <c r="E45" s="29">
        <f t="shared" si="0"/>
        <v>146</v>
      </c>
      <c r="F45" s="28">
        <f t="shared" si="1"/>
        <v>1.5856397914159648</v>
      </c>
    </row>
    <row r="46" spans="1:6" ht="28.5" customHeight="1" x14ac:dyDescent="0.2">
      <c r="A46" s="11" t="s">
        <v>57</v>
      </c>
      <c r="B46" s="12" t="s">
        <v>58</v>
      </c>
      <c r="C46" s="29">
        <f>SUM(C39+C40-C41)</f>
        <v>525.40000000000055</v>
      </c>
      <c r="D46" s="29">
        <f>SUM(D39+D40-D41)</f>
        <v>1138.9000000000003</v>
      </c>
      <c r="E46" s="29">
        <f t="shared" si="0"/>
        <v>613.49999999999977</v>
      </c>
      <c r="F46" s="28">
        <f t="shared" si="1"/>
        <v>2.1676817662733141</v>
      </c>
    </row>
    <row r="47" spans="1:6" ht="16.5" customHeight="1" x14ac:dyDescent="0.2">
      <c r="A47" s="11" t="s">
        <v>59</v>
      </c>
      <c r="B47" s="12" t="s">
        <v>60</v>
      </c>
      <c r="C47" s="27">
        <v>0</v>
      </c>
      <c r="D47" s="27">
        <v>205</v>
      </c>
      <c r="E47" s="27">
        <f t="shared" si="0"/>
        <v>205</v>
      </c>
      <c r="F47" s="28">
        <v>0</v>
      </c>
    </row>
    <row r="48" spans="1:6" ht="16.5" customHeight="1" x14ac:dyDescent="0.2">
      <c r="A48" s="11" t="s">
        <v>61</v>
      </c>
      <c r="B48" s="12" t="s">
        <v>62</v>
      </c>
      <c r="C48" s="29">
        <f>C46-C47</f>
        <v>525.40000000000055</v>
      </c>
      <c r="D48" s="29">
        <f>D46-D47</f>
        <v>933.90000000000032</v>
      </c>
      <c r="E48" s="27">
        <f t="shared" si="0"/>
        <v>408.49999999999977</v>
      </c>
      <c r="F48" s="28">
        <f t="shared" si="1"/>
        <v>1.7775028549676424</v>
      </c>
    </row>
    <row r="49" spans="1:6" ht="28.5" customHeight="1" x14ac:dyDescent="0.2">
      <c r="A49" s="11"/>
      <c r="B49" s="12" t="s">
        <v>63</v>
      </c>
      <c r="C49" s="29">
        <f>C48+C28+C36</f>
        <v>820.10000000000048</v>
      </c>
      <c r="D49" s="29">
        <f>D48+D28+D36</f>
        <v>1281.3000000000004</v>
      </c>
      <c r="E49" s="27">
        <f t="shared" si="0"/>
        <v>461.19999999999993</v>
      </c>
      <c r="F49" s="28">
        <f t="shared" si="1"/>
        <v>1.5623704426289473</v>
      </c>
    </row>
    <row r="50" spans="1:6" ht="16.5" customHeight="1" x14ac:dyDescent="0.25">
      <c r="A50" s="11" t="s">
        <v>64</v>
      </c>
      <c r="B50" s="12" t="s">
        <v>65</v>
      </c>
      <c r="C50" s="13" t="s">
        <v>10</v>
      </c>
      <c r="D50" s="13">
        <v>140.1</v>
      </c>
      <c r="E50" s="27">
        <v>0</v>
      </c>
      <c r="F50" s="28">
        <v>0</v>
      </c>
    </row>
    <row r="51" spans="1:6" ht="16.5" customHeight="1" x14ac:dyDescent="0.25">
      <c r="A51" s="11" t="s">
        <v>66</v>
      </c>
      <c r="B51" s="12" t="s">
        <v>67</v>
      </c>
      <c r="C51" s="13" t="s">
        <v>10</v>
      </c>
      <c r="D51" s="13" t="s">
        <v>10</v>
      </c>
      <c r="E51" s="27">
        <v>0</v>
      </c>
      <c r="F51" s="28">
        <v>0</v>
      </c>
    </row>
    <row r="52" spans="1:6" ht="28.5" customHeight="1" x14ac:dyDescent="0.25">
      <c r="A52" s="11" t="s">
        <v>68</v>
      </c>
      <c r="B52" s="12" t="s">
        <v>98</v>
      </c>
      <c r="C52" s="13" t="s">
        <v>10</v>
      </c>
      <c r="D52" s="13">
        <v>793.8</v>
      </c>
      <c r="E52" s="13" t="s">
        <v>10</v>
      </c>
      <c r="F52" s="13" t="s">
        <v>10</v>
      </c>
    </row>
    <row r="53" spans="1:6" ht="16.5" customHeight="1" x14ac:dyDescent="0.25">
      <c r="A53" s="11"/>
      <c r="B53" s="12" t="s">
        <v>69</v>
      </c>
      <c r="C53" s="13" t="s">
        <v>10</v>
      </c>
      <c r="D53" s="13">
        <v>793.8</v>
      </c>
      <c r="E53" s="13" t="s">
        <v>10</v>
      </c>
      <c r="F53" s="13" t="s">
        <v>10</v>
      </c>
    </row>
    <row r="54" spans="1:6" ht="16.5" customHeight="1" x14ac:dyDescent="0.25">
      <c r="A54" s="11"/>
      <c r="B54" s="12" t="s">
        <v>70</v>
      </c>
      <c r="C54" s="13" t="s">
        <v>10</v>
      </c>
      <c r="D54" s="13" t="s">
        <v>10</v>
      </c>
      <c r="E54" s="13" t="s">
        <v>10</v>
      </c>
      <c r="F54" s="13" t="s">
        <v>10</v>
      </c>
    </row>
    <row r="55" spans="1:6" ht="16.5" customHeight="1" x14ac:dyDescent="0.25">
      <c r="A55" s="11" t="s">
        <v>10</v>
      </c>
      <c r="B55" s="12" t="s">
        <v>71</v>
      </c>
      <c r="C55" s="13" t="s">
        <v>10</v>
      </c>
      <c r="D55" s="13" t="s">
        <v>10</v>
      </c>
      <c r="E55" s="13" t="s">
        <v>10</v>
      </c>
      <c r="F55" s="13" t="s">
        <v>10</v>
      </c>
    </row>
    <row r="56" spans="1:6" ht="16.5" customHeight="1" x14ac:dyDescent="0.25">
      <c r="A56" s="11" t="s">
        <v>10</v>
      </c>
      <c r="B56" s="12" t="s">
        <v>72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73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/>
      <c r="B58" s="14" t="s">
        <v>94</v>
      </c>
      <c r="C58" s="13" t="s">
        <v>74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4" t="s">
        <v>75</v>
      </c>
      <c r="C59" s="13" t="s">
        <v>74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 t="s">
        <v>10</v>
      </c>
      <c r="B60" s="14" t="s">
        <v>76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6" t="s">
        <v>77</v>
      </c>
      <c r="C61" s="13" t="s">
        <v>74</v>
      </c>
      <c r="D61" s="13" t="s">
        <v>10</v>
      </c>
      <c r="E61" s="18" t="s">
        <v>10</v>
      </c>
      <c r="F61" s="18" t="s">
        <v>10</v>
      </c>
    </row>
    <row r="62" spans="1:6" ht="16.5" customHeight="1" x14ac:dyDescent="0.25">
      <c r="A62" s="68" t="s">
        <v>78</v>
      </c>
      <c r="B62" s="20" t="s">
        <v>79</v>
      </c>
      <c r="C62" s="24"/>
      <c r="D62" s="21"/>
      <c r="E62" s="33"/>
      <c r="F62" s="35"/>
    </row>
    <row r="63" spans="1:6" ht="16.5" customHeight="1" x14ac:dyDescent="0.25">
      <c r="A63" s="68"/>
      <c r="B63" s="22" t="s">
        <v>117</v>
      </c>
      <c r="C63" s="55">
        <v>300</v>
      </c>
      <c r="D63" s="56">
        <v>240.2</v>
      </c>
      <c r="E63" s="34" t="s">
        <v>74</v>
      </c>
      <c r="F63" s="32" t="s">
        <v>74</v>
      </c>
    </row>
    <row r="64" spans="1:6" ht="16.5" customHeight="1" x14ac:dyDescent="0.25">
      <c r="A64" s="65"/>
      <c r="B64" s="17" t="s">
        <v>80</v>
      </c>
      <c r="C64" s="57">
        <v>300</v>
      </c>
      <c r="D64" s="55">
        <v>240.2</v>
      </c>
      <c r="E64" s="32" t="s">
        <v>74</v>
      </c>
      <c r="F64" s="32" t="s">
        <v>74</v>
      </c>
    </row>
    <row r="65" spans="1:6" ht="16.5" customHeight="1" x14ac:dyDescent="0.25">
      <c r="A65" s="65"/>
      <c r="B65" s="14" t="s">
        <v>127</v>
      </c>
      <c r="C65" s="15" t="s">
        <v>74</v>
      </c>
      <c r="D65" s="45">
        <v>216.2</v>
      </c>
      <c r="E65" s="13" t="s">
        <v>74</v>
      </c>
      <c r="F65" s="13" t="s">
        <v>74</v>
      </c>
    </row>
    <row r="66" spans="1:6" ht="16.5" customHeight="1" x14ac:dyDescent="0.25">
      <c r="A66" s="65"/>
      <c r="B66" s="16" t="s">
        <v>80</v>
      </c>
      <c r="C66" s="24" t="s">
        <v>74</v>
      </c>
      <c r="D66" s="46">
        <v>216.2</v>
      </c>
      <c r="E66" s="18" t="s">
        <v>74</v>
      </c>
      <c r="F66" s="18" t="s">
        <v>74</v>
      </c>
    </row>
    <row r="67" spans="1:6" ht="16.5" customHeight="1" x14ac:dyDescent="0.25">
      <c r="A67" s="68" t="s">
        <v>82</v>
      </c>
      <c r="B67" s="20" t="s">
        <v>100</v>
      </c>
      <c r="C67" s="43"/>
      <c r="D67" s="58"/>
      <c r="E67" s="33"/>
      <c r="F67" s="35"/>
    </row>
    <row r="68" spans="1:6" ht="16.5" customHeight="1" x14ac:dyDescent="0.25">
      <c r="A68" s="65"/>
      <c r="B68" s="22" t="s">
        <v>117</v>
      </c>
      <c r="C68" s="55">
        <v>700</v>
      </c>
      <c r="D68" s="56">
        <v>1175.3</v>
      </c>
      <c r="E68" s="34" t="s">
        <v>74</v>
      </c>
      <c r="F68" s="32" t="s">
        <v>74</v>
      </c>
    </row>
    <row r="69" spans="1:6" ht="16.5" customHeight="1" x14ac:dyDescent="0.25">
      <c r="A69" s="65"/>
      <c r="B69" s="14" t="s">
        <v>83</v>
      </c>
      <c r="C69" s="55">
        <v>60</v>
      </c>
      <c r="D69" s="55">
        <v>52.6</v>
      </c>
      <c r="E69" s="32" t="s">
        <v>74</v>
      </c>
      <c r="F69" s="32" t="s">
        <v>74</v>
      </c>
    </row>
    <row r="70" spans="1:6" ht="16.5" customHeight="1" x14ac:dyDescent="0.25">
      <c r="A70" s="65"/>
      <c r="B70" s="14" t="s">
        <v>127</v>
      </c>
      <c r="C70" s="15" t="s">
        <v>74</v>
      </c>
      <c r="D70" s="45">
        <v>1147.2</v>
      </c>
      <c r="E70" s="13" t="s">
        <v>74</v>
      </c>
      <c r="F70" s="13" t="s">
        <v>74</v>
      </c>
    </row>
    <row r="71" spans="1:6" ht="16.5" customHeight="1" x14ac:dyDescent="0.25">
      <c r="A71" s="65"/>
      <c r="B71" s="14" t="s">
        <v>83</v>
      </c>
      <c r="C71" s="15" t="s">
        <v>74</v>
      </c>
      <c r="D71" s="45">
        <v>102.3</v>
      </c>
      <c r="E71" s="13" t="s">
        <v>74</v>
      </c>
      <c r="F71" s="13" t="s">
        <v>74</v>
      </c>
    </row>
    <row r="72" spans="1:6" ht="16.5" customHeight="1" x14ac:dyDescent="0.25">
      <c r="A72" s="65" t="s">
        <v>84</v>
      </c>
      <c r="B72" s="12" t="s">
        <v>85</v>
      </c>
      <c r="C72" s="13">
        <v>78</v>
      </c>
      <c r="D72" s="13">
        <v>76</v>
      </c>
      <c r="E72" s="13">
        <f>D72-C72</f>
        <v>-2</v>
      </c>
      <c r="F72" s="25">
        <f>D72/C72</f>
        <v>0.97435897435897434</v>
      </c>
    </row>
    <row r="73" spans="1:6" ht="16.5" customHeight="1" x14ac:dyDescent="0.25">
      <c r="A73" s="65"/>
      <c r="B73" s="12" t="s">
        <v>86</v>
      </c>
      <c r="C73" s="11">
        <v>7</v>
      </c>
      <c r="D73" s="11">
        <v>7</v>
      </c>
      <c r="E73" s="13">
        <f>D73-C73</f>
        <v>0</v>
      </c>
      <c r="F73" s="25">
        <f>D73/C73</f>
        <v>1</v>
      </c>
    </row>
    <row r="74" spans="1:6" ht="16.5" customHeight="1" x14ac:dyDescent="0.25">
      <c r="A74" s="65" t="s">
        <v>87</v>
      </c>
      <c r="B74" s="12" t="s">
        <v>88</v>
      </c>
      <c r="C74" s="26">
        <v>4.0999999999999996</v>
      </c>
      <c r="D74" s="26">
        <v>4.7</v>
      </c>
      <c r="E74" s="26">
        <f>D74-C74</f>
        <v>0.60000000000000053</v>
      </c>
      <c r="F74" s="25">
        <f>D74/C74</f>
        <v>1.1463414634146343</v>
      </c>
    </row>
    <row r="75" spans="1:6" ht="16.5" customHeight="1" x14ac:dyDescent="0.25">
      <c r="A75" s="65"/>
      <c r="B75" s="12" t="s">
        <v>89</v>
      </c>
      <c r="C75" s="26">
        <v>5.6</v>
      </c>
      <c r="D75" s="26">
        <v>5.5</v>
      </c>
      <c r="E75" s="26">
        <f>D75-C75</f>
        <v>-9.9999999999999645E-2</v>
      </c>
      <c r="F75" s="25">
        <f>D75/C75</f>
        <v>0.98214285714285721</v>
      </c>
    </row>
    <row r="76" spans="1:6" ht="16.5" customHeight="1" x14ac:dyDescent="0.25">
      <c r="A76" s="5"/>
      <c r="B76" s="6"/>
      <c r="C76" s="7"/>
      <c r="D76" s="7"/>
      <c r="E76" s="7"/>
      <c r="F76" s="7"/>
    </row>
    <row r="77" spans="1:6" ht="15.75" x14ac:dyDescent="0.25">
      <c r="A77" s="4" t="s">
        <v>90</v>
      </c>
    </row>
    <row r="78" spans="1:6" ht="16.5" x14ac:dyDescent="0.25">
      <c r="A78" s="8"/>
      <c r="B78" s="8" t="s">
        <v>93</v>
      </c>
      <c r="C78" s="9"/>
      <c r="D78" s="9"/>
      <c r="E78" s="9"/>
      <c r="F78" s="9"/>
    </row>
    <row r="79" spans="1:6" ht="15.75" x14ac:dyDescent="0.25">
      <c r="A79" s="2"/>
      <c r="B79" s="2"/>
      <c r="C79" s="2"/>
      <c r="D79" s="2"/>
      <c r="E79" s="2"/>
      <c r="F79" s="2"/>
    </row>
    <row r="80" spans="1:6" ht="16.5" x14ac:dyDescent="0.25">
      <c r="A80" s="8"/>
      <c r="B80" s="8" t="s">
        <v>95</v>
      </c>
      <c r="C80" s="8"/>
      <c r="D80" s="8"/>
      <c r="E80" s="8"/>
      <c r="F80" s="8"/>
    </row>
    <row r="81" spans="1:1" ht="15.75" x14ac:dyDescent="0.25">
      <c r="A81" s="1"/>
    </row>
    <row r="82" spans="1:1" ht="15.75" x14ac:dyDescent="0.25">
      <c r="A82" s="1"/>
    </row>
  </sheetData>
  <mergeCells count="7">
    <mergeCell ref="A67:A71"/>
    <mergeCell ref="A72:A73"/>
    <mergeCell ref="A74:A75"/>
    <mergeCell ref="A2:F2"/>
    <mergeCell ref="A3:F3"/>
    <mergeCell ref="A4:F4"/>
    <mergeCell ref="A62:A66"/>
  </mergeCells>
  <phoneticPr fontId="9" type="noConversion"/>
  <pageMargins left="0.75" right="0.39" top="0.74" bottom="0.63" header="0.5" footer="0.5"/>
  <pageSetup paperSize="9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abSelected="1" topLeftCell="A40" workbookViewId="0">
      <selection activeCell="D52" sqref="D52"/>
    </sheetView>
  </sheetViews>
  <sheetFormatPr defaultRowHeight="12.75" x14ac:dyDescent="0.2"/>
  <cols>
    <col min="1" max="1" width="6" customWidth="1"/>
    <col min="2" max="2" width="38.14062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124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510000</v>
      </c>
      <c r="D6" s="59">
        <v>510392</v>
      </c>
      <c r="E6" s="27">
        <f>D6-C6</f>
        <v>392</v>
      </c>
      <c r="F6" s="28">
        <f>D6/C6</f>
        <v>1.0007686274509804</v>
      </c>
    </row>
    <row r="7" spans="1:6" ht="28.5" customHeight="1" x14ac:dyDescent="0.2">
      <c r="A7" s="11" t="s">
        <v>9</v>
      </c>
      <c r="B7" s="12" t="s">
        <v>97</v>
      </c>
      <c r="C7" s="29">
        <f>C8+C12</f>
        <v>8024.7</v>
      </c>
      <c r="D7" s="29">
        <f>D8+D12</f>
        <v>10048.300000000001</v>
      </c>
      <c r="E7" s="29">
        <f t="shared" ref="E7:E55" si="0">D7-C7</f>
        <v>2023.6000000000013</v>
      </c>
      <c r="F7" s="28">
        <f t="shared" ref="F7:F55" si="1">D7/C7</f>
        <v>1.2521714207384702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7020.4</v>
      </c>
      <c r="D8" s="29">
        <f>SUM(D9:D11)</f>
        <v>9044.6</v>
      </c>
      <c r="E8" s="29">
        <f t="shared" si="0"/>
        <v>2024.2000000000007</v>
      </c>
      <c r="F8" s="28">
        <f t="shared" si="1"/>
        <v>1.2883311492222667</v>
      </c>
    </row>
    <row r="9" spans="1:6" ht="16.5" customHeight="1" x14ac:dyDescent="0.2">
      <c r="A9" s="11"/>
      <c r="B9" s="12" t="s">
        <v>12</v>
      </c>
      <c r="C9" s="29">
        <v>6067.5</v>
      </c>
      <c r="D9" s="29">
        <v>7589</v>
      </c>
      <c r="E9" s="29">
        <f t="shared" si="0"/>
        <v>1521.5</v>
      </c>
      <c r="F9" s="28">
        <f t="shared" si="1"/>
        <v>1.2507622579316029</v>
      </c>
    </row>
    <row r="10" spans="1:6" ht="16.5" customHeight="1" x14ac:dyDescent="0.2">
      <c r="A10" s="11"/>
      <c r="B10" s="12" t="s">
        <v>13</v>
      </c>
      <c r="C10" s="44">
        <v>262.39999999999998</v>
      </c>
      <c r="D10" s="44">
        <v>450.2</v>
      </c>
      <c r="E10" s="29">
        <f t="shared" si="0"/>
        <v>187.8</v>
      </c>
      <c r="F10" s="28">
        <f t="shared" si="1"/>
        <v>1.7157012195121952</v>
      </c>
    </row>
    <row r="11" spans="1:6" ht="16.5" customHeight="1" x14ac:dyDescent="0.2">
      <c r="A11" s="11"/>
      <c r="B11" s="12" t="s">
        <v>14</v>
      </c>
      <c r="C11" s="29">
        <v>690.5</v>
      </c>
      <c r="D11" s="29">
        <v>1005.4</v>
      </c>
      <c r="E11" s="29">
        <f t="shared" si="0"/>
        <v>314.89999999999998</v>
      </c>
      <c r="F11" s="28">
        <f t="shared" si="1"/>
        <v>1.4560463432295438</v>
      </c>
    </row>
    <row r="12" spans="1:6" ht="16.5" customHeight="1" x14ac:dyDescent="0.2">
      <c r="A12" s="11" t="s">
        <v>10</v>
      </c>
      <c r="B12" s="12" t="s">
        <v>15</v>
      </c>
      <c r="C12" s="29">
        <v>1004.3</v>
      </c>
      <c r="D12" s="29">
        <v>1003.7</v>
      </c>
      <c r="E12" s="29">
        <f t="shared" si="0"/>
        <v>-0.59999999999990905</v>
      </c>
      <c r="F12" s="28">
        <f t="shared" si="1"/>
        <v>0.99940256895349999</v>
      </c>
    </row>
    <row r="13" spans="1:6" ht="28.5" customHeight="1" x14ac:dyDescent="0.2">
      <c r="A13" s="11" t="s">
        <v>16</v>
      </c>
      <c r="B13" s="12" t="s">
        <v>126</v>
      </c>
      <c r="C13" s="29">
        <f>C14+C18</f>
        <v>6854.7</v>
      </c>
      <c r="D13" s="29">
        <f>D14+D18</f>
        <v>8542.1</v>
      </c>
      <c r="E13" s="29">
        <f t="shared" si="0"/>
        <v>1687.4000000000005</v>
      </c>
      <c r="F13" s="28">
        <f t="shared" si="1"/>
        <v>1.2461668636118284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5850.4</v>
      </c>
      <c r="D14" s="29">
        <f>SUM(D15:D17)</f>
        <v>7538.4</v>
      </c>
      <c r="E14" s="29">
        <f t="shared" si="0"/>
        <v>1688</v>
      </c>
      <c r="F14" s="28">
        <f t="shared" si="1"/>
        <v>1.2885272801859702</v>
      </c>
    </row>
    <row r="15" spans="1:6" ht="16.5" customHeight="1" x14ac:dyDescent="0.2">
      <c r="A15" s="11"/>
      <c r="B15" s="12" t="s">
        <v>12</v>
      </c>
      <c r="C15" s="29">
        <v>5056.2</v>
      </c>
      <c r="D15" s="29">
        <v>6324.4</v>
      </c>
      <c r="E15" s="29">
        <f t="shared" si="0"/>
        <v>1268.1999999999998</v>
      </c>
      <c r="F15" s="28">
        <f t="shared" si="1"/>
        <v>1.2508207744946798</v>
      </c>
    </row>
    <row r="16" spans="1:6" ht="16.5" customHeight="1" x14ac:dyDescent="0.2">
      <c r="A16" s="11"/>
      <c r="B16" s="12" t="s">
        <v>13</v>
      </c>
      <c r="C16" s="44">
        <v>218.7</v>
      </c>
      <c r="D16" s="44">
        <v>375.2</v>
      </c>
      <c r="E16" s="29">
        <f t="shared" si="0"/>
        <v>156.5</v>
      </c>
      <c r="F16" s="28">
        <f t="shared" si="1"/>
        <v>1.7155921353452217</v>
      </c>
    </row>
    <row r="17" spans="1:6" ht="16.5" customHeight="1" x14ac:dyDescent="0.2">
      <c r="A17" s="11"/>
      <c r="B17" s="12" t="s">
        <v>14</v>
      </c>
      <c r="C17" s="29">
        <v>575.5</v>
      </c>
      <c r="D17" s="29">
        <v>838.8</v>
      </c>
      <c r="E17" s="29">
        <f t="shared" si="0"/>
        <v>263.29999999999995</v>
      </c>
      <c r="F17" s="28">
        <f t="shared" si="1"/>
        <v>1.4575152041702866</v>
      </c>
    </row>
    <row r="18" spans="1:6" ht="16.5" customHeight="1" x14ac:dyDescent="0.2">
      <c r="A18" s="11" t="s">
        <v>10</v>
      </c>
      <c r="B18" s="12" t="s">
        <v>15</v>
      </c>
      <c r="C18" s="29">
        <v>1004.3</v>
      </c>
      <c r="D18" s="29">
        <v>1003.7</v>
      </c>
      <c r="E18" s="29">
        <f t="shared" si="0"/>
        <v>-0.59999999999990905</v>
      </c>
      <c r="F18" s="28">
        <f t="shared" si="1"/>
        <v>0.99940256895349999</v>
      </c>
    </row>
    <row r="19" spans="1:6" ht="28.5" customHeight="1" x14ac:dyDescent="0.2">
      <c r="A19" s="11" t="s">
        <v>19</v>
      </c>
      <c r="B19" s="12" t="s">
        <v>20</v>
      </c>
      <c r="C19" s="29">
        <f>SUM(C20+C26+C27+C28+C29)</f>
        <v>5725.5</v>
      </c>
      <c r="D19" s="29">
        <f>SUM(D20+D26+D27+D28+D29)</f>
        <v>6866.2</v>
      </c>
      <c r="E19" s="29">
        <f t="shared" si="0"/>
        <v>1140.6999999999998</v>
      </c>
      <c r="F19" s="28">
        <f t="shared" si="1"/>
        <v>1.1992315081652256</v>
      </c>
    </row>
    <row r="20" spans="1:6" ht="16.5" customHeight="1" x14ac:dyDescent="0.2">
      <c r="A20" s="11" t="s">
        <v>21</v>
      </c>
      <c r="B20" s="12" t="s">
        <v>22</v>
      </c>
      <c r="C20" s="29">
        <f>SUM(C21:C25)</f>
        <v>1573.3</v>
      </c>
      <c r="D20" s="29">
        <f>SUM(D21:D25)</f>
        <v>2053.8999999999996</v>
      </c>
      <c r="E20" s="29">
        <f t="shared" si="0"/>
        <v>480.59999999999968</v>
      </c>
      <c r="F20" s="28">
        <f t="shared" si="1"/>
        <v>1.3054725735714738</v>
      </c>
    </row>
    <row r="21" spans="1:6" ht="16.5" customHeight="1" x14ac:dyDescent="0.2">
      <c r="A21" s="11" t="s">
        <v>10</v>
      </c>
      <c r="B21" s="12" t="s">
        <v>23</v>
      </c>
      <c r="C21" s="29">
        <v>486</v>
      </c>
      <c r="D21" s="29">
        <v>620.70000000000005</v>
      </c>
      <c r="E21" s="29">
        <f t="shared" si="0"/>
        <v>134.70000000000005</v>
      </c>
      <c r="F21" s="28">
        <f t="shared" si="1"/>
        <v>1.2771604938271606</v>
      </c>
    </row>
    <row r="22" spans="1:6" ht="16.5" customHeight="1" x14ac:dyDescent="0.2">
      <c r="A22" s="11" t="s">
        <v>10</v>
      </c>
      <c r="B22" s="12" t="s">
        <v>24</v>
      </c>
      <c r="C22" s="29">
        <v>587.6</v>
      </c>
      <c r="D22" s="29">
        <v>671.9</v>
      </c>
      <c r="E22" s="29">
        <f t="shared" si="0"/>
        <v>84.299999999999955</v>
      </c>
      <c r="F22" s="28">
        <f t="shared" si="1"/>
        <v>1.1434649421375085</v>
      </c>
    </row>
    <row r="23" spans="1:6" ht="16.5" customHeight="1" x14ac:dyDescent="0.2">
      <c r="A23" s="11" t="s">
        <v>10</v>
      </c>
      <c r="B23" s="12" t="s">
        <v>25</v>
      </c>
      <c r="C23" s="29">
        <v>60.5</v>
      </c>
      <c r="D23" s="29">
        <v>41.8</v>
      </c>
      <c r="E23" s="29">
        <f t="shared" si="0"/>
        <v>-18.700000000000003</v>
      </c>
      <c r="F23" s="28">
        <f t="shared" si="1"/>
        <v>0.69090909090909092</v>
      </c>
    </row>
    <row r="24" spans="1:6" ht="16.5" customHeight="1" x14ac:dyDescent="0.2">
      <c r="A24" s="11" t="s">
        <v>10</v>
      </c>
      <c r="B24" s="12" t="s">
        <v>27</v>
      </c>
      <c r="C24" s="29">
        <v>175.2</v>
      </c>
      <c r="D24" s="29">
        <v>180</v>
      </c>
      <c r="E24" s="29">
        <f t="shared" si="0"/>
        <v>4.8000000000000114</v>
      </c>
      <c r="F24" s="28">
        <f t="shared" si="1"/>
        <v>1.0273972602739727</v>
      </c>
    </row>
    <row r="25" spans="1:6" ht="16.5" customHeight="1" x14ac:dyDescent="0.2">
      <c r="A25" s="11" t="s">
        <v>10</v>
      </c>
      <c r="B25" s="12" t="s">
        <v>28</v>
      </c>
      <c r="C25" s="29">
        <v>264</v>
      </c>
      <c r="D25" s="29">
        <v>539.5</v>
      </c>
      <c r="E25" s="29">
        <f t="shared" si="0"/>
        <v>275.5</v>
      </c>
      <c r="F25" s="28">
        <f t="shared" si="1"/>
        <v>2.043560606060606</v>
      </c>
    </row>
    <row r="26" spans="1:6" ht="16.5" customHeight="1" x14ac:dyDescent="0.2">
      <c r="A26" s="11" t="s">
        <v>29</v>
      </c>
      <c r="B26" s="12" t="s">
        <v>30</v>
      </c>
      <c r="C26" s="29">
        <v>3095.3</v>
      </c>
      <c r="D26" s="29">
        <v>3556.3</v>
      </c>
      <c r="E26" s="29">
        <f t="shared" si="0"/>
        <v>461</v>
      </c>
      <c r="F26" s="28">
        <f t="shared" si="1"/>
        <v>1.148935482828805</v>
      </c>
    </row>
    <row r="27" spans="1:6" ht="16.5" customHeight="1" x14ac:dyDescent="0.2">
      <c r="A27" s="11" t="s">
        <v>31</v>
      </c>
      <c r="B27" s="12" t="s">
        <v>32</v>
      </c>
      <c r="C27" s="29">
        <v>681</v>
      </c>
      <c r="D27" s="29">
        <v>764.6</v>
      </c>
      <c r="E27" s="29">
        <f t="shared" si="0"/>
        <v>83.600000000000023</v>
      </c>
      <c r="F27" s="28">
        <f t="shared" si="1"/>
        <v>1.1227606461086637</v>
      </c>
    </row>
    <row r="28" spans="1:6" ht="16.5" customHeight="1" x14ac:dyDescent="0.25">
      <c r="A28" s="11" t="s">
        <v>33</v>
      </c>
      <c r="B28" s="12" t="s">
        <v>34</v>
      </c>
      <c r="C28" s="26">
        <v>369.9</v>
      </c>
      <c r="D28" s="26">
        <v>458.2</v>
      </c>
      <c r="E28" s="26">
        <f t="shared" si="0"/>
        <v>88.300000000000011</v>
      </c>
      <c r="F28" s="25">
        <f t="shared" si="1"/>
        <v>1.2387131657204651</v>
      </c>
    </row>
    <row r="29" spans="1:6" ht="16.5" customHeight="1" x14ac:dyDescent="0.25">
      <c r="A29" s="11" t="s">
        <v>35</v>
      </c>
      <c r="B29" s="12" t="s">
        <v>36</v>
      </c>
      <c r="C29" s="26">
        <v>6</v>
      </c>
      <c r="D29" s="26">
        <v>33.200000000000003</v>
      </c>
      <c r="E29" s="26">
        <f t="shared" si="0"/>
        <v>27.200000000000003</v>
      </c>
      <c r="F29" s="25">
        <f t="shared" si="1"/>
        <v>5.5333333333333341</v>
      </c>
    </row>
    <row r="30" spans="1:6" ht="16.5" customHeight="1" x14ac:dyDescent="0.25">
      <c r="A30" s="11" t="s">
        <v>10</v>
      </c>
      <c r="B30" s="12" t="s">
        <v>37</v>
      </c>
      <c r="C30" s="26">
        <v>6</v>
      </c>
      <c r="D30" s="26">
        <v>33.200000000000003</v>
      </c>
      <c r="E30" s="26">
        <f t="shared" si="0"/>
        <v>27.200000000000003</v>
      </c>
      <c r="F30" s="25">
        <f t="shared" si="1"/>
        <v>5.5333333333333341</v>
      </c>
    </row>
    <row r="31" spans="1:6" ht="16.5" customHeight="1" x14ac:dyDescent="0.25">
      <c r="A31" s="11" t="s">
        <v>38</v>
      </c>
      <c r="B31" s="12" t="s">
        <v>39</v>
      </c>
      <c r="C31" s="26">
        <f>SUM(C13-C19)</f>
        <v>1129.1999999999998</v>
      </c>
      <c r="D31" s="26">
        <f>SUM(D13-D19)</f>
        <v>1675.9000000000005</v>
      </c>
      <c r="E31" s="26">
        <f t="shared" si="0"/>
        <v>546.70000000000073</v>
      </c>
      <c r="F31" s="25">
        <f t="shared" si="1"/>
        <v>1.4841480694296854</v>
      </c>
    </row>
    <row r="32" spans="1:6" ht="16.5" customHeight="1" x14ac:dyDescent="0.25">
      <c r="A32" s="11" t="s">
        <v>40</v>
      </c>
      <c r="B32" s="12" t="s">
        <v>41</v>
      </c>
      <c r="C32" s="26">
        <v>0</v>
      </c>
      <c r="D32" s="26">
        <v>2.9</v>
      </c>
      <c r="E32" s="26">
        <f t="shared" si="0"/>
        <v>2.9</v>
      </c>
      <c r="F32" s="13" t="s">
        <v>10</v>
      </c>
    </row>
    <row r="33" spans="1:6" ht="16.5" customHeight="1" x14ac:dyDescent="0.25">
      <c r="A33" s="11"/>
      <c r="B33" s="60" t="s">
        <v>128</v>
      </c>
      <c r="C33" s="26">
        <v>0</v>
      </c>
      <c r="D33" s="26">
        <v>2.9</v>
      </c>
      <c r="E33" s="26">
        <f t="shared" si="0"/>
        <v>2.9</v>
      </c>
      <c r="F33" s="13" t="s">
        <v>10</v>
      </c>
    </row>
    <row r="34" spans="1:6" ht="16.5" customHeight="1" x14ac:dyDescent="0.25">
      <c r="A34" s="11" t="s">
        <v>42</v>
      </c>
      <c r="B34" s="12" t="s">
        <v>91</v>
      </c>
      <c r="C34" s="26">
        <f>SUM(C35:C38)</f>
        <v>637.1</v>
      </c>
      <c r="D34" s="26">
        <f>SUM(D35:D38)</f>
        <v>667.2</v>
      </c>
      <c r="E34" s="26">
        <f t="shared" si="0"/>
        <v>30.100000000000023</v>
      </c>
      <c r="F34" s="25">
        <f t="shared" si="1"/>
        <v>1.0472453304033904</v>
      </c>
    </row>
    <row r="35" spans="1:6" ht="16.5" customHeight="1" x14ac:dyDescent="0.25">
      <c r="A35" s="11" t="s">
        <v>10</v>
      </c>
      <c r="B35" s="12" t="s">
        <v>30</v>
      </c>
      <c r="C35" s="26">
        <v>427.7</v>
      </c>
      <c r="D35" s="26">
        <v>445.8</v>
      </c>
      <c r="E35" s="26">
        <f t="shared" si="0"/>
        <v>18.100000000000023</v>
      </c>
      <c r="F35" s="25">
        <f t="shared" si="1"/>
        <v>1.0423193827449146</v>
      </c>
    </row>
    <row r="36" spans="1:6" ht="16.5" customHeight="1" x14ac:dyDescent="0.25">
      <c r="A36" s="11" t="s">
        <v>10</v>
      </c>
      <c r="B36" s="12" t="s">
        <v>32</v>
      </c>
      <c r="C36" s="26">
        <v>94.1</v>
      </c>
      <c r="D36" s="26">
        <v>98.4</v>
      </c>
      <c r="E36" s="26">
        <f t="shared" si="0"/>
        <v>4.3000000000000114</v>
      </c>
      <c r="F36" s="25">
        <f t="shared" si="1"/>
        <v>1.0456960680127525</v>
      </c>
    </row>
    <row r="37" spans="1:6" ht="16.5" customHeight="1" x14ac:dyDescent="0.25">
      <c r="A37" s="11" t="s">
        <v>10</v>
      </c>
      <c r="B37" s="12" t="s">
        <v>34</v>
      </c>
      <c r="C37" s="26">
        <v>11.2</v>
      </c>
      <c r="D37" s="26">
        <v>13.6</v>
      </c>
      <c r="E37" s="26">
        <f t="shared" si="0"/>
        <v>2.4000000000000004</v>
      </c>
      <c r="F37" s="25">
        <f t="shared" si="1"/>
        <v>1.2142857142857144</v>
      </c>
    </row>
    <row r="38" spans="1:6" ht="46.5" customHeight="1" x14ac:dyDescent="0.2">
      <c r="A38" s="11" t="s">
        <v>10</v>
      </c>
      <c r="B38" s="12" t="s">
        <v>121</v>
      </c>
      <c r="C38" s="29">
        <v>104.1</v>
      </c>
      <c r="D38" s="29">
        <v>109.4</v>
      </c>
      <c r="E38" s="29">
        <f t="shared" si="0"/>
        <v>5.3000000000000114</v>
      </c>
      <c r="F38" s="28">
        <f t="shared" si="1"/>
        <v>1.0509125840537945</v>
      </c>
    </row>
    <row r="39" spans="1:6" ht="16.5" customHeight="1" x14ac:dyDescent="0.25">
      <c r="A39" s="11" t="s">
        <v>44</v>
      </c>
      <c r="B39" s="12" t="s">
        <v>45</v>
      </c>
      <c r="C39" s="26">
        <v>0</v>
      </c>
      <c r="D39" s="26">
        <v>0</v>
      </c>
      <c r="E39" s="26">
        <f t="shared" si="0"/>
        <v>0</v>
      </c>
      <c r="F39" s="13" t="s">
        <v>10</v>
      </c>
    </row>
    <row r="40" spans="1:6" ht="16.5" customHeight="1" x14ac:dyDescent="0.25">
      <c r="A40" s="11"/>
      <c r="B40" s="12" t="s">
        <v>129</v>
      </c>
      <c r="C40" s="26">
        <v>0</v>
      </c>
      <c r="D40" s="26">
        <v>0</v>
      </c>
      <c r="E40" s="26">
        <f t="shared" si="0"/>
        <v>0</v>
      </c>
      <c r="F40" s="13" t="s">
        <v>10</v>
      </c>
    </row>
    <row r="41" spans="1:6" ht="28.5" customHeight="1" x14ac:dyDescent="0.2">
      <c r="A41" s="11" t="s">
        <v>46</v>
      </c>
      <c r="B41" s="12" t="s">
        <v>47</v>
      </c>
      <c r="C41" s="29">
        <f>SUM(C31+C32-C34-C39)</f>
        <v>492.0999999999998</v>
      </c>
      <c r="D41" s="29">
        <f>SUM(D31+D32-D34-D39)</f>
        <v>1011.6000000000006</v>
      </c>
      <c r="E41" s="29">
        <f t="shared" si="0"/>
        <v>519.5000000000008</v>
      </c>
      <c r="F41" s="28">
        <f t="shared" si="1"/>
        <v>2.0556797398902682</v>
      </c>
    </row>
    <row r="42" spans="1:6" ht="16.5" customHeight="1" x14ac:dyDescent="0.25">
      <c r="A42" s="11" t="s">
        <v>48</v>
      </c>
      <c r="B42" s="12" t="s">
        <v>49</v>
      </c>
      <c r="C42" s="26">
        <v>2</v>
      </c>
      <c r="D42" s="26">
        <v>5.4</v>
      </c>
      <c r="E42" s="26">
        <f t="shared" si="0"/>
        <v>3.4000000000000004</v>
      </c>
      <c r="F42" s="28">
        <f t="shared" si="1"/>
        <v>2.7</v>
      </c>
    </row>
    <row r="43" spans="1:6" ht="16.5" customHeight="1" x14ac:dyDescent="0.25">
      <c r="A43" s="11" t="s">
        <v>50</v>
      </c>
      <c r="B43" s="12" t="s">
        <v>51</v>
      </c>
      <c r="C43" s="26">
        <f>SUM(C44:C47)</f>
        <v>444.8</v>
      </c>
      <c r="D43" s="26">
        <f>SUM(D44:D47)</f>
        <v>611.9</v>
      </c>
      <c r="E43" s="26">
        <f t="shared" si="0"/>
        <v>167.09999999999997</v>
      </c>
      <c r="F43" s="25">
        <f t="shared" si="1"/>
        <v>1.3756744604316546</v>
      </c>
    </row>
    <row r="44" spans="1:6" ht="16.5" customHeight="1" x14ac:dyDescent="0.25">
      <c r="A44" s="11"/>
      <c r="B44" s="12" t="s">
        <v>52</v>
      </c>
      <c r="C44" s="26">
        <v>126.8</v>
      </c>
      <c r="D44" s="26">
        <v>107</v>
      </c>
      <c r="E44" s="26">
        <f t="shared" si="0"/>
        <v>-19.799999999999997</v>
      </c>
      <c r="F44" s="25">
        <f t="shared" si="1"/>
        <v>0.84384858044164035</v>
      </c>
    </row>
    <row r="45" spans="1:6" ht="16.5" customHeight="1" x14ac:dyDescent="0.25">
      <c r="A45" s="11"/>
      <c r="B45" s="12" t="s">
        <v>106</v>
      </c>
      <c r="C45" s="26">
        <v>14</v>
      </c>
      <c r="D45" s="26">
        <v>15.9</v>
      </c>
      <c r="E45" s="26">
        <f t="shared" si="0"/>
        <v>1.9000000000000004</v>
      </c>
      <c r="F45" s="28">
        <f t="shared" si="1"/>
        <v>1.1357142857142857</v>
      </c>
    </row>
    <row r="46" spans="1:6" ht="16.5" customHeight="1" x14ac:dyDescent="0.25">
      <c r="A46" s="11"/>
      <c r="B46" s="12" t="s">
        <v>107</v>
      </c>
      <c r="C46" s="26">
        <v>0</v>
      </c>
      <c r="D46" s="26">
        <v>0.6</v>
      </c>
      <c r="E46" s="26">
        <f t="shared" si="0"/>
        <v>0.6</v>
      </c>
      <c r="F46" s="13" t="s">
        <v>10</v>
      </c>
    </row>
    <row r="47" spans="1:6" ht="61.5" customHeight="1" x14ac:dyDescent="0.2">
      <c r="A47" s="11"/>
      <c r="B47" s="12" t="s">
        <v>131</v>
      </c>
      <c r="C47" s="29">
        <v>304</v>
      </c>
      <c r="D47" s="29">
        <v>488.4</v>
      </c>
      <c r="E47" s="29">
        <f t="shared" si="0"/>
        <v>184.39999999999998</v>
      </c>
      <c r="F47" s="28">
        <f t="shared" si="1"/>
        <v>1.6065789473684209</v>
      </c>
    </row>
    <row r="48" spans="1:6" ht="45" customHeight="1" x14ac:dyDescent="0.2">
      <c r="A48" s="11" t="s">
        <v>57</v>
      </c>
      <c r="B48" s="12" t="s">
        <v>58</v>
      </c>
      <c r="C48" s="29">
        <f>SUM(C41+C42-C43)</f>
        <v>49.299999999999784</v>
      </c>
      <c r="D48" s="29">
        <f>SUM(D41+D42-D43)</f>
        <v>405.10000000000059</v>
      </c>
      <c r="E48" s="29">
        <f t="shared" si="0"/>
        <v>355.80000000000081</v>
      </c>
      <c r="F48" s="28">
        <f t="shared" si="1"/>
        <v>8.2170385395538013</v>
      </c>
    </row>
    <row r="49" spans="1:6" ht="16.5" customHeight="1" x14ac:dyDescent="0.2">
      <c r="A49" s="11" t="s">
        <v>59</v>
      </c>
      <c r="B49" s="12" t="s">
        <v>60</v>
      </c>
      <c r="C49" s="27">
        <v>8.9</v>
      </c>
      <c r="D49" s="27">
        <v>80.8</v>
      </c>
      <c r="E49" s="27">
        <f t="shared" si="0"/>
        <v>71.899999999999991</v>
      </c>
      <c r="F49" s="28">
        <f t="shared" si="1"/>
        <v>9.0786516853932575</v>
      </c>
    </row>
    <row r="50" spans="1:6" ht="16.5" customHeight="1" x14ac:dyDescent="0.2">
      <c r="A50" s="11" t="s">
        <v>61</v>
      </c>
      <c r="B50" s="12" t="s">
        <v>62</v>
      </c>
      <c r="C50" s="29">
        <f>C48-C49</f>
        <v>40.399999999999785</v>
      </c>
      <c r="D50" s="29">
        <f>D48-D49</f>
        <v>324.30000000000058</v>
      </c>
      <c r="E50" s="27">
        <f t="shared" si="0"/>
        <v>283.90000000000077</v>
      </c>
      <c r="F50" s="28">
        <f t="shared" si="1"/>
        <v>8.0272277227723343</v>
      </c>
    </row>
    <row r="51" spans="1:6" ht="28.5" customHeight="1" x14ac:dyDescent="0.2">
      <c r="A51" s="11"/>
      <c r="B51" s="12" t="s">
        <v>63</v>
      </c>
      <c r="C51" s="29">
        <f>C50+C28+C37</f>
        <v>421.49999999999977</v>
      </c>
      <c r="D51" s="29">
        <f>D50+D28+D37</f>
        <v>796.10000000000059</v>
      </c>
      <c r="E51" s="27">
        <f t="shared" si="0"/>
        <v>374.60000000000082</v>
      </c>
      <c r="F51" s="28">
        <f t="shared" si="1"/>
        <v>1.8887307236061708</v>
      </c>
    </row>
    <row r="52" spans="1:6" ht="16.5" customHeight="1" x14ac:dyDescent="0.25">
      <c r="A52" s="11" t="s">
        <v>64</v>
      </c>
      <c r="B52" s="12" t="s">
        <v>65</v>
      </c>
      <c r="C52" s="13">
        <v>6.1</v>
      </c>
      <c r="D52" s="13">
        <v>55.2</v>
      </c>
      <c r="E52" s="26">
        <f t="shared" si="0"/>
        <v>49.1</v>
      </c>
      <c r="F52" s="28">
        <f t="shared" si="1"/>
        <v>9.0491803278688536</v>
      </c>
    </row>
    <row r="53" spans="1:6" ht="16.5" customHeight="1" x14ac:dyDescent="0.25">
      <c r="A53" s="11" t="s">
        <v>66</v>
      </c>
      <c r="B53" s="12" t="s">
        <v>67</v>
      </c>
      <c r="C53" s="13">
        <v>0.7</v>
      </c>
      <c r="D53" s="13">
        <v>4.7</v>
      </c>
      <c r="E53" s="26">
        <f t="shared" si="0"/>
        <v>4</v>
      </c>
      <c r="F53" s="28">
        <f t="shared" si="1"/>
        <v>6.7142857142857153</v>
      </c>
    </row>
    <row r="54" spans="1:6" ht="28.5" customHeight="1" x14ac:dyDescent="0.25">
      <c r="A54" s="11" t="s">
        <v>68</v>
      </c>
      <c r="B54" s="12" t="s">
        <v>98</v>
      </c>
      <c r="C54" s="13">
        <v>34.299999999999997</v>
      </c>
      <c r="D54" s="13">
        <v>269.10000000000002</v>
      </c>
      <c r="E54" s="26">
        <f t="shared" si="0"/>
        <v>234.8</v>
      </c>
      <c r="F54" s="28">
        <f t="shared" si="1"/>
        <v>7.8454810495626832</v>
      </c>
    </row>
    <row r="55" spans="1:6" ht="16.5" customHeight="1" x14ac:dyDescent="0.25">
      <c r="A55" s="11"/>
      <c r="B55" s="12" t="s">
        <v>69</v>
      </c>
      <c r="C55" s="13">
        <v>34.299999999999997</v>
      </c>
      <c r="D55" s="13">
        <v>269.10000000000002</v>
      </c>
      <c r="E55" s="26">
        <f t="shared" si="0"/>
        <v>234.8</v>
      </c>
      <c r="F55" s="28">
        <f t="shared" si="1"/>
        <v>7.8454810495626832</v>
      </c>
    </row>
    <row r="56" spans="1:6" ht="16.5" customHeight="1" x14ac:dyDescent="0.25">
      <c r="A56" s="11"/>
      <c r="B56" s="12" t="s">
        <v>70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71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 t="s">
        <v>10</v>
      </c>
      <c r="B58" s="12" t="s">
        <v>72</v>
      </c>
      <c r="C58" s="13" t="s">
        <v>10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2" t="s">
        <v>73</v>
      </c>
      <c r="C59" s="13" t="s">
        <v>10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/>
      <c r="B60" s="14" t="s">
        <v>94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4" t="s">
        <v>75</v>
      </c>
      <c r="C61" s="13" t="s">
        <v>74</v>
      </c>
      <c r="D61" s="13" t="s">
        <v>10</v>
      </c>
      <c r="E61" s="13" t="s">
        <v>10</v>
      </c>
      <c r="F61" s="13" t="s">
        <v>10</v>
      </c>
    </row>
    <row r="62" spans="1:6" ht="16.5" customHeight="1" x14ac:dyDescent="0.25">
      <c r="A62" s="11" t="s">
        <v>10</v>
      </c>
      <c r="B62" s="14" t="s">
        <v>76</v>
      </c>
      <c r="C62" s="13" t="s">
        <v>74</v>
      </c>
      <c r="D62" s="13" t="s">
        <v>10</v>
      </c>
      <c r="E62" s="13" t="s">
        <v>10</v>
      </c>
      <c r="F62" s="13" t="s">
        <v>10</v>
      </c>
    </row>
    <row r="63" spans="1:6" ht="16.5" customHeight="1" x14ac:dyDescent="0.25">
      <c r="A63" s="11" t="s">
        <v>10</v>
      </c>
      <c r="B63" s="16" t="s">
        <v>77</v>
      </c>
      <c r="C63" s="13" t="s">
        <v>74</v>
      </c>
      <c r="D63" s="13" t="s">
        <v>10</v>
      </c>
      <c r="E63" s="18" t="s">
        <v>10</v>
      </c>
      <c r="F63" s="18" t="s">
        <v>10</v>
      </c>
    </row>
    <row r="64" spans="1:6" ht="16.5" customHeight="1" x14ac:dyDescent="0.25">
      <c r="A64" s="68" t="s">
        <v>78</v>
      </c>
      <c r="B64" s="20" t="s">
        <v>79</v>
      </c>
      <c r="C64" s="24"/>
      <c r="D64" s="21"/>
      <c r="E64" s="33"/>
      <c r="F64" s="35"/>
    </row>
    <row r="65" spans="1:6" ht="16.5" customHeight="1" x14ac:dyDescent="0.25">
      <c r="A65" s="68"/>
      <c r="B65" s="22" t="s">
        <v>117</v>
      </c>
      <c r="C65" s="55">
        <v>300</v>
      </c>
      <c r="D65" s="56">
        <v>240.2</v>
      </c>
      <c r="E65" s="63">
        <f>D65-C65</f>
        <v>-59.800000000000011</v>
      </c>
      <c r="F65" s="64">
        <f>D65/C65</f>
        <v>0.80066666666666664</v>
      </c>
    </row>
    <row r="66" spans="1:6" ht="16.5" customHeight="1" x14ac:dyDescent="0.25">
      <c r="A66" s="65"/>
      <c r="B66" s="17" t="s">
        <v>80</v>
      </c>
      <c r="C66" s="57">
        <v>300</v>
      </c>
      <c r="D66" s="55">
        <v>240.2</v>
      </c>
      <c r="E66" s="62">
        <f>D66-C66</f>
        <v>-59.800000000000011</v>
      </c>
      <c r="F66" s="64">
        <f>D66/C66</f>
        <v>0.80066666666666664</v>
      </c>
    </row>
    <row r="67" spans="1:6" ht="16.5" customHeight="1" x14ac:dyDescent="0.25">
      <c r="A67" s="65"/>
      <c r="B67" s="14" t="s">
        <v>130</v>
      </c>
      <c r="C67" s="45">
        <v>250</v>
      </c>
      <c r="D67" s="45">
        <v>301.7</v>
      </c>
      <c r="E67" s="26">
        <f>D67-C67</f>
        <v>51.699999999999989</v>
      </c>
      <c r="F67" s="25">
        <f>D67/C67</f>
        <v>1.2067999999999999</v>
      </c>
    </row>
    <row r="68" spans="1:6" ht="16.5" customHeight="1" x14ac:dyDescent="0.25">
      <c r="A68" s="65"/>
      <c r="B68" s="16" t="s">
        <v>80</v>
      </c>
      <c r="C68" s="46">
        <v>250</v>
      </c>
      <c r="D68" s="46">
        <v>301.7</v>
      </c>
      <c r="E68" s="61">
        <f>D68-C68</f>
        <v>51.699999999999989</v>
      </c>
      <c r="F68" s="35">
        <f>D68/C68</f>
        <v>1.2067999999999999</v>
      </c>
    </row>
    <row r="69" spans="1:6" ht="16.5" customHeight="1" x14ac:dyDescent="0.25">
      <c r="A69" s="68" t="s">
        <v>82</v>
      </c>
      <c r="B69" s="20" t="s">
        <v>100</v>
      </c>
      <c r="C69" s="43"/>
      <c r="D69" s="58"/>
      <c r="E69" s="33"/>
      <c r="F69" s="35"/>
    </row>
    <row r="70" spans="1:6" ht="16.5" customHeight="1" x14ac:dyDescent="0.25">
      <c r="A70" s="65"/>
      <c r="B70" s="22" t="s">
        <v>117</v>
      </c>
      <c r="C70" s="55">
        <v>700</v>
      </c>
      <c r="D70" s="56">
        <v>1175.3</v>
      </c>
      <c r="E70" s="63">
        <f t="shared" ref="E70:E77" si="2">D70-C70</f>
        <v>475.29999999999995</v>
      </c>
      <c r="F70" s="64">
        <f t="shared" ref="F70:F77" si="3">D70/C70</f>
        <v>1.6789999999999998</v>
      </c>
    </row>
    <row r="71" spans="1:6" ht="16.5" customHeight="1" x14ac:dyDescent="0.25">
      <c r="A71" s="65"/>
      <c r="B71" s="14" t="s">
        <v>83</v>
      </c>
      <c r="C71" s="55">
        <v>60</v>
      </c>
      <c r="D71" s="55">
        <v>52.6</v>
      </c>
      <c r="E71" s="62">
        <f t="shared" si="2"/>
        <v>-7.3999999999999986</v>
      </c>
      <c r="F71" s="64">
        <f t="shared" si="3"/>
        <v>0.87666666666666671</v>
      </c>
    </row>
    <row r="72" spans="1:6" ht="16.5" customHeight="1" x14ac:dyDescent="0.25">
      <c r="A72" s="65"/>
      <c r="B72" s="14" t="s">
        <v>130</v>
      </c>
      <c r="C72" s="45">
        <v>1100</v>
      </c>
      <c r="D72" s="45">
        <v>888</v>
      </c>
      <c r="E72" s="26">
        <f t="shared" si="2"/>
        <v>-212</v>
      </c>
      <c r="F72" s="25">
        <f t="shared" si="3"/>
        <v>0.80727272727272725</v>
      </c>
    </row>
    <row r="73" spans="1:6" ht="16.5" customHeight="1" x14ac:dyDescent="0.25">
      <c r="A73" s="65"/>
      <c r="B73" s="14" t="s">
        <v>83</v>
      </c>
      <c r="C73" s="45">
        <v>60</v>
      </c>
      <c r="D73" s="45">
        <v>35.799999999999997</v>
      </c>
      <c r="E73" s="26">
        <f t="shared" si="2"/>
        <v>-24.200000000000003</v>
      </c>
      <c r="F73" s="25">
        <f t="shared" si="3"/>
        <v>0.59666666666666657</v>
      </c>
    </row>
    <row r="74" spans="1:6" ht="16.5" customHeight="1" x14ac:dyDescent="0.25">
      <c r="A74" s="65" t="s">
        <v>84</v>
      </c>
      <c r="B74" s="12" t="s">
        <v>85</v>
      </c>
      <c r="C74" s="13">
        <v>75</v>
      </c>
      <c r="D74" s="13">
        <v>72</v>
      </c>
      <c r="E74" s="26">
        <f t="shared" si="2"/>
        <v>-3</v>
      </c>
      <c r="F74" s="25">
        <f t="shared" si="3"/>
        <v>0.96</v>
      </c>
    </row>
    <row r="75" spans="1:6" ht="16.5" customHeight="1" x14ac:dyDescent="0.25">
      <c r="A75" s="65"/>
      <c r="B75" s="12" t="s">
        <v>86</v>
      </c>
      <c r="C75" s="11">
        <v>7</v>
      </c>
      <c r="D75" s="11">
        <v>7</v>
      </c>
      <c r="E75" s="26">
        <f t="shared" si="2"/>
        <v>0</v>
      </c>
      <c r="F75" s="25">
        <f t="shared" si="3"/>
        <v>1</v>
      </c>
    </row>
    <row r="76" spans="1:6" ht="16.5" customHeight="1" x14ac:dyDescent="0.25">
      <c r="A76" s="65" t="s">
        <v>87</v>
      </c>
      <c r="B76" s="12" t="s">
        <v>88</v>
      </c>
      <c r="C76" s="26">
        <v>3.9</v>
      </c>
      <c r="D76" s="26">
        <v>4.5999999999999996</v>
      </c>
      <c r="E76" s="26">
        <f t="shared" si="2"/>
        <v>0.69999999999999973</v>
      </c>
      <c r="F76" s="25">
        <f t="shared" si="3"/>
        <v>1.1794871794871795</v>
      </c>
    </row>
    <row r="77" spans="1:6" ht="16.5" customHeight="1" x14ac:dyDescent="0.25">
      <c r="A77" s="65"/>
      <c r="B77" s="12" t="s">
        <v>89</v>
      </c>
      <c r="C77" s="26">
        <v>5.0999999999999996</v>
      </c>
      <c r="D77" s="26">
        <v>5.3</v>
      </c>
      <c r="E77" s="26">
        <f t="shared" si="2"/>
        <v>0.20000000000000018</v>
      </c>
      <c r="F77" s="25">
        <f t="shared" si="3"/>
        <v>1.0392156862745099</v>
      </c>
    </row>
    <row r="78" spans="1:6" ht="16.5" customHeight="1" x14ac:dyDescent="0.25">
      <c r="A78" s="5"/>
      <c r="B78" s="6"/>
      <c r="C78" s="7"/>
      <c r="D78" s="7"/>
      <c r="E78" s="7"/>
      <c r="F78" s="7"/>
    </row>
    <row r="79" spans="1:6" ht="15.75" x14ac:dyDescent="0.25">
      <c r="A79" s="4" t="s">
        <v>90</v>
      </c>
    </row>
    <row r="80" spans="1:6" ht="16.5" x14ac:dyDescent="0.25">
      <c r="A80" s="8"/>
      <c r="B80" s="8" t="s">
        <v>93</v>
      </c>
      <c r="C80" s="9"/>
      <c r="D80" s="9"/>
      <c r="E80" s="9"/>
      <c r="F80" s="9"/>
    </row>
    <row r="81" spans="1:6" ht="15.75" x14ac:dyDescent="0.25">
      <c r="A81" s="2"/>
      <c r="B81" s="2"/>
      <c r="C81" s="2"/>
      <c r="D81" s="2"/>
      <c r="E81" s="2"/>
      <c r="F81" s="2"/>
    </row>
    <row r="82" spans="1:6" ht="16.5" x14ac:dyDescent="0.25">
      <c r="A82" s="8"/>
      <c r="B82" s="8" t="s">
        <v>95</v>
      </c>
      <c r="C82" s="8"/>
      <c r="D82" s="8"/>
      <c r="E82" s="8"/>
      <c r="F82" s="8"/>
    </row>
    <row r="83" spans="1:6" ht="15.75" x14ac:dyDescent="0.25">
      <c r="A83" s="1"/>
    </row>
    <row r="84" spans="1:6" ht="15.75" x14ac:dyDescent="0.25">
      <c r="A84" s="1"/>
    </row>
  </sheetData>
  <mergeCells count="7">
    <mergeCell ref="A69:A73"/>
    <mergeCell ref="A74:A75"/>
    <mergeCell ref="A76:A77"/>
    <mergeCell ref="A2:F2"/>
    <mergeCell ref="A3:F3"/>
    <mergeCell ref="A4:F4"/>
    <mergeCell ref="A64:A68"/>
  </mergeCells>
  <phoneticPr fontId="9" type="noConversion"/>
  <pageMargins left="0.75" right="0.45" top="0.69" bottom="0.6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49" zoomScaleNormal="100" workbookViewId="0">
      <selection activeCell="K20" sqref="K20"/>
    </sheetView>
  </sheetViews>
  <sheetFormatPr defaultRowHeight="12.75" x14ac:dyDescent="0.2"/>
  <cols>
    <col min="1" max="1" width="6" customWidth="1"/>
    <col min="2" max="2" width="42.710937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101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429000</v>
      </c>
      <c r="D6" s="27">
        <v>513759</v>
      </c>
      <c r="E6" s="27">
        <f>D6-C6</f>
        <v>84759</v>
      </c>
      <c r="F6" s="28">
        <f>D6/C6</f>
        <v>1.1975734265734266</v>
      </c>
    </row>
    <row r="7" spans="1:6" ht="28.5" customHeight="1" x14ac:dyDescent="0.2">
      <c r="A7" s="11" t="s">
        <v>9</v>
      </c>
      <c r="B7" s="12" t="s">
        <v>97</v>
      </c>
      <c r="C7" s="29">
        <f>C8+C12</f>
        <v>4742.3999999999996</v>
      </c>
      <c r="D7" s="29">
        <f>D8+D12</f>
        <v>5340.1</v>
      </c>
      <c r="E7" s="29">
        <f t="shared" ref="E7:E51" si="0">D7-C7</f>
        <v>597.70000000000073</v>
      </c>
      <c r="F7" s="28">
        <f t="shared" ref="F7:F51" si="1">D7/C7</f>
        <v>1.1260332321187585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4470.2</v>
      </c>
      <c r="D8" s="29">
        <f>SUM(D9:D11)</f>
        <v>5067.9000000000005</v>
      </c>
      <c r="E8" s="29">
        <f t="shared" si="0"/>
        <v>597.70000000000073</v>
      </c>
      <c r="F8" s="28">
        <f t="shared" si="1"/>
        <v>1.1337076640866182</v>
      </c>
    </row>
    <row r="9" spans="1:6" ht="16.5" customHeight="1" x14ac:dyDescent="0.2">
      <c r="A9" s="11"/>
      <c r="B9" s="12" t="s">
        <v>12</v>
      </c>
      <c r="C9" s="29">
        <v>3870.2</v>
      </c>
      <c r="D9" s="29">
        <v>4461.8</v>
      </c>
      <c r="E9" s="29">
        <f t="shared" si="0"/>
        <v>591.60000000000036</v>
      </c>
      <c r="F9" s="28">
        <f t="shared" si="1"/>
        <v>1.1528603172962639</v>
      </c>
    </row>
    <row r="10" spans="1:6" ht="16.5" customHeight="1" x14ac:dyDescent="0.2">
      <c r="A10" s="11"/>
      <c r="B10" s="12" t="s">
        <v>13</v>
      </c>
      <c r="C10" s="29">
        <v>90</v>
      </c>
      <c r="D10" s="29">
        <v>96.6</v>
      </c>
      <c r="E10" s="29">
        <f t="shared" si="0"/>
        <v>6.5999999999999943</v>
      </c>
      <c r="F10" s="28">
        <f t="shared" si="1"/>
        <v>1.0733333333333333</v>
      </c>
    </row>
    <row r="11" spans="1:6" ht="16.5" customHeight="1" x14ac:dyDescent="0.2">
      <c r="A11" s="11"/>
      <c r="B11" s="12" t="s">
        <v>14</v>
      </c>
      <c r="C11" s="29">
        <v>510</v>
      </c>
      <c r="D11" s="29">
        <v>509.5</v>
      </c>
      <c r="E11" s="29">
        <f t="shared" si="0"/>
        <v>-0.5</v>
      </c>
      <c r="F11" s="28">
        <f t="shared" si="1"/>
        <v>0.99901960784313726</v>
      </c>
    </row>
    <row r="12" spans="1:6" ht="16.5" customHeight="1" x14ac:dyDescent="0.2">
      <c r="A12" s="11" t="s">
        <v>10</v>
      </c>
      <c r="B12" s="12" t="s">
        <v>15</v>
      </c>
      <c r="C12" s="29">
        <v>272.2</v>
      </c>
      <c r="D12" s="29">
        <v>272.2</v>
      </c>
      <c r="E12" s="29">
        <f t="shared" si="0"/>
        <v>0</v>
      </c>
      <c r="F12" s="28">
        <f t="shared" si="1"/>
        <v>1</v>
      </c>
    </row>
    <row r="13" spans="1:6" ht="28.5" customHeight="1" x14ac:dyDescent="0.2">
      <c r="A13" s="11" t="s">
        <v>16</v>
      </c>
      <c r="B13" s="12" t="s">
        <v>17</v>
      </c>
      <c r="C13" s="29">
        <f>C14+C18</f>
        <v>3997.3999999999996</v>
      </c>
      <c r="D13" s="29">
        <f>D14+D18</f>
        <v>4495.7</v>
      </c>
      <c r="E13" s="29">
        <f t="shared" si="0"/>
        <v>498.30000000000018</v>
      </c>
      <c r="F13" s="28">
        <f t="shared" si="1"/>
        <v>1.1246560264171712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3725.2</v>
      </c>
      <c r="D14" s="29">
        <f>SUM(D15:D17)</f>
        <v>4223.5</v>
      </c>
      <c r="E14" s="29">
        <f t="shared" si="0"/>
        <v>498.30000000000018</v>
      </c>
      <c r="F14" s="28">
        <f t="shared" si="1"/>
        <v>1.1337646300869753</v>
      </c>
    </row>
    <row r="15" spans="1:6" ht="16.5" customHeight="1" x14ac:dyDescent="0.2">
      <c r="A15" s="11"/>
      <c r="B15" s="12" t="s">
        <v>12</v>
      </c>
      <c r="C15" s="29">
        <v>3225.2</v>
      </c>
      <c r="D15" s="29">
        <v>3718.2</v>
      </c>
      <c r="E15" s="29">
        <f t="shared" si="0"/>
        <v>493</v>
      </c>
      <c r="F15" s="28">
        <f t="shared" si="1"/>
        <v>1.1528587374426391</v>
      </c>
    </row>
    <row r="16" spans="1:6" ht="16.5" customHeight="1" x14ac:dyDescent="0.2">
      <c r="A16" s="11"/>
      <c r="B16" s="12" t="s">
        <v>13</v>
      </c>
      <c r="C16" s="29">
        <v>75</v>
      </c>
      <c r="D16" s="29">
        <v>80.5</v>
      </c>
      <c r="E16" s="29">
        <f t="shared" si="0"/>
        <v>5.5</v>
      </c>
      <c r="F16" s="28">
        <f t="shared" si="1"/>
        <v>1.0733333333333333</v>
      </c>
    </row>
    <row r="17" spans="1:6" ht="16.5" customHeight="1" x14ac:dyDescent="0.2">
      <c r="A17" s="11"/>
      <c r="B17" s="12" t="s">
        <v>14</v>
      </c>
      <c r="C17" s="29">
        <v>425</v>
      </c>
      <c r="D17" s="29">
        <v>424.8</v>
      </c>
      <c r="E17" s="29">
        <f t="shared" si="0"/>
        <v>-0.19999999999998863</v>
      </c>
      <c r="F17" s="28">
        <f t="shared" si="1"/>
        <v>0.99952941176470589</v>
      </c>
    </row>
    <row r="18" spans="1:6" ht="16.5" customHeight="1" x14ac:dyDescent="0.2">
      <c r="A18" s="11" t="s">
        <v>10</v>
      </c>
      <c r="B18" s="12" t="s">
        <v>15</v>
      </c>
      <c r="C18" s="29">
        <v>272.2</v>
      </c>
      <c r="D18" s="29">
        <v>272.2</v>
      </c>
      <c r="E18" s="29">
        <f t="shared" si="0"/>
        <v>0</v>
      </c>
      <c r="F18" s="28">
        <f t="shared" si="1"/>
        <v>1</v>
      </c>
    </row>
    <row r="19" spans="1:6" ht="28.5" customHeight="1" x14ac:dyDescent="0.2">
      <c r="A19" s="11" t="s">
        <v>19</v>
      </c>
      <c r="B19" s="12" t="s">
        <v>20</v>
      </c>
      <c r="C19" s="29">
        <f>SUM(C20+C27+C28+C29+C30)</f>
        <v>3099.5</v>
      </c>
      <c r="D19" s="29">
        <f>SUM(D20+D27+D28+D29+D30)</f>
        <v>3502.1</v>
      </c>
      <c r="E19" s="29">
        <f t="shared" si="0"/>
        <v>402.59999999999991</v>
      </c>
      <c r="F19" s="28">
        <f t="shared" si="1"/>
        <v>1.1298919180512985</v>
      </c>
    </row>
    <row r="20" spans="1:6" ht="16.5" customHeight="1" x14ac:dyDescent="0.2">
      <c r="A20" s="11" t="s">
        <v>21</v>
      </c>
      <c r="B20" s="12" t="s">
        <v>22</v>
      </c>
      <c r="C20" s="29">
        <f>SUM(C21:C26)</f>
        <v>764.6</v>
      </c>
      <c r="D20" s="29">
        <f>SUM(D21:D26)</f>
        <v>931.80000000000007</v>
      </c>
      <c r="E20" s="29">
        <f t="shared" si="0"/>
        <v>167.20000000000005</v>
      </c>
      <c r="F20" s="28">
        <f t="shared" si="1"/>
        <v>1.2186764321213708</v>
      </c>
    </row>
    <row r="21" spans="1:6" ht="16.5" customHeight="1" x14ac:dyDescent="0.2">
      <c r="A21" s="11" t="s">
        <v>10</v>
      </c>
      <c r="B21" s="12" t="s">
        <v>23</v>
      </c>
      <c r="C21" s="29">
        <v>240</v>
      </c>
      <c r="D21" s="29">
        <v>271.3</v>
      </c>
      <c r="E21" s="29">
        <f t="shared" si="0"/>
        <v>31.300000000000011</v>
      </c>
      <c r="F21" s="28">
        <f t="shared" si="1"/>
        <v>1.1304166666666666</v>
      </c>
    </row>
    <row r="22" spans="1:6" ht="16.5" customHeight="1" x14ac:dyDescent="0.2">
      <c r="A22" s="11" t="s">
        <v>10</v>
      </c>
      <c r="B22" s="12" t="s">
        <v>24</v>
      </c>
      <c r="C22" s="29">
        <v>297</v>
      </c>
      <c r="D22" s="29">
        <v>349.9</v>
      </c>
      <c r="E22" s="29">
        <f t="shared" si="0"/>
        <v>52.899999999999977</v>
      </c>
      <c r="F22" s="28">
        <f t="shared" si="1"/>
        <v>1.1781144781144781</v>
      </c>
    </row>
    <row r="23" spans="1:6" ht="16.5" customHeight="1" x14ac:dyDescent="0.2">
      <c r="A23" s="11" t="s">
        <v>10</v>
      </c>
      <c r="B23" s="12" t="s">
        <v>25</v>
      </c>
      <c r="C23" s="29">
        <v>30.9</v>
      </c>
      <c r="D23" s="29">
        <v>26.6</v>
      </c>
      <c r="E23" s="29">
        <f t="shared" si="0"/>
        <v>-4.2999999999999972</v>
      </c>
      <c r="F23" s="28">
        <f t="shared" si="1"/>
        <v>0.86084142394822016</v>
      </c>
    </row>
    <row r="24" spans="1:6" ht="16.5" customHeight="1" x14ac:dyDescent="0.2">
      <c r="A24" s="11" t="s">
        <v>10</v>
      </c>
      <c r="B24" s="12" t="s">
        <v>26</v>
      </c>
      <c r="C24" s="29">
        <v>9.6</v>
      </c>
      <c r="D24" s="29">
        <v>9.5</v>
      </c>
      <c r="E24" s="29">
        <f t="shared" si="0"/>
        <v>-9.9999999999999645E-2</v>
      </c>
      <c r="F24" s="28">
        <f t="shared" si="1"/>
        <v>0.98958333333333337</v>
      </c>
    </row>
    <row r="25" spans="1:6" ht="16.5" customHeight="1" x14ac:dyDescent="0.2">
      <c r="A25" s="11" t="s">
        <v>10</v>
      </c>
      <c r="B25" s="12" t="s">
        <v>27</v>
      </c>
      <c r="C25" s="29">
        <v>90.1</v>
      </c>
      <c r="D25" s="29">
        <v>123.9</v>
      </c>
      <c r="E25" s="29">
        <f t="shared" si="0"/>
        <v>33.800000000000011</v>
      </c>
      <c r="F25" s="28">
        <f t="shared" si="1"/>
        <v>1.3751387347391788</v>
      </c>
    </row>
    <row r="26" spans="1:6" ht="16.5" customHeight="1" x14ac:dyDescent="0.2">
      <c r="A26" s="11" t="s">
        <v>10</v>
      </c>
      <c r="B26" s="12" t="s">
        <v>28</v>
      </c>
      <c r="C26" s="29">
        <v>97</v>
      </c>
      <c r="D26" s="29">
        <v>150.6</v>
      </c>
      <c r="E26" s="29">
        <f t="shared" si="0"/>
        <v>53.599999999999994</v>
      </c>
      <c r="F26" s="28">
        <f t="shared" si="1"/>
        <v>1.5525773195876289</v>
      </c>
    </row>
    <row r="27" spans="1:6" ht="16.5" customHeight="1" x14ac:dyDescent="0.2">
      <c r="A27" s="11" t="s">
        <v>29</v>
      </c>
      <c r="B27" s="12" t="s">
        <v>30</v>
      </c>
      <c r="C27" s="29">
        <v>1577.3</v>
      </c>
      <c r="D27" s="29">
        <v>1715.6</v>
      </c>
      <c r="E27" s="29">
        <f t="shared" si="0"/>
        <v>138.29999999999995</v>
      </c>
      <c r="F27" s="28">
        <f t="shared" si="1"/>
        <v>1.0876814810118556</v>
      </c>
    </row>
    <row r="28" spans="1:6" ht="16.5" customHeight="1" x14ac:dyDescent="0.2">
      <c r="A28" s="11" t="s">
        <v>31</v>
      </c>
      <c r="B28" s="12" t="s">
        <v>32</v>
      </c>
      <c r="C28" s="29">
        <v>581.4</v>
      </c>
      <c r="D28" s="29">
        <v>619.29999999999995</v>
      </c>
      <c r="E28" s="29">
        <f t="shared" si="0"/>
        <v>37.899999999999977</v>
      </c>
      <c r="F28" s="28">
        <f t="shared" si="1"/>
        <v>1.065187478500172</v>
      </c>
    </row>
    <row r="29" spans="1:6" ht="16.5" customHeight="1" x14ac:dyDescent="0.25">
      <c r="A29" s="11" t="s">
        <v>33</v>
      </c>
      <c r="B29" s="12" t="s">
        <v>34</v>
      </c>
      <c r="C29" s="26">
        <v>154.19999999999999</v>
      </c>
      <c r="D29" s="26">
        <v>220</v>
      </c>
      <c r="E29" s="26">
        <f t="shared" si="0"/>
        <v>65.800000000000011</v>
      </c>
      <c r="F29" s="25">
        <f t="shared" si="1"/>
        <v>1.4267185473411155</v>
      </c>
    </row>
    <row r="30" spans="1:6" ht="16.5" customHeight="1" x14ac:dyDescent="0.25">
      <c r="A30" s="11" t="s">
        <v>35</v>
      </c>
      <c r="B30" s="12" t="s">
        <v>36</v>
      </c>
      <c r="C30" s="26">
        <v>22</v>
      </c>
      <c r="D30" s="26">
        <v>15.4</v>
      </c>
      <c r="E30" s="26">
        <f t="shared" si="0"/>
        <v>-6.6</v>
      </c>
      <c r="F30" s="25">
        <f t="shared" si="1"/>
        <v>0.70000000000000007</v>
      </c>
    </row>
    <row r="31" spans="1:6" ht="16.5" customHeight="1" x14ac:dyDescent="0.25">
      <c r="A31" s="11" t="s">
        <v>10</v>
      </c>
      <c r="B31" s="12" t="s">
        <v>37</v>
      </c>
      <c r="C31" s="26">
        <v>22</v>
      </c>
      <c r="D31" s="26">
        <v>15.4</v>
      </c>
      <c r="E31" s="26">
        <f t="shared" si="0"/>
        <v>-6.6</v>
      </c>
      <c r="F31" s="25">
        <f t="shared" si="1"/>
        <v>0.70000000000000007</v>
      </c>
    </row>
    <row r="32" spans="1:6" ht="16.5" customHeight="1" x14ac:dyDescent="0.25">
      <c r="A32" s="11" t="s">
        <v>38</v>
      </c>
      <c r="B32" s="12" t="s">
        <v>39</v>
      </c>
      <c r="C32" s="26">
        <f>SUM(C13-C19)</f>
        <v>897.89999999999964</v>
      </c>
      <c r="D32" s="26">
        <f>SUM(D13-D19)</f>
        <v>993.59999999999991</v>
      </c>
      <c r="E32" s="26">
        <f t="shared" si="0"/>
        <v>95.700000000000273</v>
      </c>
      <c r="F32" s="25">
        <f t="shared" si="1"/>
        <v>1.1065820247243572</v>
      </c>
    </row>
    <row r="33" spans="1:6" ht="16.5" customHeight="1" x14ac:dyDescent="0.25">
      <c r="A33" s="11" t="s">
        <v>40</v>
      </c>
      <c r="B33" s="12" t="s">
        <v>41</v>
      </c>
      <c r="C33" s="26" t="s">
        <v>99</v>
      </c>
      <c r="D33" s="26" t="s">
        <v>99</v>
      </c>
      <c r="E33" s="26">
        <v>0</v>
      </c>
      <c r="F33" s="25">
        <v>0</v>
      </c>
    </row>
    <row r="34" spans="1:6" ht="16.5" customHeight="1" x14ac:dyDescent="0.25">
      <c r="A34" s="11" t="s">
        <v>42</v>
      </c>
      <c r="B34" s="12" t="s">
        <v>91</v>
      </c>
      <c r="C34" s="26">
        <f>SUM(C35:C38)</f>
        <v>377.4</v>
      </c>
      <c r="D34" s="26">
        <f>SUM(D35:D38)</f>
        <v>418.7</v>
      </c>
      <c r="E34" s="26">
        <f t="shared" si="0"/>
        <v>41.300000000000011</v>
      </c>
      <c r="F34" s="25">
        <f t="shared" si="1"/>
        <v>1.1094329623741388</v>
      </c>
    </row>
    <row r="35" spans="1:6" ht="16.5" customHeight="1" x14ac:dyDescent="0.25">
      <c r="A35" s="11" t="s">
        <v>10</v>
      </c>
      <c r="B35" s="12" t="s">
        <v>30</v>
      </c>
      <c r="C35" s="26">
        <v>234.2</v>
      </c>
      <c r="D35" s="26">
        <v>257.7</v>
      </c>
      <c r="E35" s="26">
        <f t="shared" si="0"/>
        <v>23.5</v>
      </c>
      <c r="F35" s="25">
        <f t="shared" si="1"/>
        <v>1.1003415883859948</v>
      </c>
    </row>
    <row r="36" spans="1:6" ht="16.5" customHeight="1" x14ac:dyDescent="0.25">
      <c r="A36" s="11" t="s">
        <v>10</v>
      </c>
      <c r="B36" s="12" t="s">
        <v>32</v>
      </c>
      <c r="C36" s="26">
        <v>86.3</v>
      </c>
      <c r="D36" s="26">
        <v>96</v>
      </c>
      <c r="E36" s="26">
        <f t="shared" si="0"/>
        <v>9.7000000000000028</v>
      </c>
      <c r="F36" s="25">
        <f t="shared" si="1"/>
        <v>1.1123986095017382</v>
      </c>
    </row>
    <row r="37" spans="1:6" ht="16.5" customHeight="1" x14ac:dyDescent="0.25">
      <c r="A37" s="11" t="s">
        <v>10</v>
      </c>
      <c r="B37" s="12" t="s">
        <v>34</v>
      </c>
      <c r="C37" s="26">
        <v>5.9</v>
      </c>
      <c r="D37" s="26">
        <v>9.1</v>
      </c>
      <c r="E37" s="26">
        <f t="shared" si="0"/>
        <v>3.1999999999999993</v>
      </c>
      <c r="F37" s="25">
        <f t="shared" si="1"/>
        <v>1.5423728813559321</v>
      </c>
    </row>
    <row r="38" spans="1:6" ht="46.5" customHeight="1" x14ac:dyDescent="0.2">
      <c r="A38" s="11" t="s">
        <v>10</v>
      </c>
      <c r="B38" s="12" t="s">
        <v>43</v>
      </c>
      <c r="C38" s="29">
        <v>51</v>
      </c>
      <c r="D38" s="29">
        <v>55.9</v>
      </c>
      <c r="E38" s="29">
        <f t="shared" si="0"/>
        <v>4.8999999999999986</v>
      </c>
      <c r="F38" s="28">
        <f t="shared" si="1"/>
        <v>1.0960784313725489</v>
      </c>
    </row>
    <row r="39" spans="1:6" ht="16.5" customHeight="1" x14ac:dyDescent="0.25">
      <c r="A39" s="11" t="s">
        <v>44</v>
      </c>
      <c r="B39" s="12" t="s">
        <v>45</v>
      </c>
      <c r="C39" s="26">
        <v>0</v>
      </c>
      <c r="D39" s="26">
        <v>0</v>
      </c>
      <c r="E39" s="26">
        <v>0</v>
      </c>
      <c r="F39" s="25">
        <v>0</v>
      </c>
    </row>
    <row r="40" spans="1:6" ht="28.5" customHeight="1" x14ac:dyDescent="0.2">
      <c r="A40" s="11" t="s">
        <v>46</v>
      </c>
      <c r="B40" s="12" t="s">
        <v>47</v>
      </c>
      <c r="C40" s="29">
        <f>SUM(C32+C33-C34-C39)</f>
        <v>520.49999999999966</v>
      </c>
      <c r="D40" s="29">
        <f>SUM(D32+D33-D34-D39)</f>
        <v>574.89999999999986</v>
      </c>
      <c r="E40" s="29">
        <f t="shared" si="0"/>
        <v>54.400000000000205</v>
      </c>
      <c r="F40" s="28">
        <f t="shared" si="1"/>
        <v>1.1045148895292991</v>
      </c>
    </row>
    <row r="41" spans="1:6" ht="16.5" customHeight="1" x14ac:dyDescent="0.25">
      <c r="A41" s="11" t="s">
        <v>48</v>
      </c>
      <c r="B41" s="12" t="s">
        <v>49</v>
      </c>
      <c r="C41" s="26">
        <v>0</v>
      </c>
      <c r="D41" s="26">
        <v>0</v>
      </c>
      <c r="E41" s="26">
        <v>0</v>
      </c>
      <c r="F41" s="25">
        <v>0</v>
      </c>
    </row>
    <row r="42" spans="1:6" ht="16.5" customHeight="1" x14ac:dyDescent="0.25">
      <c r="A42" s="11" t="s">
        <v>50</v>
      </c>
      <c r="B42" s="12" t="s">
        <v>51</v>
      </c>
      <c r="C42" s="26">
        <f>SUM(C43:C47)</f>
        <v>188</v>
      </c>
      <c r="D42" s="26">
        <f>SUM(D43:D47)</f>
        <v>261.7</v>
      </c>
      <c r="E42" s="26">
        <f t="shared" si="0"/>
        <v>73.699999999999989</v>
      </c>
      <c r="F42" s="25">
        <f t="shared" si="1"/>
        <v>1.3920212765957447</v>
      </c>
    </row>
    <row r="43" spans="1:6" ht="16.5" customHeight="1" x14ac:dyDescent="0.25">
      <c r="A43" s="11"/>
      <c r="B43" s="12" t="s">
        <v>52</v>
      </c>
      <c r="C43" s="26">
        <v>50</v>
      </c>
      <c r="D43" s="26">
        <v>67.099999999999994</v>
      </c>
      <c r="E43" s="26">
        <f t="shared" si="0"/>
        <v>17.099999999999994</v>
      </c>
      <c r="F43" s="25">
        <f t="shared" si="1"/>
        <v>1.3419999999999999</v>
      </c>
    </row>
    <row r="44" spans="1:6" ht="16.5" customHeight="1" x14ac:dyDescent="0.25">
      <c r="A44" s="11"/>
      <c r="B44" s="12" t="s">
        <v>53</v>
      </c>
      <c r="C44" s="26">
        <v>0</v>
      </c>
      <c r="D44" s="26">
        <v>0</v>
      </c>
      <c r="E44" s="26">
        <f t="shared" si="0"/>
        <v>0</v>
      </c>
      <c r="F44" s="25">
        <v>0</v>
      </c>
    </row>
    <row r="45" spans="1:6" ht="16.5" customHeight="1" x14ac:dyDescent="0.25">
      <c r="A45" s="11"/>
      <c r="B45" s="12" t="s">
        <v>54</v>
      </c>
      <c r="C45" s="26">
        <v>15</v>
      </c>
      <c r="D45" s="26">
        <v>14.1</v>
      </c>
      <c r="E45" s="26">
        <f t="shared" si="0"/>
        <v>-0.90000000000000036</v>
      </c>
      <c r="F45" s="25">
        <f t="shared" si="1"/>
        <v>0.94</v>
      </c>
    </row>
    <row r="46" spans="1:6" ht="16.5" customHeight="1" x14ac:dyDescent="0.25">
      <c r="A46" s="11"/>
      <c r="B46" s="12" t="s">
        <v>55</v>
      </c>
      <c r="C46" s="26">
        <v>0</v>
      </c>
      <c r="D46" s="26">
        <v>0</v>
      </c>
      <c r="E46" s="26">
        <v>0</v>
      </c>
      <c r="F46" s="25">
        <v>0</v>
      </c>
    </row>
    <row r="47" spans="1:6" ht="45" customHeight="1" x14ac:dyDescent="0.2">
      <c r="A47" s="11"/>
      <c r="B47" s="12" t="s">
        <v>56</v>
      </c>
      <c r="C47" s="29">
        <v>123</v>
      </c>
      <c r="D47" s="29">
        <v>180.5</v>
      </c>
      <c r="E47" s="29">
        <f t="shared" si="0"/>
        <v>57.5</v>
      </c>
      <c r="F47" s="28">
        <f t="shared" si="1"/>
        <v>1.467479674796748</v>
      </c>
    </row>
    <row r="48" spans="1:6" ht="28.5" customHeight="1" x14ac:dyDescent="0.2">
      <c r="A48" s="11" t="s">
        <v>57</v>
      </c>
      <c r="B48" s="12" t="s">
        <v>58</v>
      </c>
      <c r="C48" s="29">
        <f>SUM(C40+C41-C42)</f>
        <v>332.49999999999966</v>
      </c>
      <c r="D48" s="29">
        <f>SUM(D40+D41-D42)</f>
        <v>313.19999999999987</v>
      </c>
      <c r="E48" s="29">
        <f t="shared" si="0"/>
        <v>-19.299999999999784</v>
      </c>
      <c r="F48" s="28">
        <f t="shared" si="1"/>
        <v>0.94195488721804566</v>
      </c>
    </row>
    <row r="49" spans="1:6" ht="16.5" customHeight="1" x14ac:dyDescent="0.2">
      <c r="A49" s="11" t="s">
        <v>59</v>
      </c>
      <c r="B49" s="12" t="s">
        <v>60</v>
      </c>
      <c r="C49" s="27">
        <v>0</v>
      </c>
      <c r="D49" s="27">
        <v>69</v>
      </c>
      <c r="E49" s="27">
        <f t="shared" si="0"/>
        <v>69</v>
      </c>
      <c r="F49" s="28">
        <v>0</v>
      </c>
    </row>
    <row r="50" spans="1:6" ht="16.5" customHeight="1" x14ac:dyDescent="0.2">
      <c r="A50" s="11" t="s">
        <v>61</v>
      </c>
      <c r="B50" s="12" t="s">
        <v>62</v>
      </c>
      <c r="C50" s="29">
        <f>C48-C49</f>
        <v>332.49999999999966</v>
      </c>
      <c r="D50" s="29">
        <f>D48-D49</f>
        <v>244.19999999999987</v>
      </c>
      <c r="E50" s="27">
        <f t="shared" si="0"/>
        <v>-88.299999999999784</v>
      </c>
      <c r="F50" s="28">
        <f t="shared" si="1"/>
        <v>0.73443609022556433</v>
      </c>
    </row>
    <row r="51" spans="1:6" ht="28.5" customHeight="1" x14ac:dyDescent="0.2">
      <c r="A51" s="11"/>
      <c r="B51" s="12" t="s">
        <v>63</v>
      </c>
      <c r="C51" s="29">
        <f>C50+C29+C37</f>
        <v>492.59999999999962</v>
      </c>
      <c r="D51" s="29">
        <f>D50+D29+D37</f>
        <v>473.2999999999999</v>
      </c>
      <c r="E51" s="27">
        <f t="shared" si="0"/>
        <v>-19.299999999999727</v>
      </c>
      <c r="F51" s="28">
        <f t="shared" si="1"/>
        <v>0.96082013804303745</v>
      </c>
    </row>
    <row r="52" spans="1:6" ht="16.5" customHeight="1" x14ac:dyDescent="0.2">
      <c r="A52" s="11" t="s">
        <v>64</v>
      </c>
      <c r="B52" s="12" t="s">
        <v>65</v>
      </c>
      <c r="C52" s="27">
        <v>0</v>
      </c>
      <c r="D52" s="27">
        <v>0</v>
      </c>
      <c r="E52" s="27">
        <v>0</v>
      </c>
      <c r="F52" s="28">
        <v>0</v>
      </c>
    </row>
    <row r="53" spans="1:6" ht="16.5" customHeight="1" x14ac:dyDescent="0.2">
      <c r="A53" s="11" t="s">
        <v>66</v>
      </c>
      <c r="B53" s="12" t="s">
        <v>67</v>
      </c>
      <c r="C53" s="39">
        <v>0.107</v>
      </c>
      <c r="D53" s="39">
        <v>7.0000000000000007E-2</v>
      </c>
      <c r="E53" s="27">
        <v>0</v>
      </c>
      <c r="F53" s="28">
        <v>0</v>
      </c>
    </row>
    <row r="54" spans="1:6" ht="28.5" customHeight="1" x14ac:dyDescent="0.25">
      <c r="A54" s="11" t="s">
        <v>68</v>
      </c>
      <c r="B54" s="12" t="s">
        <v>98</v>
      </c>
      <c r="C54" s="13" t="s">
        <v>10</v>
      </c>
      <c r="D54" s="27">
        <v>244.2</v>
      </c>
      <c r="E54" s="13" t="s">
        <v>10</v>
      </c>
      <c r="F54" s="13" t="s">
        <v>10</v>
      </c>
    </row>
    <row r="55" spans="1:6" ht="16.5" customHeight="1" x14ac:dyDescent="0.25">
      <c r="A55" s="11"/>
      <c r="B55" s="12" t="s">
        <v>69</v>
      </c>
      <c r="C55" s="13" t="s">
        <v>10</v>
      </c>
      <c r="D55" s="13">
        <v>244.2</v>
      </c>
      <c r="E55" s="13" t="s">
        <v>10</v>
      </c>
      <c r="F55" s="13" t="s">
        <v>10</v>
      </c>
    </row>
    <row r="56" spans="1:6" ht="16.5" customHeight="1" x14ac:dyDescent="0.25">
      <c r="A56" s="11"/>
      <c r="B56" s="12" t="s">
        <v>70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71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 t="s">
        <v>10</v>
      </c>
      <c r="B58" s="12" t="s">
        <v>72</v>
      </c>
      <c r="C58" s="13" t="s">
        <v>10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2" t="s">
        <v>73</v>
      </c>
      <c r="C59" s="13" t="s">
        <v>10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/>
      <c r="B60" s="14" t="s">
        <v>94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4" t="s">
        <v>75</v>
      </c>
      <c r="C61" s="13" t="s">
        <v>74</v>
      </c>
      <c r="D61" s="13" t="s">
        <v>10</v>
      </c>
      <c r="E61" s="13" t="s">
        <v>10</v>
      </c>
      <c r="F61" s="13" t="s">
        <v>10</v>
      </c>
    </row>
    <row r="62" spans="1:6" ht="16.5" customHeight="1" x14ac:dyDescent="0.25">
      <c r="A62" s="11" t="s">
        <v>10</v>
      </c>
      <c r="B62" s="14" t="s">
        <v>76</v>
      </c>
      <c r="C62" s="13" t="s">
        <v>74</v>
      </c>
      <c r="D62" s="13" t="s">
        <v>10</v>
      </c>
      <c r="E62" s="13" t="s">
        <v>10</v>
      </c>
      <c r="F62" s="13" t="s">
        <v>10</v>
      </c>
    </row>
    <row r="63" spans="1:6" ht="16.5" customHeight="1" x14ac:dyDescent="0.25">
      <c r="A63" s="11" t="s">
        <v>10</v>
      </c>
      <c r="B63" s="16" t="s">
        <v>77</v>
      </c>
      <c r="C63" s="13" t="s">
        <v>74</v>
      </c>
      <c r="D63" s="13" t="s">
        <v>10</v>
      </c>
      <c r="E63" s="18" t="s">
        <v>10</v>
      </c>
      <c r="F63" s="18" t="s">
        <v>10</v>
      </c>
    </row>
    <row r="64" spans="1:6" ht="16.5" customHeight="1" x14ac:dyDescent="0.25">
      <c r="A64" s="68" t="s">
        <v>78</v>
      </c>
      <c r="B64" s="20" t="s">
        <v>79</v>
      </c>
      <c r="C64" s="24"/>
      <c r="D64" s="21"/>
      <c r="E64" s="33"/>
      <c r="F64" s="35"/>
    </row>
    <row r="65" spans="1:6" ht="16.5" customHeight="1" x14ac:dyDescent="0.25">
      <c r="A65" s="68"/>
      <c r="B65" s="22" t="s">
        <v>81</v>
      </c>
      <c r="C65" s="19">
        <v>209.3</v>
      </c>
      <c r="D65" s="23">
        <v>209.3</v>
      </c>
      <c r="E65" s="34" t="s">
        <v>74</v>
      </c>
      <c r="F65" s="32" t="s">
        <v>74</v>
      </c>
    </row>
    <row r="66" spans="1:6" ht="16.5" customHeight="1" x14ac:dyDescent="0.25">
      <c r="A66" s="65"/>
      <c r="B66" s="17" t="s">
        <v>80</v>
      </c>
      <c r="C66" s="19">
        <v>209.3</v>
      </c>
      <c r="D66" s="19">
        <v>209.3</v>
      </c>
      <c r="E66" s="32" t="s">
        <v>74</v>
      </c>
      <c r="F66" s="32" t="s">
        <v>74</v>
      </c>
    </row>
    <row r="67" spans="1:6" ht="16.5" customHeight="1" x14ac:dyDescent="0.25">
      <c r="A67" s="65"/>
      <c r="B67" s="14" t="s">
        <v>102</v>
      </c>
      <c r="C67" s="15" t="s">
        <v>74</v>
      </c>
      <c r="D67" s="15">
        <v>265.10000000000002</v>
      </c>
      <c r="E67" s="13" t="s">
        <v>74</v>
      </c>
      <c r="F67" s="13" t="s">
        <v>74</v>
      </c>
    </row>
    <row r="68" spans="1:6" ht="16.5" customHeight="1" x14ac:dyDescent="0.25">
      <c r="A68" s="65"/>
      <c r="B68" s="16" t="s">
        <v>80</v>
      </c>
      <c r="C68" s="24" t="s">
        <v>74</v>
      </c>
      <c r="D68" s="24">
        <v>265.10000000000002</v>
      </c>
      <c r="E68" s="18" t="s">
        <v>74</v>
      </c>
      <c r="F68" s="18" t="s">
        <v>74</v>
      </c>
    </row>
    <row r="69" spans="1:6" ht="16.5" customHeight="1" x14ac:dyDescent="0.25">
      <c r="A69" s="68" t="s">
        <v>82</v>
      </c>
      <c r="B69" s="20" t="s">
        <v>100</v>
      </c>
      <c r="C69" s="31"/>
      <c r="D69" s="31"/>
      <c r="E69" s="33"/>
      <c r="F69" s="35"/>
    </row>
    <row r="70" spans="1:6" ht="16.5" customHeight="1" x14ac:dyDescent="0.25">
      <c r="A70" s="65"/>
      <c r="B70" s="22" t="s">
        <v>81</v>
      </c>
      <c r="C70" s="36">
        <v>525.4</v>
      </c>
      <c r="D70" s="36">
        <v>525.4</v>
      </c>
      <c r="E70" s="34" t="s">
        <v>74</v>
      </c>
      <c r="F70" s="32" t="s">
        <v>74</v>
      </c>
    </row>
    <row r="71" spans="1:6" ht="16.5" customHeight="1" x14ac:dyDescent="0.25">
      <c r="A71" s="65"/>
      <c r="B71" s="14" t="s">
        <v>83</v>
      </c>
      <c r="C71" s="19">
        <v>68.2</v>
      </c>
      <c r="D71" s="19">
        <v>68.2</v>
      </c>
      <c r="E71" s="32" t="s">
        <v>74</v>
      </c>
      <c r="F71" s="32" t="s">
        <v>74</v>
      </c>
    </row>
    <row r="72" spans="1:6" ht="16.5" customHeight="1" x14ac:dyDescent="0.25">
      <c r="A72" s="65"/>
      <c r="B72" s="14" t="s">
        <v>102</v>
      </c>
      <c r="C72" s="15" t="s">
        <v>74</v>
      </c>
      <c r="D72" s="15">
        <v>720.6</v>
      </c>
      <c r="E72" s="13" t="s">
        <v>74</v>
      </c>
      <c r="F72" s="13" t="s">
        <v>74</v>
      </c>
    </row>
    <row r="73" spans="1:6" ht="16.5" customHeight="1" x14ac:dyDescent="0.25">
      <c r="A73" s="65"/>
      <c r="B73" s="14" t="s">
        <v>83</v>
      </c>
      <c r="C73" s="15" t="s">
        <v>74</v>
      </c>
      <c r="D73" s="15">
        <v>58.8</v>
      </c>
      <c r="E73" s="13" t="s">
        <v>74</v>
      </c>
      <c r="F73" s="13" t="s">
        <v>74</v>
      </c>
    </row>
    <row r="74" spans="1:6" ht="16.5" customHeight="1" x14ac:dyDescent="0.25">
      <c r="A74" s="65" t="s">
        <v>84</v>
      </c>
      <c r="B74" s="12" t="s">
        <v>85</v>
      </c>
      <c r="C74" s="13">
        <v>85</v>
      </c>
      <c r="D74" s="13">
        <v>78</v>
      </c>
      <c r="E74" s="13">
        <f>D74-C74</f>
        <v>-7</v>
      </c>
      <c r="F74" s="25">
        <f>D74/C74</f>
        <v>0.91764705882352937</v>
      </c>
    </row>
    <row r="75" spans="1:6" ht="16.5" customHeight="1" x14ac:dyDescent="0.25">
      <c r="A75" s="65"/>
      <c r="B75" s="12" t="s">
        <v>86</v>
      </c>
      <c r="C75" s="11">
        <v>7</v>
      </c>
      <c r="D75" s="11">
        <v>7</v>
      </c>
      <c r="E75" s="13">
        <f>D75-C75</f>
        <v>0</v>
      </c>
      <c r="F75" s="25">
        <f>D75/C75</f>
        <v>1</v>
      </c>
    </row>
    <row r="76" spans="1:6" ht="16.5" customHeight="1" x14ac:dyDescent="0.25">
      <c r="A76" s="65" t="s">
        <v>87</v>
      </c>
      <c r="B76" s="12" t="s">
        <v>88</v>
      </c>
      <c r="C76" s="26">
        <v>2.2999999999999998</v>
      </c>
      <c r="D76" s="26">
        <v>2.8</v>
      </c>
      <c r="E76" s="26">
        <f>D76-C76</f>
        <v>0.5</v>
      </c>
      <c r="F76" s="25">
        <v>1.1739999999999999</v>
      </c>
    </row>
    <row r="77" spans="1:6" ht="16.5" customHeight="1" x14ac:dyDescent="0.25">
      <c r="A77" s="65"/>
      <c r="B77" s="12" t="s">
        <v>89</v>
      </c>
      <c r="C77" s="26">
        <v>3.7</v>
      </c>
      <c r="D77" s="26">
        <v>4.0999999999999996</v>
      </c>
      <c r="E77" s="26">
        <v>0.3</v>
      </c>
      <c r="F77" s="25">
        <v>1.0860000000000001</v>
      </c>
    </row>
    <row r="78" spans="1:6" ht="16.5" customHeight="1" x14ac:dyDescent="0.25">
      <c r="A78" s="5"/>
      <c r="B78" s="6"/>
      <c r="C78" s="7"/>
      <c r="D78" s="7"/>
      <c r="E78" s="7"/>
      <c r="F78" s="7"/>
    </row>
    <row r="79" spans="1:6" ht="15.75" x14ac:dyDescent="0.25">
      <c r="A79" s="4" t="s">
        <v>90</v>
      </c>
    </row>
    <row r="80" spans="1:6" ht="16.5" x14ac:dyDescent="0.25">
      <c r="A80" s="8"/>
      <c r="B80" s="8" t="s">
        <v>93</v>
      </c>
      <c r="C80" s="9"/>
      <c r="D80" s="9"/>
      <c r="E80" s="9"/>
      <c r="F80" s="9"/>
    </row>
    <row r="81" spans="1:6" ht="15.75" x14ac:dyDescent="0.25">
      <c r="A81" s="2"/>
      <c r="B81" s="2"/>
      <c r="C81" s="2"/>
      <c r="D81" s="2"/>
      <c r="E81" s="2"/>
      <c r="F81" s="2"/>
    </row>
    <row r="82" spans="1:6" ht="16.5" x14ac:dyDescent="0.25">
      <c r="A82" s="8"/>
      <c r="B82" s="8" t="s">
        <v>95</v>
      </c>
      <c r="C82" s="8"/>
      <c r="D82" s="8"/>
      <c r="E82" s="8"/>
      <c r="F82" s="8"/>
    </row>
    <row r="83" spans="1:6" ht="15.75" x14ac:dyDescent="0.25">
      <c r="A83" s="1"/>
    </row>
    <row r="84" spans="1:6" ht="15.75" x14ac:dyDescent="0.25">
      <c r="A84" s="1"/>
    </row>
  </sheetData>
  <mergeCells count="7">
    <mergeCell ref="A69:A73"/>
    <mergeCell ref="A74:A75"/>
    <mergeCell ref="A76:A77"/>
    <mergeCell ref="A2:F2"/>
    <mergeCell ref="A3:F3"/>
    <mergeCell ref="A4:F4"/>
    <mergeCell ref="A64:A68"/>
  </mergeCells>
  <phoneticPr fontId="0" type="noConversion"/>
  <pageMargins left="0.75" right="0.75" top="1" bottom="1" header="0.5" footer="0.5"/>
  <pageSetup paperSize="9" scale="91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52" zoomScaleNormal="100" workbookViewId="0">
      <selection activeCell="K38" sqref="K38"/>
    </sheetView>
  </sheetViews>
  <sheetFormatPr defaultRowHeight="12.75" x14ac:dyDescent="0.2"/>
  <cols>
    <col min="1" max="1" width="6" customWidth="1"/>
    <col min="2" max="2" width="42.710937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103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460000</v>
      </c>
      <c r="D6" s="27">
        <v>533137</v>
      </c>
      <c r="E6" s="27">
        <f>D6-C6</f>
        <v>73137</v>
      </c>
      <c r="F6" s="28">
        <f>D6/C6</f>
        <v>1.1589934782608695</v>
      </c>
    </row>
    <row r="7" spans="1:6" ht="28.5" customHeight="1" x14ac:dyDescent="0.2">
      <c r="A7" s="11" t="s">
        <v>9</v>
      </c>
      <c r="B7" s="12" t="s">
        <v>97</v>
      </c>
      <c r="C7" s="29">
        <f>C8+C12</f>
        <v>5302.2</v>
      </c>
      <c r="D7" s="29">
        <f>D8+D12</f>
        <v>5824.3</v>
      </c>
      <c r="E7" s="29">
        <f t="shared" ref="E7:E51" si="0">D7-C7</f>
        <v>522.10000000000036</v>
      </c>
      <c r="F7" s="28">
        <f t="shared" ref="F7:F51" si="1">D7/C7</f>
        <v>1.0984685602202859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4850</v>
      </c>
      <c r="D8" s="29">
        <f>SUM(D9:D11)</f>
        <v>5314.8</v>
      </c>
      <c r="E8" s="29">
        <f t="shared" si="0"/>
        <v>464.80000000000018</v>
      </c>
      <c r="F8" s="28">
        <f t="shared" si="1"/>
        <v>1.0958350515463917</v>
      </c>
    </row>
    <row r="9" spans="1:6" ht="16.5" customHeight="1" x14ac:dyDescent="0.2">
      <c r="A9" s="11"/>
      <c r="B9" s="12" t="s">
        <v>12</v>
      </c>
      <c r="C9" s="29">
        <v>4150</v>
      </c>
      <c r="D9" s="29">
        <v>4625.3</v>
      </c>
      <c r="E9" s="29">
        <f t="shared" si="0"/>
        <v>475.30000000000018</v>
      </c>
      <c r="F9" s="28">
        <f t="shared" si="1"/>
        <v>1.1145301204819278</v>
      </c>
    </row>
    <row r="10" spans="1:6" ht="16.5" customHeight="1" x14ac:dyDescent="0.2">
      <c r="A10" s="11"/>
      <c r="B10" s="12" t="s">
        <v>13</v>
      </c>
      <c r="C10" s="29">
        <v>90</v>
      </c>
      <c r="D10" s="29">
        <v>101.4</v>
      </c>
      <c r="E10" s="29">
        <f t="shared" si="0"/>
        <v>11.400000000000006</v>
      </c>
      <c r="F10" s="28">
        <f t="shared" si="1"/>
        <v>1.1266666666666667</v>
      </c>
    </row>
    <row r="11" spans="1:6" ht="16.5" customHeight="1" x14ac:dyDescent="0.2">
      <c r="A11" s="11"/>
      <c r="B11" s="12" t="s">
        <v>14</v>
      </c>
      <c r="C11" s="29">
        <v>610</v>
      </c>
      <c r="D11" s="29">
        <v>588.1</v>
      </c>
      <c r="E11" s="29">
        <f t="shared" si="0"/>
        <v>-21.899999999999977</v>
      </c>
      <c r="F11" s="28">
        <f t="shared" si="1"/>
        <v>0.96409836065573773</v>
      </c>
    </row>
    <row r="12" spans="1:6" ht="16.5" customHeight="1" x14ac:dyDescent="0.2">
      <c r="A12" s="11" t="s">
        <v>10</v>
      </c>
      <c r="B12" s="12" t="s">
        <v>15</v>
      </c>
      <c r="C12" s="29">
        <v>452.2</v>
      </c>
      <c r="D12" s="29">
        <v>509.5</v>
      </c>
      <c r="E12" s="29">
        <f t="shared" si="0"/>
        <v>57.300000000000011</v>
      </c>
      <c r="F12" s="28">
        <f t="shared" si="1"/>
        <v>1.1267138434321098</v>
      </c>
    </row>
    <row r="13" spans="1:6" ht="28.5" customHeight="1" x14ac:dyDescent="0.2">
      <c r="A13" s="11" t="s">
        <v>16</v>
      </c>
      <c r="B13" s="12" t="s">
        <v>17</v>
      </c>
      <c r="C13" s="29">
        <f>C14+C18</f>
        <v>4493.9000000000005</v>
      </c>
      <c r="D13" s="29">
        <f>D14+D18</f>
        <v>4938.5</v>
      </c>
      <c r="E13" s="29">
        <f t="shared" si="0"/>
        <v>444.59999999999945</v>
      </c>
      <c r="F13" s="28">
        <f t="shared" si="1"/>
        <v>1.0989341106833708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4041.7000000000003</v>
      </c>
      <c r="D14" s="29">
        <f>SUM(D15:D17)</f>
        <v>4429</v>
      </c>
      <c r="E14" s="29">
        <f t="shared" si="0"/>
        <v>387.29999999999973</v>
      </c>
      <c r="F14" s="28">
        <f t="shared" si="1"/>
        <v>1.0958260138060716</v>
      </c>
    </row>
    <row r="15" spans="1:6" ht="16.5" customHeight="1" x14ac:dyDescent="0.2">
      <c r="A15" s="11"/>
      <c r="B15" s="12" t="s">
        <v>12</v>
      </c>
      <c r="C15" s="29">
        <v>3458.4</v>
      </c>
      <c r="D15" s="29">
        <v>3854.4</v>
      </c>
      <c r="E15" s="29">
        <f t="shared" si="0"/>
        <v>396</v>
      </c>
      <c r="F15" s="28">
        <f t="shared" si="1"/>
        <v>1.1145038167938932</v>
      </c>
    </row>
    <row r="16" spans="1:6" ht="16.5" customHeight="1" x14ac:dyDescent="0.2">
      <c r="A16" s="11"/>
      <c r="B16" s="12" t="s">
        <v>13</v>
      </c>
      <c r="C16" s="29">
        <v>75</v>
      </c>
      <c r="D16" s="29">
        <v>84.5</v>
      </c>
      <c r="E16" s="29">
        <f t="shared" si="0"/>
        <v>9.5</v>
      </c>
      <c r="F16" s="28">
        <f t="shared" si="1"/>
        <v>1.1266666666666667</v>
      </c>
    </row>
    <row r="17" spans="1:6" ht="16.5" customHeight="1" x14ac:dyDescent="0.2">
      <c r="A17" s="11"/>
      <c r="B17" s="12" t="s">
        <v>14</v>
      </c>
      <c r="C17" s="29">
        <v>508.3</v>
      </c>
      <c r="D17" s="29">
        <v>490.1</v>
      </c>
      <c r="E17" s="29">
        <f t="shared" si="0"/>
        <v>-18.199999999999989</v>
      </c>
      <c r="F17" s="28">
        <f t="shared" si="1"/>
        <v>0.96419437340153458</v>
      </c>
    </row>
    <row r="18" spans="1:6" ht="16.5" customHeight="1" x14ac:dyDescent="0.2">
      <c r="A18" s="11" t="s">
        <v>10</v>
      </c>
      <c r="B18" s="12" t="s">
        <v>15</v>
      </c>
      <c r="C18" s="29">
        <v>452.2</v>
      </c>
      <c r="D18" s="29">
        <v>509.5</v>
      </c>
      <c r="E18" s="29">
        <f t="shared" si="0"/>
        <v>57.300000000000011</v>
      </c>
      <c r="F18" s="28">
        <f t="shared" si="1"/>
        <v>1.1267138434321098</v>
      </c>
    </row>
    <row r="19" spans="1:6" ht="28.5" customHeight="1" x14ac:dyDescent="0.2">
      <c r="A19" s="11" t="s">
        <v>19</v>
      </c>
      <c r="B19" s="12" t="s">
        <v>20</v>
      </c>
      <c r="C19" s="29">
        <f>SUM(C20+C27+C28+C29+C30)</f>
        <v>3775.1</v>
      </c>
      <c r="D19" s="29">
        <f>SUM(D20+D27+D28+D29+D30)</f>
        <v>4338.1000000000004</v>
      </c>
      <c r="E19" s="29">
        <f t="shared" si="0"/>
        <v>563.00000000000045</v>
      </c>
      <c r="F19" s="28">
        <f t="shared" si="1"/>
        <v>1.1491351222484174</v>
      </c>
    </row>
    <row r="20" spans="1:6" ht="16.5" customHeight="1" x14ac:dyDescent="0.2">
      <c r="A20" s="11" t="s">
        <v>21</v>
      </c>
      <c r="B20" s="12" t="s">
        <v>22</v>
      </c>
      <c r="C20" s="29">
        <f>SUM(C21:C26)</f>
        <v>881</v>
      </c>
      <c r="D20" s="29">
        <f>SUM(D21:D26)</f>
        <v>1102.5</v>
      </c>
      <c r="E20" s="29">
        <f t="shared" si="0"/>
        <v>221.5</v>
      </c>
      <c r="F20" s="28">
        <f t="shared" si="1"/>
        <v>1.2514188422247445</v>
      </c>
    </row>
    <row r="21" spans="1:6" ht="16.5" customHeight="1" x14ac:dyDescent="0.2">
      <c r="A21" s="11" t="s">
        <v>10</v>
      </c>
      <c r="B21" s="12" t="s">
        <v>23</v>
      </c>
      <c r="C21" s="29">
        <v>255</v>
      </c>
      <c r="D21" s="29">
        <v>301.5</v>
      </c>
      <c r="E21" s="29">
        <f t="shared" si="0"/>
        <v>46.5</v>
      </c>
      <c r="F21" s="28">
        <f t="shared" si="1"/>
        <v>1.1823529411764706</v>
      </c>
    </row>
    <row r="22" spans="1:6" ht="16.5" customHeight="1" x14ac:dyDescent="0.2">
      <c r="A22" s="11" t="s">
        <v>10</v>
      </c>
      <c r="B22" s="12" t="s">
        <v>24</v>
      </c>
      <c r="C22" s="29">
        <v>370</v>
      </c>
      <c r="D22" s="29">
        <v>434.2</v>
      </c>
      <c r="E22" s="29">
        <f t="shared" si="0"/>
        <v>64.199999999999989</v>
      </c>
      <c r="F22" s="28">
        <f t="shared" si="1"/>
        <v>1.1735135135135135</v>
      </c>
    </row>
    <row r="23" spans="1:6" ht="16.5" customHeight="1" x14ac:dyDescent="0.2">
      <c r="A23" s="11" t="s">
        <v>10</v>
      </c>
      <c r="B23" s="12" t="s">
        <v>25</v>
      </c>
      <c r="C23" s="29">
        <v>36</v>
      </c>
      <c r="D23" s="29">
        <v>34.5</v>
      </c>
      <c r="E23" s="29">
        <f t="shared" si="0"/>
        <v>-1.5</v>
      </c>
      <c r="F23" s="28">
        <f t="shared" si="1"/>
        <v>0.95833333333333337</v>
      </c>
    </row>
    <row r="24" spans="1:6" ht="16.5" customHeight="1" x14ac:dyDescent="0.2">
      <c r="A24" s="11" t="s">
        <v>10</v>
      </c>
      <c r="B24" s="12" t="s">
        <v>26</v>
      </c>
      <c r="C24" s="29">
        <v>15</v>
      </c>
      <c r="D24" s="29">
        <v>20.2</v>
      </c>
      <c r="E24" s="29">
        <f t="shared" si="0"/>
        <v>5.1999999999999993</v>
      </c>
      <c r="F24" s="28">
        <f t="shared" si="1"/>
        <v>1.3466666666666667</v>
      </c>
    </row>
    <row r="25" spans="1:6" ht="16.5" customHeight="1" x14ac:dyDescent="0.2">
      <c r="A25" s="11" t="s">
        <v>10</v>
      </c>
      <c r="B25" s="12" t="s">
        <v>27</v>
      </c>
      <c r="C25" s="29">
        <v>105</v>
      </c>
      <c r="D25" s="29">
        <v>153.80000000000001</v>
      </c>
      <c r="E25" s="29">
        <f t="shared" si="0"/>
        <v>48.800000000000011</v>
      </c>
      <c r="F25" s="28">
        <f t="shared" si="1"/>
        <v>1.4647619047619049</v>
      </c>
    </row>
    <row r="26" spans="1:6" ht="16.5" customHeight="1" x14ac:dyDescent="0.2">
      <c r="A26" s="11" t="s">
        <v>10</v>
      </c>
      <c r="B26" s="12" t="s">
        <v>28</v>
      </c>
      <c r="C26" s="29">
        <v>100</v>
      </c>
      <c r="D26" s="29">
        <v>158.30000000000001</v>
      </c>
      <c r="E26" s="29">
        <f t="shared" si="0"/>
        <v>58.300000000000011</v>
      </c>
      <c r="F26" s="28">
        <f t="shared" si="1"/>
        <v>1.5830000000000002</v>
      </c>
    </row>
    <row r="27" spans="1:6" ht="16.5" customHeight="1" x14ac:dyDescent="0.2">
      <c r="A27" s="11" t="s">
        <v>29</v>
      </c>
      <c r="B27" s="12" t="s">
        <v>30</v>
      </c>
      <c r="C27" s="29">
        <v>1942.5</v>
      </c>
      <c r="D27" s="29">
        <v>2151.3000000000002</v>
      </c>
      <c r="E27" s="29">
        <f t="shared" si="0"/>
        <v>208.80000000000018</v>
      </c>
      <c r="F27" s="28">
        <f t="shared" si="1"/>
        <v>1.1074903474903477</v>
      </c>
    </row>
    <row r="28" spans="1:6" ht="16.5" customHeight="1" x14ac:dyDescent="0.2">
      <c r="A28" s="11" t="s">
        <v>31</v>
      </c>
      <c r="B28" s="12" t="s">
        <v>32</v>
      </c>
      <c r="C28" s="29">
        <v>716</v>
      </c>
      <c r="D28" s="29">
        <v>780.1</v>
      </c>
      <c r="E28" s="29">
        <f t="shared" si="0"/>
        <v>64.100000000000023</v>
      </c>
      <c r="F28" s="28">
        <f t="shared" si="1"/>
        <v>1.0895251396648045</v>
      </c>
    </row>
    <row r="29" spans="1:6" ht="16.5" customHeight="1" x14ac:dyDescent="0.25">
      <c r="A29" s="11" t="s">
        <v>33</v>
      </c>
      <c r="B29" s="12" t="s">
        <v>34</v>
      </c>
      <c r="C29" s="26">
        <v>205.6</v>
      </c>
      <c r="D29" s="26">
        <v>278.7</v>
      </c>
      <c r="E29" s="26">
        <f t="shared" si="0"/>
        <v>73.099999999999994</v>
      </c>
      <c r="F29" s="25">
        <f t="shared" si="1"/>
        <v>1.3555447470817121</v>
      </c>
    </row>
    <row r="30" spans="1:6" ht="16.5" customHeight="1" x14ac:dyDescent="0.25">
      <c r="A30" s="11" t="s">
        <v>35</v>
      </c>
      <c r="B30" s="12" t="s">
        <v>36</v>
      </c>
      <c r="C30" s="26">
        <v>30</v>
      </c>
      <c r="D30" s="26">
        <v>25.5</v>
      </c>
      <c r="E30" s="26">
        <f t="shared" si="0"/>
        <v>-4.5</v>
      </c>
      <c r="F30" s="25">
        <f t="shared" si="1"/>
        <v>0.85</v>
      </c>
    </row>
    <row r="31" spans="1:6" ht="16.5" customHeight="1" x14ac:dyDescent="0.25">
      <c r="A31" s="11" t="s">
        <v>10</v>
      </c>
      <c r="B31" s="12" t="s">
        <v>37</v>
      </c>
      <c r="C31" s="26">
        <v>30</v>
      </c>
      <c r="D31" s="26">
        <v>25.5</v>
      </c>
      <c r="E31" s="26">
        <f t="shared" si="0"/>
        <v>-4.5</v>
      </c>
      <c r="F31" s="25">
        <f t="shared" si="1"/>
        <v>0.85</v>
      </c>
    </row>
    <row r="32" spans="1:6" ht="16.5" customHeight="1" x14ac:dyDescent="0.25">
      <c r="A32" s="11" t="s">
        <v>38</v>
      </c>
      <c r="B32" s="12" t="s">
        <v>39</v>
      </c>
      <c r="C32" s="26">
        <f>SUM(C13-C19)</f>
        <v>718.80000000000064</v>
      </c>
      <c r="D32" s="26">
        <f>SUM(D13-D19)</f>
        <v>600.39999999999964</v>
      </c>
      <c r="E32" s="26">
        <f t="shared" si="0"/>
        <v>-118.400000000001</v>
      </c>
      <c r="F32" s="25">
        <f t="shared" si="1"/>
        <v>0.83528102392876891</v>
      </c>
    </row>
    <row r="33" spans="1:6" ht="16.5" customHeight="1" x14ac:dyDescent="0.25">
      <c r="A33" s="11" t="s">
        <v>40</v>
      </c>
      <c r="B33" s="12" t="s">
        <v>41</v>
      </c>
      <c r="C33" s="26" t="s">
        <v>99</v>
      </c>
      <c r="D33" s="26" t="s">
        <v>99</v>
      </c>
      <c r="E33" s="26">
        <v>0</v>
      </c>
      <c r="F33" s="25">
        <v>0</v>
      </c>
    </row>
    <row r="34" spans="1:6" ht="16.5" customHeight="1" x14ac:dyDescent="0.25">
      <c r="A34" s="11" t="s">
        <v>42</v>
      </c>
      <c r="B34" s="12" t="s">
        <v>91</v>
      </c>
      <c r="C34" s="26">
        <f>SUM(C35:C38)</f>
        <v>484.40000000000003</v>
      </c>
      <c r="D34" s="26">
        <f>SUM(D35:D38)</f>
        <v>544.4</v>
      </c>
      <c r="E34" s="26">
        <f t="shared" si="0"/>
        <v>59.999999999999943</v>
      </c>
      <c r="F34" s="25">
        <f t="shared" si="1"/>
        <v>1.1238645747316267</v>
      </c>
    </row>
    <row r="35" spans="1:6" ht="16.5" customHeight="1" x14ac:dyDescent="0.25">
      <c r="A35" s="11" t="s">
        <v>10</v>
      </c>
      <c r="B35" s="12" t="s">
        <v>30</v>
      </c>
      <c r="C35" s="26">
        <v>302.2</v>
      </c>
      <c r="D35" s="26">
        <v>324.8</v>
      </c>
      <c r="E35" s="26">
        <f t="shared" si="0"/>
        <v>22.600000000000023</v>
      </c>
      <c r="F35" s="25">
        <f t="shared" si="1"/>
        <v>1.0747849106551952</v>
      </c>
    </row>
    <row r="36" spans="1:6" ht="16.5" customHeight="1" x14ac:dyDescent="0.25">
      <c r="A36" s="11" t="s">
        <v>10</v>
      </c>
      <c r="B36" s="12" t="s">
        <v>32</v>
      </c>
      <c r="C36" s="26">
        <v>111.4</v>
      </c>
      <c r="D36" s="26">
        <v>120.7</v>
      </c>
      <c r="E36" s="26">
        <f t="shared" si="0"/>
        <v>9.2999999999999972</v>
      </c>
      <c r="F36" s="25">
        <f t="shared" si="1"/>
        <v>1.0834829443447038</v>
      </c>
    </row>
    <row r="37" spans="1:6" ht="16.5" customHeight="1" x14ac:dyDescent="0.25">
      <c r="A37" s="11" t="s">
        <v>10</v>
      </c>
      <c r="B37" s="12" t="s">
        <v>34</v>
      </c>
      <c r="C37" s="26">
        <v>7.8</v>
      </c>
      <c r="D37" s="26">
        <v>11.7</v>
      </c>
      <c r="E37" s="26">
        <f t="shared" si="0"/>
        <v>3.8999999999999995</v>
      </c>
      <c r="F37" s="25">
        <f t="shared" si="1"/>
        <v>1.5</v>
      </c>
    </row>
    <row r="38" spans="1:6" ht="46.5" customHeight="1" x14ac:dyDescent="0.2">
      <c r="A38" s="11" t="s">
        <v>10</v>
      </c>
      <c r="B38" s="12" t="s">
        <v>43</v>
      </c>
      <c r="C38" s="29">
        <v>63</v>
      </c>
      <c r="D38" s="29">
        <v>87.2</v>
      </c>
      <c r="E38" s="29">
        <f t="shared" si="0"/>
        <v>24.200000000000003</v>
      </c>
      <c r="F38" s="28">
        <f t="shared" si="1"/>
        <v>1.3841269841269841</v>
      </c>
    </row>
    <row r="39" spans="1:6" ht="16.5" customHeight="1" x14ac:dyDescent="0.25">
      <c r="A39" s="11" t="s">
        <v>44</v>
      </c>
      <c r="B39" s="12" t="s">
        <v>45</v>
      </c>
      <c r="C39" s="26">
        <v>0</v>
      </c>
      <c r="D39" s="26">
        <v>0</v>
      </c>
      <c r="E39" s="26">
        <v>0</v>
      </c>
      <c r="F39" s="25">
        <v>0</v>
      </c>
    </row>
    <row r="40" spans="1:6" ht="28.5" customHeight="1" x14ac:dyDescent="0.2">
      <c r="A40" s="11" t="s">
        <v>46</v>
      </c>
      <c r="B40" s="12" t="s">
        <v>47</v>
      </c>
      <c r="C40" s="29">
        <f>SUM(C32+C33-C34-C39)</f>
        <v>234.4000000000006</v>
      </c>
      <c r="D40" s="29">
        <f>SUM(D32+D33-D34-D39)</f>
        <v>55.999999999999659</v>
      </c>
      <c r="E40" s="29">
        <f t="shared" si="0"/>
        <v>-178.40000000000094</v>
      </c>
      <c r="F40" s="28">
        <f t="shared" si="1"/>
        <v>0.23890784982934946</v>
      </c>
    </row>
    <row r="41" spans="1:6" ht="16.5" customHeight="1" x14ac:dyDescent="0.25">
      <c r="A41" s="11" t="s">
        <v>48</v>
      </c>
      <c r="B41" s="12" t="s">
        <v>49</v>
      </c>
      <c r="C41" s="26">
        <v>0</v>
      </c>
      <c r="D41" s="26">
        <v>1.2</v>
      </c>
      <c r="E41" s="26">
        <v>0</v>
      </c>
      <c r="F41" s="25">
        <v>0</v>
      </c>
    </row>
    <row r="42" spans="1:6" ht="16.5" customHeight="1" x14ac:dyDescent="0.25">
      <c r="A42" s="11" t="s">
        <v>50</v>
      </c>
      <c r="B42" s="12" t="s">
        <v>51</v>
      </c>
      <c r="C42" s="26">
        <f>SUM(C43:C47)</f>
        <v>230</v>
      </c>
      <c r="D42" s="26">
        <f>SUM(D43:D47)</f>
        <v>319.29999999999995</v>
      </c>
      <c r="E42" s="26">
        <f t="shared" si="0"/>
        <v>89.299999999999955</v>
      </c>
      <c r="F42" s="25">
        <f t="shared" si="1"/>
        <v>1.3882608695652172</v>
      </c>
    </row>
    <row r="43" spans="1:6" ht="16.5" customHeight="1" x14ac:dyDescent="0.25">
      <c r="A43" s="11"/>
      <c r="B43" s="12" t="s">
        <v>52</v>
      </c>
      <c r="C43" s="26">
        <v>55</v>
      </c>
      <c r="D43" s="26">
        <v>75.8</v>
      </c>
      <c r="E43" s="26">
        <f t="shared" si="0"/>
        <v>20.799999999999997</v>
      </c>
      <c r="F43" s="25">
        <f t="shared" si="1"/>
        <v>1.3781818181818182</v>
      </c>
    </row>
    <row r="44" spans="1:6" ht="16.5" customHeight="1" x14ac:dyDescent="0.25">
      <c r="A44" s="11"/>
      <c r="B44" s="12" t="s">
        <v>53</v>
      </c>
      <c r="C44" s="26">
        <v>0</v>
      </c>
      <c r="D44" s="26">
        <v>0</v>
      </c>
      <c r="E44" s="26">
        <f t="shared" si="0"/>
        <v>0</v>
      </c>
      <c r="F44" s="25">
        <v>0</v>
      </c>
    </row>
    <row r="45" spans="1:6" ht="16.5" customHeight="1" x14ac:dyDescent="0.25">
      <c r="A45" s="11"/>
      <c r="B45" s="12" t="s">
        <v>54</v>
      </c>
      <c r="C45" s="26">
        <v>15</v>
      </c>
      <c r="D45" s="26">
        <v>16.3</v>
      </c>
      <c r="E45" s="26">
        <f t="shared" si="0"/>
        <v>1.3000000000000007</v>
      </c>
      <c r="F45" s="25">
        <f t="shared" si="1"/>
        <v>1.0866666666666667</v>
      </c>
    </row>
    <row r="46" spans="1:6" ht="16.5" customHeight="1" x14ac:dyDescent="0.25">
      <c r="A46" s="11"/>
      <c r="B46" s="12" t="s">
        <v>55</v>
      </c>
      <c r="C46" s="26">
        <v>0</v>
      </c>
      <c r="D46" s="26">
        <v>0</v>
      </c>
      <c r="E46" s="26">
        <v>0</v>
      </c>
      <c r="F46" s="25">
        <v>0</v>
      </c>
    </row>
    <row r="47" spans="1:6" ht="45" customHeight="1" x14ac:dyDescent="0.2">
      <c r="A47" s="11"/>
      <c r="B47" s="12" t="s">
        <v>56</v>
      </c>
      <c r="C47" s="29">
        <v>160</v>
      </c>
      <c r="D47" s="29">
        <v>227.2</v>
      </c>
      <c r="E47" s="29">
        <f t="shared" si="0"/>
        <v>67.199999999999989</v>
      </c>
      <c r="F47" s="28">
        <f t="shared" si="1"/>
        <v>1.42</v>
      </c>
    </row>
    <row r="48" spans="1:6" ht="28.5" customHeight="1" x14ac:dyDescent="0.2">
      <c r="A48" s="11" t="s">
        <v>57</v>
      </c>
      <c r="B48" s="12" t="s">
        <v>58</v>
      </c>
      <c r="C48" s="29">
        <f>SUM(C40+C41-C42)</f>
        <v>4.4000000000006025</v>
      </c>
      <c r="D48" s="29">
        <f>SUM(D40+D41-D42)</f>
        <v>-262.10000000000031</v>
      </c>
      <c r="E48" s="29">
        <f t="shared" si="0"/>
        <v>-266.50000000000091</v>
      </c>
      <c r="F48" s="28">
        <f t="shared" si="1"/>
        <v>-59.568181818173734</v>
      </c>
    </row>
    <row r="49" spans="1:6" ht="16.5" customHeight="1" x14ac:dyDescent="0.2">
      <c r="A49" s="11" t="s">
        <v>59</v>
      </c>
      <c r="B49" s="12" t="s">
        <v>60</v>
      </c>
      <c r="C49" s="27">
        <v>0.7</v>
      </c>
      <c r="D49" s="27"/>
      <c r="E49" s="27">
        <f t="shared" si="0"/>
        <v>-0.7</v>
      </c>
      <c r="F49" s="28">
        <v>0</v>
      </c>
    </row>
    <row r="50" spans="1:6" ht="16.5" customHeight="1" x14ac:dyDescent="0.2">
      <c r="A50" s="11" t="s">
        <v>61</v>
      </c>
      <c r="B50" s="12" t="s">
        <v>62</v>
      </c>
      <c r="C50" s="29">
        <f>C48-C49</f>
        <v>3.7000000000006024</v>
      </c>
      <c r="D50" s="29">
        <f>D48-D49</f>
        <v>-262.10000000000031</v>
      </c>
      <c r="E50" s="27">
        <f t="shared" si="0"/>
        <v>-265.80000000000092</v>
      </c>
      <c r="F50" s="28">
        <f t="shared" si="1"/>
        <v>-70.837837837826385</v>
      </c>
    </row>
    <row r="51" spans="1:6" ht="28.5" customHeight="1" x14ac:dyDescent="0.2">
      <c r="A51" s="11"/>
      <c r="B51" s="12" t="s">
        <v>63</v>
      </c>
      <c r="C51" s="29">
        <f>C50+C29+C37</f>
        <v>217.10000000000062</v>
      </c>
      <c r="D51" s="29">
        <f>D50+D29+D37</f>
        <v>28.299999999999681</v>
      </c>
      <c r="E51" s="27">
        <f t="shared" si="0"/>
        <v>-188.80000000000095</v>
      </c>
      <c r="F51" s="28">
        <f t="shared" si="1"/>
        <v>0.13035467526485306</v>
      </c>
    </row>
    <row r="52" spans="1:6" ht="16.5" customHeight="1" x14ac:dyDescent="0.2">
      <c r="A52" s="11" t="s">
        <v>64</v>
      </c>
      <c r="B52" s="12" t="s">
        <v>65</v>
      </c>
      <c r="C52" s="27">
        <v>0.7</v>
      </c>
      <c r="D52" s="27">
        <v>0</v>
      </c>
      <c r="E52" s="27">
        <v>0</v>
      </c>
      <c r="F52" s="28">
        <v>0</v>
      </c>
    </row>
    <row r="53" spans="1:6" ht="16.5" customHeight="1" x14ac:dyDescent="0.2">
      <c r="A53" s="11" t="s">
        <v>66</v>
      </c>
      <c r="B53" s="12" t="s">
        <v>67</v>
      </c>
      <c r="C53" s="28">
        <v>1E-3</v>
      </c>
      <c r="D53" s="28">
        <v>0</v>
      </c>
      <c r="E53" s="27">
        <v>0</v>
      </c>
      <c r="F53" s="28">
        <v>0</v>
      </c>
    </row>
    <row r="54" spans="1:6" ht="28.5" customHeight="1" x14ac:dyDescent="0.25">
      <c r="A54" s="11" t="s">
        <v>68</v>
      </c>
      <c r="B54" s="12" t="s">
        <v>98</v>
      </c>
      <c r="C54" s="26">
        <v>3</v>
      </c>
      <c r="D54" s="13" t="s">
        <v>10</v>
      </c>
      <c r="E54" s="13" t="s">
        <v>10</v>
      </c>
      <c r="F54" s="13" t="s">
        <v>10</v>
      </c>
    </row>
    <row r="55" spans="1:6" ht="16.5" customHeight="1" x14ac:dyDescent="0.25">
      <c r="A55" s="11"/>
      <c r="B55" s="12" t="s">
        <v>69</v>
      </c>
      <c r="C55" s="26">
        <v>3</v>
      </c>
      <c r="D55" s="13" t="s">
        <v>10</v>
      </c>
      <c r="E55" s="13" t="s">
        <v>10</v>
      </c>
      <c r="F55" s="13" t="s">
        <v>10</v>
      </c>
    </row>
    <row r="56" spans="1:6" ht="16.5" customHeight="1" x14ac:dyDescent="0.25">
      <c r="A56" s="11"/>
      <c r="B56" s="12" t="s">
        <v>70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71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 t="s">
        <v>10</v>
      </c>
      <c r="B58" s="12" t="s">
        <v>72</v>
      </c>
      <c r="C58" s="13" t="s">
        <v>10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2" t="s">
        <v>73</v>
      </c>
      <c r="C59" s="13" t="s">
        <v>10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/>
      <c r="B60" s="14" t="s">
        <v>94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4" t="s">
        <v>75</v>
      </c>
      <c r="C61" s="13" t="s">
        <v>74</v>
      </c>
      <c r="D61" s="13" t="s">
        <v>10</v>
      </c>
      <c r="E61" s="13" t="s">
        <v>10</v>
      </c>
      <c r="F61" s="13" t="s">
        <v>10</v>
      </c>
    </row>
    <row r="62" spans="1:6" ht="16.5" customHeight="1" x14ac:dyDescent="0.25">
      <c r="A62" s="11" t="s">
        <v>10</v>
      </c>
      <c r="B62" s="14" t="s">
        <v>76</v>
      </c>
      <c r="C62" s="13" t="s">
        <v>74</v>
      </c>
      <c r="D62" s="13" t="s">
        <v>10</v>
      </c>
      <c r="E62" s="13" t="s">
        <v>10</v>
      </c>
      <c r="F62" s="13" t="s">
        <v>10</v>
      </c>
    </row>
    <row r="63" spans="1:6" ht="16.5" customHeight="1" x14ac:dyDescent="0.25">
      <c r="A63" s="11" t="s">
        <v>10</v>
      </c>
      <c r="B63" s="16" t="s">
        <v>77</v>
      </c>
      <c r="C63" s="13" t="s">
        <v>74</v>
      </c>
      <c r="D63" s="13" t="s">
        <v>10</v>
      </c>
      <c r="E63" s="18" t="s">
        <v>10</v>
      </c>
      <c r="F63" s="18" t="s">
        <v>10</v>
      </c>
    </row>
    <row r="64" spans="1:6" ht="16.5" customHeight="1" x14ac:dyDescent="0.25">
      <c r="A64" s="68" t="s">
        <v>78</v>
      </c>
      <c r="B64" s="20" t="s">
        <v>79</v>
      </c>
      <c r="C64" s="24"/>
      <c r="D64" s="21"/>
      <c r="E64" s="33"/>
      <c r="F64" s="35"/>
    </row>
    <row r="65" spans="1:6" ht="16.5" customHeight="1" x14ac:dyDescent="0.25">
      <c r="A65" s="68"/>
      <c r="B65" s="22" t="s">
        <v>81</v>
      </c>
      <c r="C65" s="19">
        <v>209.3</v>
      </c>
      <c r="D65" s="23">
        <v>209.3</v>
      </c>
      <c r="E65" s="34" t="s">
        <v>74</v>
      </c>
      <c r="F65" s="32" t="s">
        <v>74</v>
      </c>
    </row>
    <row r="66" spans="1:6" ht="16.5" customHeight="1" x14ac:dyDescent="0.25">
      <c r="A66" s="65"/>
      <c r="B66" s="17" t="s">
        <v>80</v>
      </c>
      <c r="C66" s="19">
        <v>209.3</v>
      </c>
      <c r="D66" s="19">
        <v>209.3</v>
      </c>
      <c r="E66" s="32" t="s">
        <v>74</v>
      </c>
      <c r="F66" s="32" t="s">
        <v>74</v>
      </c>
    </row>
    <row r="67" spans="1:6" ht="16.5" customHeight="1" x14ac:dyDescent="0.25">
      <c r="A67" s="65"/>
      <c r="B67" s="14" t="s">
        <v>104</v>
      </c>
      <c r="C67" s="15" t="s">
        <v>74</v>
      </c>
      <c r="D67" s="15">
        <v>299.8</v>
      </c>
      <c r="E67" s="13" t="s">
        <v>74</v>
      </c>
      <c r="F67" s="13" t="s">
        <v>74</v>
      </c>
    </row>
    <row r="68" spans="1:6" ht="16.5" customHeight="1" x14ac:dyDescent="0.25">
      <c r="A68" s="65"/>
      <c r="B68" s="16" t="s">
        <v>80</v>
      </c>
      <c r="C68" s="24" t="s">
        <v>74</v>
      </c>
      <c r="D68" s="24">
        <v>299.8</v>
      </c>
      <c r="E68" s="18" t="s">
        <v>74</v>
      </c>
      <c r="F68" s="18" t="s">
        <v>74</v>
      </c>
    </row>
    <row r="69" spans="1:6" ht="16.5" customHeight="1" x14ac:dyDescent="0.25">
      <c r="A69" s="68" t="s">
        <v>82</v>
      </c>
      <c r="B69" s="20" t="s">
        <v>100</v>
      </c>
      <c r="C69" s="31"/>
      <c r="D69" s="31"/>
      <c r="E69" s="33"/>
      <c r="F69" s="35"/>
    </row>
    <row r="70" spans="1:6" ht="16.5" customHeight="1" x14ac:dyDescent="0.25">
      <c r="A70" s="65"/>
      <c r="B70" s="22" t="s">
        <v>81</v>
      </c>
      <c r="C70" s="36">
        <v>525.4</v>
      </c>
      <c r="D70" s="36">
        <v>525.4</v>
      </c>
      <c r="E70" s="34" t="s">
        <v>74</v>
      </c>
      <c r="F70" s="32" t="s">
        <v>74</v>
      </c>
    </row>
    <row r="71" spans="1:6" ht="16.5" customHeight="1" x14ac:dyDescent="0.25">
      <c r="A71" s="65"/>
      <c r="B71" s="14" t="s">
        <v>83</v>
      </c>
      <c r="C71" s="19">
        <v>68.2</v>
      </c>
      <c r="D71" s="19">
        <v>68.2</v>
      </c>
      <c r="E71" s="32" t="s">
        <v>74</v>
      </c>
      <c r="F71" s="32" t="s">
        <v>74</v>
      </c>
    </row>
    <row r="72" spans="1:6" ht="16.5" customHeight="1" x14ac:dyDescent="0.25">
      <c r="A72" s="65"/>
      <c r="B72" s="14" t="s">
        <v>104</v>
      </c>
      <c r="C72" s="15" t="s">
        <v>74</v>
      </c>
      <c r="D72" s="15">
        <v>982.5</v>
      </c>
      <c r="E72" s="13" t="s">
        <v>74</v>
      </c>
      <c r="F72" s="13" t="s">
        <v>74</v>
      </c>
    </row>
    <row r="73" spans="1:6" ht="16.5" customHeight="1" x14ac:dyDescent="0.25">
      <c r="A73" s="65"/>
      <c r="B73" s="14" t="s">
        <v>83</v>
      </c>
      <c r="C73" s="15" t="s">
        <v>74</v>
      </c>
      <c r="D73" s="15">
        <v>41.1</v>
      </c>
      <c r="E73" s="13" t="s">
        <v>74</v>
      </c>
      <c r="F73" s="13" t="s">
        <v>74</v>
      </c>
    </row>
    <row r="74" spans="1:6" ht="16.5" customHeight="1" x14ac:dyDescent="0.25">
      <c r="A74" s="65" t="s">
        <v>84</v>
      </c>
      <c r="B74" s="12" t="s">
        <v>85</v>
      </c>
      <c r="C74" s="13">
        <v>81</v>
      </c>
      <c r="D74" s="13">
        <v>75</v>
      </c>
      <c r="E74" s="13">
        <f>D74-C74</f>
        <v>-6</v>
      </c>
      <c r="F74" s="25">
        <f>D74/C74</f>
        <v>0.92592592592592593</v>
      </c>
    </row>
    <row r="75" spans="1:6" ht="16.5" customHeight="1" x14ac:dyDescent="0.25">
      <c r="A75" s="65"/>
      <c r="B75" s="12" t="s">
        <v>86</v>
      </c>
      <c r="C75" s="11">
        <v>7</v>
      </c>
      <c r="D75" s="11">
        <v>7</v>
      </c>
      <c r="E75" s="13">
        <f>D75-C75</f>
        <v>0</v>
      </c>
      <c r="F75" s="25">
        <f>D75/C75</f>
        <v>1</v>
      </c>
    </row>
    <row r="76" spans="1:6" ht="16.5" customHeight="1" x14ac:dyDescent="0.25">
      <c r="A76" s="65" t="s">
        <v>87</v>
      </c>
      <c r="B76" s="12" t="s">
        <v>88</v>
      </c>
      <c r="C76" s="26">
        <v>2.2999999999999998</v>
      </c>
      <c r="D76" s="26">
        <v>2.8</v>
      </c>
      <c r="E76" s="26">
        <f>D76-C76</f>
        <v>0.5</v>
      </c>
      <c r="F76" s="25">
        <v>1.1739999999999999</v>
      </c>
    </row>
    <row r="77" spans="1:6" ht="16.5" customHeight="1" x14ac:dyDescent="0.25">
      <c r="A77" s="65"/>
      <c r="B77" s="12" t="s">
        <v>89</v>
      </c>
      <c r="C77" s="26">
        <v>3.6</v>
      </c>
      <c r="D77" s="26">
        <v>3.9</v>
      </c>
      <c r="E77" s="26">
        <v>0.3</v>
      </c>
      <c r="F77" s="25">
        <v>1.0860000000000001</v>
      </c>
    </row>
    <row r="78" spans="1:6" ht="16.5" customHeight="1" x14ac:dyDescent="0.25">
      <c r="A78" s="5"/>
      <c r="B78" s="6"/>
      <c r="C78" s="7"/>
      <c r="D78" s="7"/>
      <c r="E78" s="7"/>
      <c r="F78" s="7"/>
    </row>
    <row r="79" spans="1:6" ht="15.75" x14ac:dyDescent="0.25">
      <c r="A79" s="4" t="s">
        <v>90</v>
      </c>
    </row>
    <row r="80" spans="1:6" ht="16.5" x14ac:dyDescent="0.25">
      <c r="A80" s="8"/>
      <c r="B80" s="8" t="s">
        <v>93</v>
      </c>
      <c r="C80" s="9"/>
      <c r="D80" s="9"/>
      <c r="E80" s="9"/>
      <c r="F80" s="9"/>
    </row>
    <row r="81" spans="1:6" ht="15.75" x14ac:dyDescent="0.25">
      <c r="A81" s="2"/>
      <c r="B81" s="2"/>
      <c r="C81" s="2"/>
      <c r="D81" s="2"/>
      <c r="E81" s="2"/>
      <c r="F81" s="2"/>
    </row>
    <row r="82" spans="1:6" ht="16.5" x14ac:dyDescent="0.25">
      <c r="A82" s="8"/>
      <c r="B82" s="8" t="s">
        <v>95</v>
      </c>
      <c r="C82" s="8"/>
      <c r="D82" s="8"/>
      <c r="E82" s="8"/>
      <c r="F82" s="8"/>
    </row>
    <row r="83" spans="1:6" ht="15.75" x14ac:dyDescent="0.25">
      <c r="A83" s="1"/>
    </row>
    <row r="84" spans="1:6" ht="15.75" x14ac:dyDescent="0.25">
      <c r="A84" s="1"/>
    </row>
  </sheetData>
  <mergeCells count="7">
    <mergeCell ref="A69:A73"/>
    <mergeCell ref="A74:A75"/>
    <mergeCell ref="A76:A77"/>
    <mergeCell ref="A2:F2"/>
    <mergeCell ref="A3:F3"/>
    <mergeCell ref="A4:F4"/>
    <mergeCell ref="A64:A68"/>
  </mergeCells>
  <phoneticPr fontId="0" type="noConversion"/>
  <pageMargins left="0.75" right="0.75" top="1" bottom="1" header="0.5" footer="0.5"/>
  <pageSetup paperSize="9" scale="7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zoomScaleNormal="100" workbookViewId="0">
      <selection sqref="A1:IV65536"/>
    </sheetView>
  </sheetViews>
  <sheetFormatPr defaultRowHeight="12.75" x14ac:dyDescent="0.2"/>
  <cols>
    <col min="1" max="1" width="6" customWidth="1"/>
    <col min="2" max="2" width="42.710937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105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21600</v>
      </c>
      <c r="D6" s="27">
        <v>8240</v>
      </c>
      <c r="E6" s="27">
        <f>D6-C6</f>
        <v>-13360</v>
      </c>
      <c r="F6" s="28">
        <f>D6/C6</f>
        <v>0.38148148148148148</v>
      </c>
    </row>
    <row r="7" spans="1:6" ht="28.5" customHeight="1" x14ac:dyDescent="0.2">
      <c r="A7" s="11" t="s">
        <v>9</v>
      </c>
      <c r="B7" s="12" t="s">
        <v>97</v>
      </c>
      <c r="C7" s="29">
        <f>C8+C12</f>
        <v>467.8</v>
      </c>
      <c r="D7" s="29">
        <f>D8+D12</f>
        <v>433.6</v>
      </c>
      <c r="E7" s="29">
        <f t="shared" ref="E7:E50" si="0">D7-C7</f>
        <v>-34.199999999999989</v>
      </c>
      <c r="F7" s="28">
        <f t="shared" ref="F7:F50" si="1">D7/C7</f>
        <v>0.92689183411714415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160.80000000000001</v>
      </c>
      <c r="D8" s="29">
        <f>SUM(D9:D11)</f>
        <v>147.9</v>
      </c>
      <c r="E8" s="29">
        <f t="shared" si="0"/>
        <v>-12.900000000000006</v>
      </c>
      <c r="F8" s="28">
        <f t="shared" si="1"/>
        <v>0.91977611940298509</v>
      </c>
    </row>
    <row r="9" spans="1:6" ht="16.5" customHeight="1" x14ac:dyDescent="0.2">
      <c r="A9" s="11"/>
      <c r="B9" s="12" t="s">
        <v>12</v>
      </c>
      <c r="C9" s="29">
        <v>108.8</v>
      </c>
      <c r="D9" s="29">
        <v>89.7</v>
      </c>
      <c r="E9" s="29">
        <f t="shared" si="0"/>
        <v>-19.099999999999994</v>
      </c>
      <c r="F9" s="28">
        <f t="shared" si="1"/>
        <v>0.82444852941176472</v>
      </c>
    </row>
    <row r="10" spans="1:6" ht="16.5" customHeight="1" x14ac:dyDescent="0.25">
      <c r="A10" s="11"/>
      <c r="B10" s="12" t="s">
        <v>13</v>
      </c>
      <c r="C10" s="40">
        <v>0</v>
      </c>
      <c r="D10" s="40">
        <v>0</v>
      </c>
      <c r="E10" s="29">
        <f t="shared" si="0"/>
        <v>0</v>
      </c>
      <c r="F10" s="25">
        <v>0</v>
      </c>
    </row>
    <row r="11" spans="1:6" ht="16.5" customHeight="1" x14ac:dyDescent="0.2">
      <c r="A11" s="11"/>
      <c r="B11" s="12" t="s">
        <v>14</v>
      </c>
      <c r="C11" s="29">
        <v>52</v>
      </c>
      <c r="D11" s="29">
        <v>58.2</v>
      </c>
      <c r="E11" s="29">
        <f t="shared" si="0"/>
        <v>6.2000000000000028</v>
      </c>
      <c r="F11" s="28">
        <f t="shared" si="1"/>
        <v>1.1192307692307693</v>
      </c>
    </row>
    <row r="12" spans="1:6" ht="16.5" customHeight="1" x14ac:dyDescent="0.2">
      <c r="A12" s="11" t="s">
        <v>10</v>
      </c>
      <c r="B12" s="12" t="s">
        <v>15</v>
      </c>
      <c r="C12" s="29">
        <v>307</v>
      </c>
      <c r="D12" s="29">
        <v>285.7</v>
      </c>
      <c r="E12" s="29">
        <f t="shared" si="0"/>
        <v>-21.300000000000011</v>
      </c>
      <c r="F12" s="28">
        <f t="shared" si="1"/>
        <v>0.93061889250814334</v>
      </c>
    </row>
    <row r="13" spans="1:6" ht="28.5" customHeight="1" x14ac:dyDescent="0.2">
      <c r="A13" s="11" t="s">
        <v>16</v>
      </c>
      <c r="B13" s="12" t="s">
        <v>17</v>
      </c>
      <c r="C13" s="29">
        <f>C14+C18</f>
        <v>441</v>
      </c>
      <c r="D13" s="29">
        <f>D14+D18</f>
        <v>409</v>
      </c>
      <c r="E13" s="29">
        <f t="shared" si="0"/>
        <v>-32</v>
      </c>
      <c r="F13" s="28">
        <f t="shared" si="1"/>
        <v>0.92743764172335597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134</v>
      </c>
      <c r="D14" s="29">
        <f>SUM(D15:D17)</f>
        <v>123.3</v>
      </c>
      <c r="E14" s="29">
        <f t="shared" si="0"/>
        <v>-10.700000000000003</v>
      </c>
      <c r="F14" s="28">
        <f t="shared" si="1"/>
        <v>0.92014925373134326</v>
      </c>
    </row>
    <row r="15" spans="1:6" ht="16.5" customHeight="1" x14ac:dyDescent="0.2">
      <c r="A15" s="11"/>
      <c r="B15" s="12" t="s">
        <v>12</v>
      </c>
      <c r="C15" s="29">
        <v>90.7</v>
      </c>
      <c r="D15" s="29">
        <v>74.8</v>
      </c>
      <c r="E15" s="29">
        <f t="shared" si="0"/>
        <v>-15.900000000000006</v>
      </c>
      <c r="F15" s="28">
        <f t="shared" si="1"/>
        <v>0.82469680264608591</v>
      </c>
    </row>
    <row r="16" spans="1:6" ht="16.5" customHeight="1" x14ac:dyDescent="0.25">
      <c r="A16" s="11"/>
      <c r="B16" s="12" t="s">
        <v>13</v>
      </c>
      <c r="C16" s="40">
        <v>0</v>
      </c>
      <c r="D16" s="40">
        <v>0</v>
      </c>
      <c r="E16" s="29">
        <f t="shared" si="0"/>
        <v>0</v>
      </c>
      <c r="F16" s="25">
        <v>0</v>
      </c>
    </row>
    <row r="17" spans="1:6" ht="16.5" customHeight="1" x14ac:dyDescent="0.2">
      <c r="A17" s="11"/>
      <c r="B17" s="12" t="s">
        <v>14</v>
      </c>
      <c r="C17" s="29">
        <v>43.3</v>
      </c>
      <c r="D17" s="29">
        <v>48.5</v>
      </c>
      <c r="E17" s="29">
        <f t="shared" si="0"/>
        <v>5.2000000000000028</v>
      </c>
      <c r="F17" s="28">
        <f t="shared" si="1"/>
        <v>1.1200923787528869</v>
      </c>
    </row>
    <row r="18" spans="1:6" ht="16.5" customHeight="1" x14ac:dyDescent="0.2">
      <c r="A18" s="11" t="s">
        <v>10</v>
      </c>
      <c r="B18" s="12" t="s">
        <v>15</v>
      </c>
      <c r="C18" s="29">
        <v>307</v>
      </c>
      <c r="D18" s="29">
        <v>285.7</v>
      </c>
      <c r="E18" s="29">
        <f t="shared" si="0"/>
        <v>-21.300000000000011</v>
      </c>
      <c r="F18" s="28">
        <f t="shared" si="1"/>
        <v>0.93061889250814334</v>
      </c>
    </row>
    <row r="19" spans="1:6" ht="28.5" customHeight="1" x14ac:dyDescent="0.2">
      <c r="A19" s="11" t="s">
        <v>19</v>
      </c>
      <c r="B19" s="12" t="s">
        <v>20</v>
      </c>
      <c r="C19" s="29">
        <f>SUM(C20+C27+C28+C29+C30)</f>
        <v>801.9</v>
      </c>
      <c r="D19" s="29">
        <f>SUM(D20+D27+D28+D29+D30)</f>
        <v>806.3</v>
      </c>
      <c r="E19" s="29">
        <f t="shared" si="0"/>
        <v>4.3999999999999773</v>
      </c>
      <c r="F19" s="28">
        <f t="shared" si="1"/>
        <v>1.0054869684499315</v>
      </c>
    </row>
    <row r="20" spans="1:6" ht="16.5" customHeight="1" x14ac:dyDescent="0.2">
      <c r="A20" s="11" t="s">
        <v>21</v>
      </c>
      <c r="B20" s="12" t="s">
        <v>22</v>
      </c>
      <c r="C20" s="29">
        <f>SUM(C21:C26)</f>
        <v>206.3</v>
      </c>
      <c r="D20" s="29">
        <f>SUM(D21:D26)</f>
        <v>194.79999999999995</v>
      </c>
      <c r="E20" s="29">
        <f t="shared" si="0"/>
        <v>-11.500000000000057</v>
      </c>
      <c r="F20" s="28">
        <f t="shared" si="1"/>
        <v>0.94425593795443497</v>
      </c>
    </row>
    <row r="21" spans="1:6" ht="16.5" customHeight="1" x14ac:dyDescent="0.2">
      <c r="A21" s="11" t="s">
        <v>10</v>
      </c>
      <c r="B21" s="12" t="s">
        <v>23</v>
      </c>
      <c r="C21" s="29">
        <v>30</v>
      </c>
      <c r="D21" s="29">
        <v>25.6</v>
      </c>
      <c r="E21" s="29">
        <f t="shared" si="0"/>
        <v>-4.3999999999999986</v>
      </c>
      <c r="F21" s="28">
        <f t="shared" si="1"/>
        <v>0.85333333333333339</v>
      </c>
    </row>
    <row r="22" spans="1:6" ht="16.5" customHeight="1" x14ac:dyDescent="0.2">
      <c r="A22" s="11" t="s">
        <v>10</v>
      </c>
      <c r="B22" s="12" t="s">
        <v>24</v>
      </c>
      <c r="C22" s="29">
        <v>120</v>
      </c>
      <c r="D22" s="29">
        <v>131.19999999999999</v>
      </c>
      <c r="E22" s="29">
        <f t="shared" si="0"/>
        <v>11.199999999999989</v>
      </c>
      <c r="F22" s="28">
        <f t="shared" si="1"/>
        <v>1.0933333333333333</v>
      </c>
    </row>
    <row r="23" spans="1:6" ht="16.5" customHeight="1" x14ac:dyDescent="0.2">
      <c r="A23" s="11" t="s">
        <v>10</v>
      </c>
      <c r="B23" s="12" t="s">
        <v>25</v>
      </c>
      <c r="C23" s="29">
        <v>3.5</v>
      </c>
      <c r="D23" s="29">
        <v>1.7</v>
      </c>
      <c r="E23" s="29">
        <f t="shared" si="0"/>
        <v>-1.8</v>
      </c>
      <c r="F23" s="28">
        <f t="shared" si="1"/>
        <v>0.48571428571428571</v>
      </c>
    </row>
    <row r="24" spans="1:6" ht="16.5" customHeight="1" x14ac:dyDescent="0.2">
      <c r="A24" s="11" t="s">
        <v>10</v>
      </c>
      <c r="B24" s="12" t="s">
        <v>26</v>
      </c>
      <c r="C24" s="29">
        <v>10.5</v>
      </c>
      <c r="D24" s="29">
        <v>13.2</v>
      </c>
      <c r="E24" s="29">
        <f t="shared" si="0"/>
        <v>2.6999999999999993</v>
      </c>
      <c r="F24" s="28">
        <f t="shared" si="1"/>
        <v>1.2571428571428571</v>
      </c>
    </row>
    <row r="25" spans="1:6" ht="16.5" customHeight="1" x14ac:dyDescent="0.2">
      <c r="A25" s="11" t="s">
        <v>10</v>
      </c>
      <c r="B25" s="12" t="s">
        <v>27</v>
      </c>
      <c r="C25" s="29">
        <v>32.299999999999997</v>
      </c>
      <c r="D25" s="29">
        <v>19.899999999999999</v>
      </c>
      <c r="E25" s="29">
        <f t="shared" si="0"/>
        <v>-12.399999999999999</v>
      </c>
      <c r="F25" s="28">
        <f t="shared" si="1"/>
        <v>0.61609907120743035</v>
      </c>
    </row>
    <row r="26" spans="1:6" ht="16.5" customHeight="1" x14ac:dyDescent="0.2">
      <c r="A26" s="11" t="s">
        <v>10</v>
      </c>
      <c r="B26" s="12" t="s">
        <v>28</v>
      </c>
      <c r="C26" s="29">
        <v>10</v>
      </c>
      <c r="D26" s="29">
        <v>3.2</v>
      </c>
      <c r="E26" s="29">
        <f t="shared" si="0"/>
        <v>-6.8</v>
      </c>
      <c r="F26" s="28">
        <f t="shared" si="1"/>
        <v>0.32</v>
      </c>
    </row>
    <row r="27" spans="1:6" ht="16.5" customHeight="1" x14ac:dyDescent="0.2">
      <c r="A27" s="11" t="s">
        <v>29</v>
      </c>
      <c r="B27" s="12" t="s">
        <v>30</v>
      </c>
      <c r="C27" s="29">
        <v>391.4</v>
      </c>
      <c r="D27" s="29">
        <v>399.5</v>
      </c>
      <c r="E27" s="29">
        <f t="shared" si="0"/>
        <v>8.1000000000000227</v>
      </c>
      <c r="F27" s="28">
        <f t="shared" si="1"/>
        <v>1.0206949412365867</v>
      </c>
    </row>
    <row r="28" spans="1:6" ht="16.5" customHeight="1" x14ac:dyDescent="0.2">
      <c r="A28" s="11" t="s">
        <v>31</v>
      </c>
      <c r="B28" s="12" t="s">
        <v>32</v>
      </c>
      <c r="C28" s="29">
        <v>144.30000000000001</v>
      </c>
      <c r="D28" s="29">
        <v>143.1</v>
      </c>
      <c r="E28" s="29">
        <f t="shared" si="0"/>
        <v>-1.2000000000000171</v>
      </c>
      <c r="F28" s="28">
        <f t="shared" si="1"/>
        <v>0.99168399168399157</v>
      </c>
    </row>
    <row r="29" spans="1:6" ht="16.5" customHeight="1" x14ac:dyDescent="0.25">
      <c r="A29" s="11" t="s">
        <v>33</v>
      </c>
      <c r="B29" s="12" t="s">
        <v>34</v>
      </c>
      <c r="C29" s="26">
        <v>46.9</v>
      </c>
      <c r="D29" s="26">
        <v>47.9</v>
      </c>
      <c r="E29" s="26">
        <f t="shared" si="0"/>
        <v>1</v>
      </c>
      <c r="F29" s="25">
        <f t="shared" si="1"/>
        <v>1.0213219616204692</v>
      </c>
    </row>
    <row r="30" spans="1:6" ht="16.5" customHeight="1" x14ac:dyDescent="0.25">
      <c r="A30" s="11" t="s">
        <v>35</v>
      </c>
      <c r="B30" s="12" t="s">
        <v>36</v>
      </c>
      <c r="C30" s="26">
        <v>13</v>
      </c>
      <c r="D30" s="26">
        <v>21</v>
      </c>
      <c r="E30" s="26">
        <f t="shared" si="0"/>
        <v>8</v>
      </c>
      <c r="F30" s="25">
        <f t="shared" si="1"/>
        <v>1.6153846153846154</v>
      </c>
    </row>
    <row r="31" spans="1:6" ht="16.5" customHeight="1" x14ac:dyDescent="0.25">
      <c r="A31" s="11" t="s">
        <v>10</v>
      </c>
      <c r="B31" s="12" t="s">
        <v>37</v>
      </c>
      <c r="C31" s="26">
        <v>13</v>
      </c>
      <c r="D31" s="26">
        <v>21</v>
      </c>
      <c r="E31" s="26">
        <f t="shared" si="0"/>
        <v>8</v>
      </c>
      <c r="F31" s="25">
        <f t="shared" si="1"/>
        <v>1.6153846153846154</v>
      </c>
    </row>
    <row r="32" spans="1:6" ht="16.5" customHeight="1" x14ac:dyDescent="0.25">
      <c r="A32" s="11" t="s">
        <v>38</v>
      </c>
      <c r="B32" s="12" t="s">
        <v>39</v>
      </c>
      <c r="C32" s="26">
        <f>SUM(C13-C19)</f>
        <v>-360.9</v>
      </c>
      <c r="D32" s="26">
        <f>SUM(D13-D19)</f>
        <v>-397.29999999999995</v>
      </c>
      <c r="E32" s="26">
        <f t="shared" si="0"/>
        <v>-36.399999999999977</v>
      </c>
      <c r="F32" s="25">
        <f t="shared" si="1"/>
        <v>1.1008589637018564</v>
      </c>
    </row>
    <row r="33" spans="1:6" ht="16.5" customHeight="1" x14ac:dyDescent="0.25">
      <c r="A33" s="11" t="s">
        <v>40</v>
      </c>
      <c r="B33" s="12" t="s">
        <v>41</v>
      </c>
      <c r="C33" s="26">
        <v>0</v>
      </c>
      <c r="D33" s="26" t="s">
        <v>99</v>
      </c>
      <c r="E33" s="26">
        <v>0</v>
      </c>
      <c r="F33" s="25">
        <v>0</v>
      </c>
    </row>
    <row r="34" spans="1:6" ht="16.5" customHeight="1" x14ac:dyDescent="0.25">
      <c r="A34" s="11" t="s">
        <v>42</v>
      </c>
      <c r="B34" s="12" t="s">
        <v>91</v>
      </c>
      <c r="C34" s="26">
        <f>SUM(C35:C38)</f>
        <v>113</v>
      </c>
      <c r="D34" s="26">
        <f>SUM(D35:D38)</f>
        <v>117.7</v>
      </c>
      <c r="E34" s="26">
        <f t="shared" si="0"/>
        <v>4.7000000000000028</v>
      </c>
      <c r="F34" s="25">
        <f t="shared" si="1"/>
        <v>1.0415929203539824</v>
      </c>
    </row>
    <row r="35" spans="1:6" ht="16.5" customHeight="1" x14ac:dyDescent="0.25">
      <c r="A35" s="11" t="s">
        <v>10</v>
      </c>
      <c r="B35" s="12" t="s">
        <v>30</v>
      </c>
      <c r="C35" s="26">
        <v>62</v>
      </c>
      <c r="D35" s="26">
        <v>58.4</v>
      </c>
      <c r="E35" s="26">
        <f t="shared" si="0"/>
        <v>-3.6000000000000014</v>
      </c>
      <c r="F35" s="25">
        <f t="shared" si="1"/>
        <v>0.9419354838709677</v>
      </c>
    </row>
    <row r="36" spans="1:6" ht="16.5" customHeight="1" x14ac:dyDescent="0.25">
      <c r="A36" s="11" t="s">
        <v>10</v>
      </c>
      <c r="B36" s="12" t="s">
        <v>32</v>
      </c>
      <c r="C36" s="26">
        <v>22.9</v>
      </c>
      <c r="D36" s="26">
        <v>22.2</v>
      </c>
      <c r="E36" s="26">
        <f t="shared" si="0"/>
        <v>-0.69999999999999929</v>
      </c>
      <c r="F36" s="25">
        <f t="shared" si="1"/>
        <v>0.96943231441048039</v>
      </c>
    </row>
    <row r="37" spans="1:6" ht="16.5" customHeight="1" x14ac:dyDescent="0.25">
      <c r="A37" s="11" t="s">
        <v>10</v>
      </c>
      <c r="B37" s="12" t="s">
        <v>34</v>
      </c>
      <c r="C37" s="26">
        <v>3.3</v>
      </c>
      <c r="D37" s="26">
        <v>2.9</v>
      </c>
      <c r="E37" s="26">
        <f t="shared" si="0"/>
        <v>-0.39999999999999991</v>
      </c>
      <c r="F37" s="25">
        <f t="shared" si="1"/>
        <v>0.87878787878787878</v>
      </c>
    </row>
    <row r="38" spans="1:6" ht="46.5" customHeight="1" x14ac:dyDescent="0.2">
      <c r="A38" s="11" t="s">
        <v>10</v>
      </c>
      <c r="B38" s="12" t="s">
        <v>43</v>
      </c>
      <c r="C38" s="29">
        <v>24.8</v>
      </c>
      <c r="D38" s="29">
        <v>34.200000000000003</v>
      </c>
      <c r="E38" s="29">
        <f t="shared" si="0"/>
        <v>9.4000000000000021</v>
      </c>
      <c r="F38" s="28">
        <f t="shared" si="1"/>
        <v>1.3790322580645162</v>
      </c>
    </row>
    <row r="39" spans="1:6" ht="16.5" customHeight="1" x14ac:dyDescent="0.25">
      <c r="A39" s="11" t="s">
        <v>44</v>
      </c>
      <c r="B39" s="12" t="s">
        <v>45</v>
      </c>
      <c r="C39" s="26">
        <v>0</v>
      </c>
      <c r="D39" s="26">
        <v>0</v>
      </c>
      <c r="E39" s="26">
        <v>0</v>
      </c>
      <c r="F39" s="25">
        <v>0</v>
      </c>
    </row>
    <row r="40" spans="1:6" ht="28.5" customHeight="1" x14ac:dyDescent="0.2">
      <c r="A40" s="11" t="s">
        <v>46</v>
      </c>
      <c r="B40" s="12" t="s">
        <v>47</v>
      </c>
      <c r="C40" s="29">
        <f>SUM(C32+C33-C34-C39)</f>
        <v>-473.9</v>
      </c>
      <c r="D40" s="29">
        <f>SUM(D32+D33-D34-D39)</f>
        <v>-515</v>
      </c>
      <c r="E40" s="29">
        <f t="shared" si="0"/>
        <v>-41.100000000000023</v>
      </c>
      <c r="F40" s="28">
        <f t="shared" si="1"/>
        <v>1.0867271576281916</v>
      </c>
    </row>
    <row r="41" spans="1:6" ht="16.5" customHeight="1" x14ac:dyDescent="0.25">
      <c r="A41" s="11" t="s">
        <v>48</v>
      </c>
      <c r="B41" s="12" t="s">
        <v>49</v>
      </c>
      <c r="C41" s="26">
        <v>0</v>
      </c>
      <c r="D41" s="26">
        <v>0</v>
      </c>
      <c r="E41" s="26">
        <v>0</v>
      </c>
      <c r="F41" s="25">
        <v>0</v>
      </c>
    </row>
    <row r="42" spans="1:6" ht="16.5" customHeight="1" x14ac:dyDescent="0.25">
      <c r="A42" s="11" t="s">
        <v>50</v>
      </c>
      <c r="B42" s="12" t="s">
        <v>51</v>
      </c>
      <c r="C42" s="26">
        <f>SUM(C43:C46)</f>
        <v>101.6</v>
      </c>
      <c r="D42" s="26">
        <f>SUM(D43:D46)</f>
        <v>195.5</v>
      </c>
      <c r="E42" s="26">
        <f t="shared" si="0"/>
        <v>93.9</v>
      </c>
      <c r="F42" s="25">
        <f t="shared" si="1"/>
        <v>1.924212598425197</v>
      </c>
    </row>
    <row r="43" spans="1:6" ht="16.5" customHeight="1" x14ac:dyDescent="0.25">
      <c r="A43" s="11"/>
      <c r="B43" s="12" t="s">
        <v>52</v>
      </c>
      <c r="C43" s="26">
        <v>20.6</v>
      </c>
      <c r="D43" s="26">
        <v>35.799999999999997</v>
      </c>
      <c r="E43" s="26">
        <f t="shared" si="0"/>
        <v>15.199999999999996</v>
      </c>
      <c r="F43" s="25">
        <f t="shared" si="1"/>
        <v>1.7378640776699026</v>
      </c>
    </row>
    <row r="44" spans="1:6" ht="16.5" customHeight="1" x14ac:dyDescent="0.25">
      <c r="A44" s="11"/>
      <c r="B44" s="12" t="s">
        <v>106</v>
      </c>
      <c r="C44" s="26">
        <v>1</v>
      </c>
      <c r="D44" s="26">
        <v>0</v>
      </c>
      <c r="E44" s="26">
        <f t="shared" si="0"/>
        <v>-1</v>
      </c>
      <c r="F44" s="25">
        <f t="shared" si="1"/>
        <v>0</v>
      </c>
    </row>
    <row r="45" spans="1:6" ht="16.5" customHeight="1" x14ac:dyDescent="0.25">
      <c r="A45" s="11"/>
      <c r="B45" s="12" t="s">
        <v>107</v>
      </c>
      <c r="C45" s="26">
        <v>0</v>
      </c>
      <c r="D45" s="26">
        <v>0</v>
      </c>
      <c r="E45" s="26">
        <v>0</v>
      </c>
      <c r="F45" s="25">
        <v>0</v>
      </c>
    </row>
    <row r="46" spans="1:6" ht="45" customHeight="1" x14ac:dyDescent="0.2">
      <c r="A46" s="11"/>
      <c r="B46" s="12" t="s">
        <v>109</v>
      </c>
      <c r="C46" s="29">
        <v>80</v>
      </c>
      <c r="D46" s="29">
        <v>159.69999999999999</v>
      </c>
      <c r="E46" s="29">
        <f t="shared" si="0"/>
        <v>79.699999999999989</v>
      </c>
      <c r="F46" s="28">
        <f t="shared" si="1"/>
        <v>1.9962499999999999</v>
      </c>
    </row>
    <row r="47" spans="1:6" ht="28.5" customHeight="1" x14ac:dyDescent="0.2">
      <c r="A47" s="11" t="s">
        <v>57</v>
      </c>
      <c r="B47" s="12" t="s">
        <v>58</v>
      </c>
      <c r="C47" s="29">
        <f>SUM(C40+C41-C42)</f>
        <v>-575.5</v>
      </c>
      <c r="D47" s="29">
        <f>SUM(D40+D41-D42)</f>
        <v>-710.5</v>
      </c>
      <c r="E47" s="29">
        <f t="shared" si="0"/>
        <v>-135</v>
      </c>
      <c r="F47" s="28">
        <f t="shared" si="1"/>
        <v>1.2345786272806256</v>
      </c>
    </row>
    <row r="48" spans="1:6" ht="16.5" customHeight="1" x14ac:dyDescent="0.2">
      <c r="A48" s="11" t="s">
        <v>59</v>
      </c>
      <c r="B48" s="12" t="s">
        <v>60</v>
      </c>
      <c r="C48" s="27">
        <v>0</v>
      </c>
      <c r="D48" s="27">
        <v>0</v>
      </c>
      <c r="E48" s="27">
        <f t="shared" si="0"/>
        <v>0</v>
      </c>
      <c r="F48" s="28">
        <v>0</v>
      </c>
    </row>
    <row r="49" spans="1:6" ht="16.5" customHeight="1" x14ac:dyDescent="0.2">
      <c r="A49" s="11" t="s">
        <v>61</v>
      </c>
      <c r="B49" s="12" t="s">
        <v>62</v>
      </c>
      <c r="C49" s="29">
        <f>C47-C48</f>
        <v>-575.5</v>
      </c>
      <c r="D49" s="29">
        <f>D47-D48</f>
        <v>-710.5</v>
      </c>
      <c r="E49" s="27">
        <f t="shared" si="0"/>
        <v>-135</v>
      </c>
      <c r="F49" s="28">
        <f t="shared" si="1"/>
        <v>1.2345786272806256</v>
      </c>
    </row>
    <row r="50" spans="1:6" ht="28.5" customHeight="1" x14ac:dyDescent="0.2">
      <c r="A50" s="11"/>
      <c r="B50" s="12" t="s">
        <v>63</v>
      </c>
      <c r="C50" s="29">
        <f>C49+C29+C37</f>
        <v>-525.30000000000007</v>
      </c>
      <c r="D50" s="29">
        <f>D49+D29+D37</f>
        <v>-659.7</v>
      </c>
      <c r="E50" s="27">
        <f t="shared" si="0"/>
        <v>-134.39999999999998</v>
      </c>
      <c r="F50" s="28">
        <f t="shared" si="1"/>
        <v>1.2558537978298114</v>
      </c>
    </row>
    <row r="51" spans="1:6" ht="16.5" customHeight="1" x14ac:dyDescent="0.25">
      <c r="A51" s="11" t="s">
        <v>64</v>
      </c>
      <c r="B51" s="12" t="s">
        <v>65</v>
      </c>
      <c r="C51" s="13" t="s">
        <v>10</v>
      </c>
      <c r="D51" s="13" t="s">
        <v>10</v>
      </c>
      <c r="E51" s="27">
        <v>0</v>
      </c>
      <c r="F51" s="28">
        <v>0</v>
      </c>
    </row>
    <row r="52" spans="1:6" ht="16.5" customHeight="1" x14ac:dyDescent="0.25">
      <c r="A52" s="11" t="s">
        <v>66</v>
      </c>
      <c r="B52" s="12" t="s">
        <v>67</v>
      </c>
      <c r="C52" s="13" t="s">
        <v>10</v>
      </c>
      <c r="D52" s="13" t="s">
        <v>10</v>
      </c>
      <c r="E52" s="27">
        <v>0</v>
      </c>
      <c r="F52" s="28">
        <v>0</v>
      </c>
    </row>
    <row r="53" spans="1:6" ht="28.5" customHeight="1" x14ac:dyDescent="0.25">
      <c r="A53" s="11" t="s">
        <v>68</v>
      </c>
      <c r="B53" s="12" t="s">
        <v>98</v>
      </c>
      <c r="C53" s="13" t="s">
        <v>10</v>
      </c>
      <c r="D53" s="13" t="s">
        <v>10</v>
      </c>
      <c r="E53" s="13" t="s">
        <v>10</v>
      </c>
      <c r="F53" s="13" t="s">
        <v>10</v>
      </c>
    </row>
    <row r="54" spans="1:6" ht="16.5" customHeight="1" x14ac:dyDescent="0.25">
      <c r="A54" s="11"/>
      <c r="B54" s="12" t="s">
        <v>69</v>
      </c>
      <c r="C54" s="13" t="s">
        <v>10</v>
      </c>
      <c r="D54" s="13" t="s">
        <v>10</v>
      </c>
      <c r="E54" s="13" t="s">
        <v>10</v>
      </c>
      <c r="F54" s="13" t="s">
        <v>10</v>
      </c>
    </row>
    <row r="55" spans="1:6" ht="16.5" customHeight="1" x14ac:dyDescent="0.25">
      <c r="A55" s="11"/>
      <c r="B55" s="12" t="s">
        <v>70</v>
      </c>
      <c r="C55" s="13" t="s">
        <v>10</v>
      </c>
      <c r="D55" s="13" t="s">
        <v>10</v>
      </c>
      <c r="E55" s="13" t="s">
        <v>10</v>
      </c>
      <c r="F55" s="13" t="s">
        <v>10</v>
      </c>
    </row>
    <row r="56" spans="1:6" ht="16.5" customHeight="1" x14ac:dyDescent="0.25">
      <c r="A56" s="11" t="s">
        <v>10</v>
      </c>
      <c r="B56" s="12" t="s">
        <v>71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72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 t="s">
        <v>10</v>
      </c>
      <c r="B58" s="12" t="s">
        <v>73</v>
      </c>
      <c r="C58" s="13" t="s">
        <v>10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/>
      <c r="B59" s="14" t="s">
        <v>94</v>
      </c>
      <c r="C59" s="13" t="s">
        <v>74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 t="s">
        <v>10</v>
      </c>
      <c r="B60" s="14" t="s">
        <v>75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4" t="s">
        <v>76</v>
      </c>
      <c r="C61" s="13" t="s">
        <v>74</v>
      </c>
      <c r="D61" s="13" t="s">
        <v>10</v>
      </c>
      <c r="E61" s="13" t="s">
        <v>10</v>
      </c>
      <c r="F61" s="13" t="s">
        <v>10</v>
      </c>
    </row>
    <row r="62" spans="1:6" ht="16.5" customHeight="1" x14ac:dyDescent="0.25">
      <c r="A62" s="11" t="s">
        <v>10</v>
      </c>
      <c r="B62" s="16" t="s">
        <v>77</v>
      </c>
      <c r="C62" s="13" t="s">
        <v>74</v>
      </c>
      <c r="D62" s="13" t="s">
        <v>10</v>
      </c>
      <c r="E62" s="18" t="s">
        <v>10</v>
      </c>
      <c r="F62" s="18" t="s">
        <v>10</v>
      </c>
    </row>
    <row r="63" spans="1:6" ht="16.5" customHeight="1" x14ac:dyDescent="0.25">
      <c r="A63" s="68" t="s">
        <v>78</v>
      </c>
      <c r="B63" s="20" t="s">
        <v>79</v>
      </c>
      <c r="C63" s="24"/>
      <c r="D63" s="21"/>
      <c r="E63" s="33"/>
      <c r="F63" s="35"/>
    </row>
    <row r="64" spans="1:6" ht="16.5" customHeight="1" x14ac:dyDescent="0.25">
      <c r="A64" s="68"/>
      <c r="B64" s="22" t="s">
        <v>104</v>
      </c>
      <c r="C64" s="19">
        <v>299.8</v>
      </c>
      <c r="D64" s="23">
        <v>299.8</v>
      </c>
      <c r="E64" s="34" t="s">
        <v>74</v>
      </c>
      <c r="F64" s="32" t="s">
        <v>74</v>
      </c>
    </row>
    <row r="65" spans="1:6" ht="16.5" customHeight="1" x14ac:dyDescent="0.25">
      <c r="A65" s="65"/>
      <c r="B65" s="17" t="s">
        <v>80</v>
      </c>
      <c r="C65" s="41">
        <v>299.8</v>
      </c>
      <c r="D65" s="19">
        <v>299.8</v>
      </c>
      <c r="E65" s="32" t="s">
        <v>74</v>
      </c>
      <c r="F65" s="32" t="s">
        <v>74</v>
      </c>
    </row>
    <row r="66" spans="1:6" ht="16.5" customHeight="1" x14ac:dyDescent="0.25">
      <c r="A66" s="65"/>
      <c r="B66" s="14" t="s">
        <v>108</v>
      </c>
      <c r="C66" s="15" t="s">
        <v>74</v>
      </c>
      <c r="D66" s="15">
        <v>218.2</v>
      </c>
      <c r="E66" s="13" t="s">
        <v>74</v>
      </c>
      <c r="F66" s="13" t="s">
        <v>74</v>
      </c>
    </row>
    <row r="67" spans="1:6" ht="16.5" customHeight="1" x14ac:dyDescent="0.25">
      <c r="A67" s="65"/>
      <c r="B67" s="16" t="s">
        <v>80</v>
      </c>
      <c r="C67" s="24" t="s">
        <v>74</v>
      </c>
      <c r="D67" s="24">
        <v>218.2</v>
      </c>
      <c r="E67" s="18" t="s">
        <v>74</v>
      </c>
      <c r="F67" s="18" t="s">
        <v>74</v>
      </c>
    </row>
    <row r="68" spans="1:6" ht="16.5" customHeight="1" x14ac:dyDescent="0.25">
      <c r="A68" s="68" t="s">
        <v>82</v>
      </c>
      <c r="B68" s="20" t="s">
        <v>100</v>
      </c>
      <c r="C68" s="43"/>
      <c r="D68" s="42"/>
      <c r="E68" s="33"/>
      <c r="F68" s="35"/>
    </row>
    <row r="69" spans="1:6" ht="16.5" customHeight="1" x14ac:dyDescent="0.25">
      <c r="A69" s="65"/>
      <c r="B69" s="22" t="s">
        <v>104</v>
      </c>
      <c r="C69" s="19">
        <v>982.5</v>
      </c>
      <c r="D69" s="23">
        <v>982.5</v>
      </c>
      <c r="E69" s="34" t="s">
        <v>74</v>
      </c>
      <c r="F69" s="32" t="s">
        <v>74</v>
      </c>
    </row>
    <row r="70" spans="1:6" ht="16.5" customHeight="1" x14ac:dyDescent="0.25">
      <c r="A70" s="65"/>
      <c r="B70" s="14" t="s">
        <v>83</v>
      </c>
      <c r="C70" s="19">
        <v>41.1</v>
      </c>
      <c r="D70" s="19">
        <v>41.1</v>
      </c>
      <c r="E70" s="32" t="s">
        <v>74</v>
      </c>
      <c r="F70" s="32" t="s">
        <v>74</v>
      </c>
    </row>
    <row r="71" spans="1:6" ht="16.5" customHeight="1" x14ac:dyDescent="0.25">
      <c r="A71" s="65"/>
      <c r="B71" s="14" t="s">
        <v>108</v>
      </c>
      <c r="C71" s="15" t="s">
        <v>74</v>
      </c>
      <c r="D71" s="15">
        <v>1570.5</v>
      </c>
      <c r="E71" s="13" t="s">
        <v>74</v>
      </c>
      <c r="F71" s="13" t="s">
        <v>74</v>
      </c>
    </row>
    <row r="72" spans="1:6" ht="16.5" customHeight="1" x14ac:dyDescent="0.25">
      <c r="A72" s="65"/>
      <c r="B72" s="14" t="s">
        <v>83</v>
      </c>
      <c r="C72" s="15" t="s">
        <v>74</v>
      </c>
      <c r="D72" s="15">
        <v>96.3</v>
      </c>
      <c r="E72" s="13" t="s">
        <v>74</v>
      </c>
      <c r="F72" s="13" t="s">
        <v>74</v>
      </c>
    </row>
    <row r="73" spans="1:6" ht="16.5" customHeight="1" x14ac:dyDescent="0.25">
      <c r="A73" s="65" t="s">
        <v>84</v>
      </c>
      <c r="B73" s="12" t="s">
        <v>85</v>
      </c>
      <c r="C73" s="13">
        <v>66</v>
      </c>
      <c r="D73" s="13">
        <v>63</v>
      </c>
      <c r="E73" s="13">
        <f>D73-C73</f>
        <v>-3</v>
      </c>
      <c r="F73" s="25">
        <f>D73/C73</f>
        <v>0.95454545454545459</v>
      </c>
    </row>
    <row r="74" spans="1:6" ht="16.5" customHeight="1" x14ac:dyDescent="0.25">
      <c r="A74" s="65"/>
      <c r="B74" s="12" t="s">
        <v>86</v>
      </c>
      <c r="C74" s="11">
        <v>7</v>
      </c>
      <c r="D74" s="11">
        <v>7</v>
      </c>
      <c r="E74" s="13">
        <f>D74-C74</f>
        <v>0</v>
      </c>
      <c r="F74" s="25">
        <f>D74/C74</f>
        <v>1</v>
      </c>
    </row>
    <row r="75" spans="1:6" ht="16.5" customHeight="1" x14ac:dyDescent="0.25">
      <c r="A75" s="65" t="s">
        <v>87</v>
      </c>
      <c r="B75" s="12" t="s">
        <v>88</v>
      </c>
      <c r="C75" s="26">
        <v>2.2999999999999998</v>
      </c>
      <c r="D75" s="26">
        <v>2.4</v>
      </c>
      <c r="E75" s="26">
        <f>D75-C75</f>
        <v>0.10000000000000009</v>
      </c>
      <c r="F75" s="25">
        <f>D75/C75</f>
        <v>1.0434782608695652</v>
      </c>
    </row>
    <row r="76" spans="1:6" ht="16.5" customHeight="1" x14ac:dyDescent="0.25">
      <c r="A76" s="65"/>
      <c r="B76" s="12" t="s">
        <v>89</v>
      </c>
      <c r="C76" s="26">
        <v>3</v>
      </c>
      <c r="D76" s="26">
        <v>2.8</v>
      </c>
      <c r="E76" s="26">
        <f>D76-C76</f>
        <v>-0.20000000000000018</v>
      </c>
      <c r="F76" s="25">
        <f>D76/C76</f>
        <v>0.93333333333333324</v>
      </c>
    </row>
    <row r="77" spans="1:6" ht="16.5" customHeight="1" x14ac:dyDescent="0.25">
      <c r="A77" s="5"/>
      <c r="B77" s="6"/>
      <c r="C77" s="7"/>
      <c r="D77" s="7"/>
      <c r="E77" s="7"/>
      <c r="F77" s="7"/>
    </row>
    <row r="78" spans="1:6" ht="15.75" x14ac:dyDescent="0.25">
      <c r="A78" s="4" t="s">
        <v>90</v>
      </c>
    </row>
    <row r="79" spans="1:6" ht="16.5" x14ac:dyDescent="0.25">
      <c r="A79" s="8"/>
      <c r="B79" s="8" t="s">
        <v>93</v>
      </c>
      <c r="C79" s="9"/>
      <c r="D79" s="9"/>
      <c r="E79" s="9"/>
      <c r="F79" s="9"/>
    </row>
    <row r="80" spans="1:6" ht="15.75" x14ac:dyDescent="0.25">
      <c r="A80" s="2"/>
      <c r="B80" s="2"/>
      <c r="C80" s="2"/>
      <c r="D80" s="2"/>
      <c r="E80" s="2"/>
      <c r="F80" s="2"/>
    </row>
    <row r="81" spans="1:6" ht="16.5" x14ac:dyDescent="0.25">
      <c r="A81" s="8"/>
      <c r="B81" s="8" t="s">
        <v>95</v>
      </c>
      <c r="C81" s="8"/>
      <c r="D81" s="8"/>
      <c r="E81" s="8"/>
      <c r="F81" s="8"/>
    </row>
    <row r="82" spans="1:6" ht="15.75" x14ac:dyDescent="0.25">
      <c r="A82" s="1"/>
    </row>
    <row r="83" spans="1:6" ht="15.75" x14ac:dyDescent="0.25">
      <c r="A83" s="1"/>
    </row>
  </sheetData>
  <mergeCells count="7">
    <mergeCell ref="A68:A72"/>
    <mergeCell ref="A73:A74"/>
    <mergeCell ref="A75:A76"/>
    <mergeCell ref="A2:F2"/>
    <mergeCell ref="A3:F3"/>
    <mergeCell ref="A4:F4"/>
    <mergeCell ref="A63:A67"/>
  </mergeCells>
  <phoneticPr fontId="9" type="noConversion"/>
  <pageMargins left="0.75" right="0.75" top="1" bottom="1" header="0.5" footer="0.5"/>
  <pageSetup paperSize="9" scale="91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zoomScaleNormal="100" workbookViewId="0">
      <selection activeCell="L16" sqref="L16"/>
    </sheetView>
  </sheetViews>
  <sheetFormatPr defaultRowHeight="12.75" x14ac:dyDescent="0.2"/>
  <cols>
    <col min="1" max="1" width="6" customWidth="1"/>
    <col min="2" max="2" width="42.710937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110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241400</v>
      </c>
      <c r="D6" s="27">
        <v>241167</v>
      </c>
      <c r="E6" s="27">
        <f>D6-C6</f>
        <v>-233</v>
      </c>
      <c r="F6" s="28">
        <f>D6/C6</f>
        <v>0.9990347970173985</v>
      </c>
    </row>
    <row r="7" spans="1:6" ht="28.5" customHeight="1" x14ac:dyDescent="0.2">
      <c r="A7" s="11" t="s">
        <v>9</v>
      </c>
      <c r="B7" s="12" t="s">
        <v>97</v>
      </c>
      <c r="C7" s="29">
        <f>C8+C12</f>
        <v>3543.5</v>
      </c>
      <c r="D7" s="29">
        <f>D8+D12</f>
        <v>3719</v>
      </c>
      <c r="E7" s="29">
        <f t="shared" ref="E7:E51" si="0">D7-C7</f>
        <v>175.5</v>
      </c>
      <c r="F7" s="28">
        <f t="shared" ref="F7:F51" si="1">D7/C7</f>
        <v>1.0495273035134753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2409</v>
      </c>
      <c r="D8" s="29">
        <f>SUM(D9:D11)</f>
        <v>3334.5</v>
      </c>
      <c r="E8" s="29">
        <f t="shared" si="0"/>
        <v>925.5</v>
      </c>
      <c r="F8" s="28">
        <f t="shared" si="1"/>
        <v>1.3841843088418431</v>
      </c>
    </row>
    <row r="9" spans="1:6" ht="16.5" customHeight="1" x14ac:dyDescent="0.2">
      <c r="A9" s="11"/>
      <c r="B9" s="12" t="s">
        <v>12</v>
      </c>
      <c r="C9" s="29">
        <v>2048.8000000000002</v>
      </c>
      <c r="D9" s="29">
        <v>2884.8</v>
      </c>
      <c r="E9" s="29">
        <f t="shared" si="0"/>
        <v>836</v>
      </c>
      <c r="F9" s="28">
        <f t="shared" si="1"/>
        <v>1.4080437329168294</v>
      </c>
    </row>
    <row r="10" spans="1:6" ht="16.5" customHeight="1" x14ac:dyDescent="0.2">
      <c r="A10" s="11"/>
      <c r="B10" s="12" t="s">
        <v>13</v>
      </c>
      <c r="C10" s="44">
        <v>80</v>
      </c>
      <c r="D10" s="44">
        <v>150.6</v>
      </c>
      <c r="E10" s="29">
        <f t="shared" si="0"/>
        <v>70.599999999999994</v>
      </c>
      <c r="F10" s="28">
        <f t="shared" si="1"/>
        <v>1.8824999999999998</v>
      </c>
    </row>
    <row r="11" spans="1:6" ht="16.5" customHeight="1" x14ac:dyDescent="0.2">
      <c r="A11" s="11"/>
      <c r="B11" s="12" t="s">
        <v>14</v>
      </c>
      <c r="C11" s="29">
        <v>280.2</v>
      </c>
      <c r="D11" s="29">
        <v>299.10000000000002</v>
      </c>
      <c r="E11" s="29">
        <f t="shared" si="0"/>
        <v>18.900000000000034</v>
      </c>
      <c r="F11" s="28">
        <f t="shared" si="1"/>
        <v>1.0674518201284797</v>
      </c>
    </row>
    <row r="12" spans="1:6" ht="16.5" customHeight="1" x14ac:dyDescent="0.2">
      <c r="A12" s="11" t="s">
        <v>10</v>
      </c>
      <c r="B12" s="12" t="s">
        <v>15</v>
      </c>
      <c r="C12" s="29">
        <v>1134.5</v>
      </c>
      <c r="D12" s="29">
        <v>384.5</v>
      </c>
      <c r="E12" s="29">
        <f t="shared" si="0"/>
        <v>-750</v>
      </c>
      <c r="F12" s="28">
        <f t="shared" si="1"/>
        <v>0.33891582194799469</v>
      </c>
    </row>
    <row r="13" spans="1:6" ht="28.5" customHeight="1" x14ac:dyDescent="0.2">
      <c r="A13" s="11" t="s">
        <v>16</v>
      </c>
      <c r="B13" s="12" t="s">
        <v>17</v>
      </c>
      <c r="C13" s="29">
        <f>C14+C18</f>
        <v>3142</v>
      </c>
      <c r="D13" s="29">
        <f>D14+D18</f>
        <v>3163.6000000000004</v>
      </c>
      <c r="E13" s="29">
        <f t="shared" si="0"/>
        <v>21.600000000000364</v>
      </c>
      <c r="F13" s="28">
        <f t="shared" si="1"/>
        <v>1.0068746021642268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2007.5</v>
      </c>
      <c r="D14" s="29">
        <f>SUM(D15:D17)</f>
        <v>2779.1000000000004</v>
      </c>
      <c r="E14" s="29">
        <f t="shared" si="0"/>
        <v>771.60000000000036</v>
      </c>
      <c r="F14" s="28">
        <f t="shared" si="1"/>
        <v>1.3843586550435867</v>
      </c>
    </row>
    <row r="15" spans="1:6" ht="16.5" customHeight="1" x14ac:dyDescent="0.2">
      <c r="A15" s="11"/>
      <c r="B15" s="12" t="s">
        <v>12</v>
      </c>
      <c r="C15" s="29">
        <v>1707.3</v>
      </c>
      <c r="D15" s="29">
        <v>2404.3000000000002</v>
      </c>
      <c r="E15" s="29">
        <f t="shared" si="0"/>
        <v>697.00000000000023</v>
      </c>
      <c r="F15" s="28">
        <f t="shared" si="1"/>
        <v>1.4082469396122534</v>
      </c>
    </row>
    <row r="16" spans="1:6" ht="16.5" customHeight="1" x14ac:dyDescent="0.2">
      <c r="A16" s="11"/>
      <c r="B16" s="12" t="s">
        <v>13</v>
      </c>
      <c r="C16" s="44">
        <v>66.7</v>
      </c>
      <c r="D16" s="44">
        <v>125.5</v>
      </c>
      <c r="E16" s="29">
        <f t="shared" si="0"/>
        <v>58.8</v>
      </c>
      <c r="F16" s="28">
        <f t="shared" si="1"/>
        <v>1.8815592203898051</v>
      </c>
    </row>
    <row r="17" spans="1:6" ht="16.5" customHeight="1" x14ac:dyDescent="0.2">
      <c r="A17" s="11"/>
      <c r="B17" s="12" t="s">
        <v>14</v>
      </c>
      <c r="C17" s="29">
        <v>233.5</v>
      </c>
      <c r="D17" s="29">
        <v>249.3</v>
      </c>
      <c r="E17" s="29">
        <f t="shared" si="0"/>
        <v>15.800000000000011</v>
      </c>
      <c r="F17" s="28">
        <f t="shared" si="1"/>
        <v>1.0676659528907924</v>
      </c>
    </row>
    <row r="18" spans="1:6" ht="16.5" customHeight="1" x14ac:dyDescent="0.2">
      <c r="A18" s="11" t="s">
        <v>10</v>
      </c>
      <c r="B18" s="12" t="s">
        <v>15</v>
      </c>
      <c r="C18" s="29">
        <v>1134.5</v>
      </c>
      <c r="D18" s="29">
        <v>384.5</v>
      </c>
      <c r="E18" s="29">
        <f t="shared" si="0"/>
        <v>-750</v>
      </c>
      <c r="F18" s="28">
        <f t="shared" si="1"/>
        <v>0.33891582194799469</v>
      </c>
    </row>
    <row r="19" spans="1:6" ht="28.5" customHeight="1" x14ac:dyDescent="0.2">
      <c r="A19" s="11" t="s">
        <v>19</v>
      </c>
      <c r="B19" s="12" t="s">
        <v>20</v>
      </c>
      <c r="C19" s="29">
        <f>SUM(C20+C27+C28+C29+C30)</f>
        <v>2219</v>
      </c>
      <c r="D19" s="29">
        <f>SUM(D20+D27+D28+D29+D30)</f>
        <v>2641.4</v>
      </c>
      <c r="E19" s="29">
        <f t="shared" si="0"/>
        <v>422.40000000000009</v>
      </c>
      <c r="F19" s="28">
        <f t="shared" si="1"/>
        <v>1.190356016223524</v>
      </c>
    </row>
    <row r="20" spans="1:6" ht="16.5" customHeight="1" x14ac:dyDescent="0.2">
      <c r="A20" s="11" t="s">
        <v>21</v>
      </c>
      <c r="B20" s="12" t="s">
        <v>22</v>
      </c>
      <c r="C20" s="29">
        <f>SUM(C21:C26)</f>
        <v>545.79999999999995</v>
      </c>
      <c r="D20" s="29">
        <f>SUM(D21:D26)</f>
        <v>630.69999999999993</v>
      </c>
      <c r="E20" s="29">
        <f t="shared" si="0"/>
        <v>84.899999999999977</v>
      </c>
      <c r="F20" s="28">
        <f t="shared" si="1"/>
        <v>1.1555514840600953</v>
      </c>
    </row>
    <row r="21" spans="1:6" ht="16.5" customHeight="1" x14ac:dyDescent="0.2">
      <c r="A21" s="11" t="s">
        <v>10</v>
      </c>
      <c r="B21" s="12" t="s">
        <v>23</v>
      </c>
      <c r="C21" s="29">
        <v>135</v>
      </c>
      <c r="D21" s="29">
        <v>229.6</v>
      </c>
      <c r="E21" s="29">
        <f t="shared" si="0"/>
        <v>94.6</v>
      </c>
      <c r="F21" s="28">
        <f t="shared" si="1"/>
        <v>1.7007407407407407</v>
      </c>
    </row>
    <row r="22" spans="1:6" ht="16.5" customHeight="1" x14ac:dyDescent="0.2">
      <c r="A22" s="11" t="s">
        <v>10</v>
      </c>
      <c r="B22" s="12" t="s">
        <v>24</v>
      </c>
      <c r="C22" s="29">
        <v>230</v>
      </c>
      <c r="D22" s="29">
        <v>252</v>
      </c>
      <c r="E22" s="29">
        <f t="shared" si="0"/>
        <v>22</v>
      </c>
      <c r="F22" s="28">
        <f t="shared" si="1"/>
        <v>1.0956521739130434</v>
      </c>
    </row>
    <row r="23" spans="1:6" ht="16.5" customHeight="1" x14ac:dyDescent="0.2">
      <c r="A23" s="11" t="s">
        <v>10</v>
      </c>
      <c r="B23" s="12" t="s">
        <v>25</v>
      </c>
      <c r="C23" s="29">
        <v>11.5</v>
      </c>
      <c r="D23" s="29">
        <v>9.6999999999999993</v>
      </c>
      <c r="E23" s="29">
        <f t="shared" si="0"/>
        <v>-1.8000000000000007</v>
      </c>
      <c r="F23" s="28">
        <f t="shared" si="1"/>
        <v>0.84347826086956512</v>
      </c>
    </row>
    <row r="24" spans="1:6" ht="16.5" customHeight="1" x14ac:dyDescent="0.2">
      <c r="A24" s="11" t="s">
        <v>10</v>
      </c>
      <c r="B24" s="12" t="s">
        <v>26</v>
      </c>
      <c r="C24" s="29">
        <v>12</v>
      </c>
      <c r="D24" s="29">
        <v>13.8</v>
      </c>
      <c r="E24" s="29">
        <f t="shared" si="0"/>
        <v>1.8000000000000007</v>
      </c>
      <c r="F24" s="28">
        <f t="shared" si="1"/>
        <v>1.1500000000000001</v>
      </c>
    </row>
    <row r="25" spans="1:6" ht="16.5" customHeight="1" x14ac:dyDescent="0.2">
      <c r="A25" s="11" t="s">
        <v>10</v>
      </c>
      <c r="B25" s="12" t="s">
        <v>27</v>
      </c>
      <c r="C25" s="29">
        <v>67.3</v>
      </c>
      <c r="D25" s="29">
        <v>72.3</v>
      </c>
      <c r="E25" s="29">
        <f t="shared" si="0"/>
        <v>5</v>
      </c>
      <c r="F25" s="28">
        <f t="shared" si="1"/>
        <v>1.0742942050520059</v>
      </c>
    </row>
    <row r="26" spans="1:6" ht="16.5" customHeight="1" x14ac:dyDescent="0.2">
      <c r="A26" s="11" t="s">
        <v>10</v>
      </c>
      <c r="B26" s="12" t="s">
        <v>28</v>
      </c>
      <c r="C26" s="29">
        <v>90</v>
      </c>
      <c r="D26" s="29">
        <v>53.3</v>
      </c>
      <c r="E26" s="29">
        <f t="shared" si="0"/>
        <v>-36.700000000000003</v>
      </c>
      <c r="F26" s="28">
        <f t="shared" si="1"/>
        <v>0.59222222222222221</v>
      </c>
    </row>
    <row r="27" spans="1:6" ht="16.5" customHeight="1" x14ac:dyDescent="0.2">
      <c r="A27" s="11" t="s">
        <v>29</v>
      </c>
      <c r="B27" s="12" t="s">
        <v>30</v>
      </c>
      <c r="C27" s="29">
        <v>1143.8</v>
      </c>
      <c r="D27" s="29">
        <v>1352.2</v>
      </c>
      <c r="E27" s="29">
        <f t="shared" si="0"/>
        <v>208.40000000000009</v>
      </c>
      <c r="F27" s="28">
        <f t="shared" si="1"/>
        <v>1.1821996852596608</v>
      </c>
    </row>
    <row r="28" spans="1:6" ht="16.5" customHeight="1" x14ac:dyDescent="0.2">
      <c r="A28" s="11" t="s">
        <v>31</v>
      </c>
      <c r="B28" s="12" t="s">
        <v>32</v>
      </c>
      <c r="C28" s="29">
        <v>421.6</v>
      </c>
      <c r="D28" s="29">
        <v>482.5</v>
      </c>
      <c r="E28" s="29">
        <f t="shared" si="0"/>
        <v>60.899999999999977</v>
      </c>
      <c r="F28" s="28">
        <f t="shared" si="1"/>
        <v>1.1444497153700188</v>
      </c>
    </row>
    <row r="29" spans="1:6" ht="16.5" customHeight="1" x14ac:dyDescent="0.25">
      <c r="A29" s="11" t="s">
        <v>33</v>
      </c>
      <c r="B29" s="12" t="s">
        <v>34</v>
      </c>
      <c r="C29" s="26">
        <v>93.8</v>
      </c>
      <c r="D29" s="26">
        <v>142.1</v>
      </c>
      <c r="E29" s="26">
        <f t="shared" si="0"/>
        <v>48.3</v>
      </c>
      <c r="F29" s="25">
        <f t="shared" si="1"/>
        <v>1.5149253731343284</v>
      </c>
    </row>
    <row r="30" spans="1:6" ht="16.5" customHeight="1" x14ac:dyDescent="0.25">
      <c r="A30" s="11" t="s">
        <v>35</v>
      </c>
      <c r="B30" s="12" t="s">
        <v>36</v>
      </c>
      <c r="C30" s="26">
        <v>14</v>
      </c>
      <c r="D30" s="26">
        <v>33.9</v>
      </c>
      <c r="E30" s="26">
        <f t="shared" si="0"/>
        <v>19.899999999999999</v>
      </c>
      <c r="F30" s="25">
        <f t="shared" si="1"/>
        <v>2.4214285714285713</v>
      </c>
    </row>
    <row r="31" spans="1:6" ht="16.5" customHeight="1" x14ac:dyDescent="0.25">
      <c r="A31" s="11" t="s">
        <v>10</v>
      </c>
      <c r="B31" s="12" t="s">
        <v>37</v>
      </c>
      <c r="C31" s="26">
        <v>14</v>
      </c>
      <c r="D31" s="26">
        <v>33.9</v>
      </c>
      <c r="E31" s="26">
        <f t="shared" si="0"/>
        <v>19.899999999999999</v>
      </c>
      <c r="F31" s="25">
        <f t="shared" si="1"/>
        <v>2.4214285714285713</v>
      </c>
    </row>
    <row r="32" spans="1:6" ht="16.5" customHeight="1" x14ac:dyDescent="0.25">
      <c r="A32" s="11" t="s">
        <v>38</v>
      </c>
      <c r="B32" s="12" t="s">
        <v>39</v>
      </c>
      <c r="C32" s="26">
        <f>SUM(C13-C19)</f>
        <v>923</v>
      </c>
      <c r="D32" s="26">
        <f>SUM(D13-D19)</f>
        <v>522.20000000000027</v>
      </c>
      <c r="E32" s="26">
        <f t="shared" si="0"/>
        <v>-400.79999999999973</v>
      </c>
      <c r="F32" s="25">
        <f t="shared" si="1"/>
        <v>0.56576381365113793</v>
      </c>
    </row>
    <row r="33" spans="1:6" ht="32.25" customHeight="1" x14ac:dyDescent="0.2">
      <c r="A33" s="11" t="s">
        <v>40</v>
      </c>
      <c r="B33" s="12" t="s">
        <v>112</v>
      </c>
      <c r="C33" s="29">
        <v>0</v>
      </c>
      <c r="D33" s="29">
        <v>12.9</v>
      </c>
      <c r="E33" s="29">
        <f>D33-C33</f>
        <v>12.9</v>
      </c>
      <c r="F33" s="28"/>
    </row>
    <row r="34" spans="1:6" ht="16.5" customHeight="1" x14ac:dyDescent="0.25">
      <c r="A34" s="11" t="s">
        <v>42</v>
      </c>
      <c r="B34" s="12" t="s">
        <v>91</v>
      </c>
      <c r="C34" s="26">
        <f>SUM(C35:C38)</f>
        <v>284.89999999999998</v>
      </c>
      <c r="D34" s="26">
        <f>SUM(D35:D38)</f>
        <v>322.8</v>
      </c>
      <c r="E34" s="26">
        <f t="shared" si="0"/>
        <v>37.900000000000034</v>
      </c>
      <c r="F34" s="25">
        <f t="shared" si="1"/>
        <v>1.1330291330291331</v>
      </c>
    </row>
    <row r="35" spans="1:6" ht="16.5" customHeight="1" x14ac:dyDescent="0.25">
      <c r="A35" s="11" t="s">
        <v>10</v>
      </c>
      <c r="B35" s="12" t="s">
        <v>30</v>
      </c>
      <c r="C35" s="26">
        <v>172</v>
      </c>
      <c r="D35" s="26">
        <v>189.5</v>
      </c>
      <c r="E35" s="26">
        <f t="shared" si="0"/>
        <v>17.5</v>
      </c>
      <c r="F35" s="25">
        <f t="shared" si="1"/>
        <v>1.1017441860465116</v>
      </c>
    </row>
    <row r="36" spans="1:6" ht="16.5" customHeight="1" x14ac:dyDescent="0.25">
      <c r="A36" s="11" t="s">
        <v>10</v>
      </c>
      <c r="B36" s="12" t="s">
        <v>32</v>
      </c>
      <c r="C36" s="26">
        <v>63.4</v>
      </c>
      <c r="D36" s="26">
        <v>70.5</v>
      </c>
      <c r="E36" s="26">
        <f t="shared" si="0"/>
        <v>7.1000000000000014</v>
      </c>
      <c r="F36" s="25">
        <f t="shared" si="1"/>
        <v>1.11198738170347</v>
      </c>
    </row>
    <row r="37" spans="1:6" ht="16.5" customHeight="1" x14ac:dyDescent="0.25">
      <c r="A37" s="11" t="s">
        <v>10</v>
      </c>
      <c r="B37" s="12" t="s">
        <v>34</v>
      </c>
      <c r="C37" s="26">
        <v>6.6</v>
      </c>
      <c r="D37" s="26">
        <v>5.6</v>
      </c>
      <c r="E37" s="26">
        <f t="shared" si="0"/>
        <v>-1</v>
      </c>
      <c r="F37" s="25">
        <f t="shared" si="1"/>
        <v>0.84848484848484851</v>
      </c>
    </row>
    <row r="38" spans="1:6" ht="46.5" customHeight="1" x14ac:dyDescent="0.2">
      <c r="A38" s="11" t="s">
        <v>10</v>
      </c>
      <c r="B38" s="12" t="s">
        <v>43</v>
      </c>
      <c r="C38" s="29">
        <v>42.9</v>
      </c>
      <c r="D38" s="29">
        <v>57.2</v>
      </c>
      <c r="E38" s="29">
        <f t="shared" si="0"/>
        <v>14.300000000000004</v>
      </c>
      <c r="F38" s="28">
        <f t="shared" si="1"/>
        <v>1.3333333333333335</v>
      </c>
    </row>
    <row r="39" spans="1:6" ht="16.5" customHeight="1" x14ac:dyDescent="0.25">
      <c r="A39" s="11" t="s">
        <v>44</v>
      </c>
      <c r="B39" s="12" t="s">
        <v>45</v>
      </c>
      <c r="C39" s="26">
        <v>750</v>
      </c>
      <c r="D39" s="26">
        <v>0</v>
      </c>
      <c r="E39" s="29">
        <f t="shared" si="0"/>
        <v>-750</v>
      </c>
      <c r="F39" s="25">
        <v>0</v>
      </c>
    </row>
    <row r="40" spans="1:6" ht="16.5" customHeight="1" x14ac:dyDescent="0.25">
      <c r="A40" s="11"/>
      <c r="B40" s="12" t="s">
        <v>111</v>
      </c>
      <c r="C40" s="26">
        <v>750</v>
      </c>
      <c r="D40" s="26">
        <v>0</v>
      </c>
      <c r="E40" s="29">
        <f>D40-C40</f>
        <v>-750</v>
      </c>
      <c r="F40" s="28">
        <f>D40/C40</f>
        <v>0</v>
      </c>
    </row>
    <row r="41" spans="1:6" ht="28.5" customHeight="1" x14ac:dyDescent="0.2">
      <c r="A41" s="11" t="s">
        <v>46</v>
      </c>
      <c r="B41" s="12" t="s">
        <v>47</v>
      </c>
      <c r="C41" s="29">
        <f>SUM(C32+C33-C34-C39)</f>
        <v>-111.89999999999998</v>
      </c>
      <c r="D41" s="29">
        <f>SUM(D32+D33-D34-D39)</f>
        <v>212.30000000000024</v>
      </c>
      <c r="E41" s="29">
        <f t="shared" si="0"/>
        <v>324.20000000000022</v>
      </c>
      <c r="F41" s="28">
        <f t="shared" si="1"/>
        <v>-1.8972296693476343</v>
      </c>
    </row>
    <row r="42" spans="1:6" ht="16.5" customHeight="1" x14ac:dyDescent="0.25">
      <c r="A42" s="11" t="s">
        <v>48</v>
      </c>
      <c r="B42" s="12" t="s">
        <v>49</v>
      </c>
      <c r="C42" s="26">
        <v>0</v>
      </c>
      <c r="D42" s="26">
        <v>0</v>
      </c>
      <c r="E42" s="26">
        <v>0</v>
      </c>
      <c r="F42" s="25">
        <v>0</v>
      </c>
    </row>
    <row r="43" spans="1:6" ht="16.5" customHeight="1" x14ac:dyDescent="0.25">
      <c r="A43" s="11" t="s">
        <v>50</v>
      </c>
      <c r="B43" s="12" t="s">
        <v>51</v>
      </c>
      <c r="C43" s="26">
        <f>SUM(C44:C47)</f>
        <v>173.8</v>
      </c>
      <c r="D43" s="26">
        <f>SUM(D44:D47)</f>
        <v>331.4</v>
      </c>
      <c r="E43" s="26">
        <f t="shared" si="0"/>
        <v>157.59999999999997</v>
      </c>
      <c r="F43" s="25">
        <f t="shared" si="1"/>
        <v>1.9067894131185268</v>
      </c>
    </row>
    <row r="44" spans="1:6" ht="16.5" customHeight="1" x14ac:dyDescent="0.25">
      <c r="A44" s="11"/>
      <c r="B44" s="12" t="s">
        <v>52</v>
      </c>
      <c r="C44" s="26">
        <v>58.5</v>
      </c>
      <c r="D44" s="26">
        <v>74.7</v>
      </c>
      <c r="E44" s="26">
        <f t="shared" si="0"/>
        <v>16.200000000000003</v>
      </c>
      <c r="F44" s="25">
        <f t="shared" si="1"/>
        <v>1.276923076923077</v>
      </c>
    </row>
    <row r="45" spans="1:6" ht="16.5" customHeight="1" x14ac:dyDescent="0.25">
      <c r="A45" s="11"/>
      <c r="B45" s="12" t="s">
        <v>106</v>
      </c>
      <c r="C45" s="26">
        <v>4</v>
      </c>
      <c r="D45" s="26">
        <v>4</v>
      </c>
      <c r="E45" s="26">
        <f t="shared" si="0"/>
        <v>0</v>
      </c>
      <c r="F45" s="25">
        <f t="shared" si="1"/>
        <v>1</v>
      </c>
    </row>
    <row r="46" spans="1:6" ht="16.5" customHeight="1" x14ac:dyDescent="0.25">
      <c r="A46" s="11"/>
      <c r="B46" s="12" t="s">
        <v>107</v>
      </c>
      <c r="C46" s="26">
        <v>0</v>
      </c>
      <c r="D46" s="26">
        <v>0</v>
      </c>
      <c r="E46" s="26">
        <v>0</v>
      </c>
      <c r="F46" s="25">
        <v>0</v>
      </c>
    </row>
    <row r="47" spans="1:6" ht="45" customHeight="1" x14ac:dyDescent="0.2">
      <c r="A47" s="11"/>
      <c r="B47" s="12" t="s">
        <v>109</v>
      </c>
      <c r="C47" s="29">
        <v>111.3</v>
      </c>
      <c r="D47" s="29">
        <v>252.7</v>
      </c>
      <c r="E47" s="29">
        <f t="shared" si="0"/>
        <v>141.39999999999998</v>
      </c>
      <c r="F47" s="28">
        <f t="shared" si="1"/>
        <v>2.2704402515723272</v>
      </c>
    </row>
    <row r="48" spans="1:6" ht="28.5" customHeight="1" x14ac:dyDescent="0.2">
      <c r="A48" s="11" t="s">
        <v>57</v>
      </c>
      <c r="B48" s="12" t="s">
        <v>58</v>
      </c>
      <c r="C48" s="29">
        <f>SUM(C41+C42-C43)</f>
        <v>-285.7</v>
      </c>
      <c r="D48" s="29">
        <f>SUM(D41+D42-D43)</f>
        <v>-119.09999999999974</v>
      </c>
      <c r="E48" s="29">
        <f t="shared" si="0"/>
        <v>166.60000000000025</v>
      </c>
      <c r="F48" s="28">
        <f t="shared" si="1"/>
        <v>0.41687084354217618</v>
      </c>
    </row>
    <row r="49" spans="1:6" ht="16.5" customHeight="1" x14ac:dyDescent="0.2">
      <c r="A49" s="11" t="s">
        <v>59</v>
      </c>
      <c r="B49" s="12" t="s">
        <v>60</v>
      </c>
      <c r="C49" s="27">
        <v>0</v>
      </c>
      <c r="D49" s="27">
        <v>0</v>
      </c>
      <c r="E49" s="27">
        <f t="shared" si="0"/>
        <v>0</v>
      </c>
      <c r="F49" s="28">
        <v>0</v>
      </c>
    </row>
    <row r="50" spans="1:6" ht="16.5" customHeight="1" x14ac:dyDescent="0.2">
      <c r="A50" s="11" t="s">
        <v>61</v>
      </c>
      <c r="B50" s="12" t="s">
        <v>62</v>
      </c>
      <c r="C50" s="29">
        <f>C48-C49</f>
        <v>-285.7</v>
      </c>
      <c r="D50" s="29">
        <f>D48-D49</f>
        <v>-119.09999999999974</v>
      </c>
      <c r="E50" s="27">
        <f t="shared" si="0"/>
        <v>166.60000000000025</v>
      </c>
      <c r="F50" s="28">
        <f t="shared" si="1"/>
        <v>0.41687084354217618</v>
      </c>
    </row>
    <row r="51" spans="1:6" ht="28.5" customHeight="1" x14ac:dyDescent="0.2">
      <c r="A51" s="11"/>
      <c r="B51" s="12" t="s">
        <v>63</v>
      </c>
      <c r="C51" s="29">
        <f>C50+C29+C37</f>
        <v>-185.29999999999998</v>
      </c>
      <c r="D51" s="29">
        <f>D50+D29+D37</f>
        <v>28.600000000000257</v>
      </c>
      <c r="E51" s="27">
        <f t="shared" si="0"/>
        <v>213.90000000000023</v>
      </c>
      <c r="F51" s="28">
        <f t="shared" si="1"/>
        <v>-0.15434430652995285</v>
      </c>
    </row>
    <row r="52" spans="1:6" ht="16.5" customHeight="1" x14ac:dyDescent="0.25">
      <c r="A52" s="11" t="s">
        <v>64</v>
      </c>
      <c r="B52" s="12" t="s">
        <v>65</v>
      </c>
      <c r="C52" s="13" t="s">
        <v>10</v>
      </c>
      <c r="D52" s="13" t="s">
        <v>10</v>
      </c>
      <c r="E52" s="13" t="s">
        <v>10</v>
      </c>
      <c r="F52" s="13" t="s">
        <v>10</v>
      </c>
    </row>
    <row r="53" spans="1:6" ht="16.5" customHeight="1" x14ac:dyDescent="0.25">
      <c r="A53" s="11" t="s">
        <v>66</v>
      </c>
      <c r="B53" s="12" t="s">
        <v>67</v>
      </c>
      <c r="C53" s="13" t="s">
        <v>10</v>
      </c>
      <c r="D53" s="13" t="s">
        <v>10</v>
      </c>
      <c r="E53" s="13" t="s">
        <v>10</v>
      </c>
      <c r="F53" s="13" t="s">
        <v>10</v>
      </c>
    </row>
    <row r="54" spans="1:6" ht="28.5" customHeight="1" x14ac:dyDescent="0.25">
      <c r="A54" s="11" t="s">
        <v>68</v>
      </c>
      <c r="B54" s="12" t="s">
        <v>98</v>
      </c>
      <c r="C54" s="13" t="s">
        <v>10</v>
      </c>
      <c r="D54" s="13" t="s">
        <v>10</v>
      </c>
      <c r="E54" s="13" t="s">
        <v>10</v>
      </c>
      <c r="F54" s="13" t="s">
        <v>10</v>
      </c>
    </row>
    <row r="55" spans="1:6" ht="16.5" customHeight="1" x14ac:dyDescent="0.25">
      <c r="A55" s="11"/>
      <c r="B55" s="12" t="s">
        <v>69</v>
      </c>
      <c r="C55" s="13" t="s">
        <v>10</v>
      </c>
      <c r="D55" s="13" t="s">
        <v>10</v>
      </c>
      <c r="E55" s="13" t="s">
        <v>10</v>
      </c>
      <c r="F55" s="13" t="s">
        <v>10</v>
      </c>
    </row>
    <row r="56" spans="1:6" ht="16.5" customHeight="1" x14ac:dyDescent="0.25">
      <c r="A56" s="11"/>
      <c r="B56" s="12" t="s">
        <v>70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71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 t="s">
        <v>10</v>
      </c>
      <c r="B58" s="12" t="s">
        <v>72</v>
      </c>
      <c r="C58" s="13" t="s">
        <v>10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2" t="s">
        <v>73</v>
      </c>
      <c r="C59" s="13" t="s">
        <v>10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/>
      <c r="B60" s="14" t="s">
        <v>94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4" t="s">
        <v>75</v>
      </c>
      <c r="C61" s="13" t="s">
        <v>74</v>
      </c>
      <c r="D61" s="13" t="s">
        <v>10</v>
      </c>
      <c r="E61" s="13" t="s">
        <v>10</v>
      </c>
      <c r="F61" s="13" t="s">
        <v>10</v>
      </c>
    </row>
    <row r="62" spans="1:6" ht="16.5" customHeight="1" x14ac:dyDescent="0.25">
      <c r="A62" s="11" t="s">
        <v>10</v>
      </c>
      <c r="B62" s="14" t="s">
        <v>76</v>
      </c>
      <c r="C62" s="13" t="s">
        <v>74</v>
      </c>
      <c r="D62" s="13" t="s">
        <v>10</v>
      </c>
      <c r="E62" s="13" t="s">
        <v>10</v>
      </c>
      <c r="F62" s="13" t="s">
        <v>10</v>
      </c>
    </row>
    <row r="63" spans="1:6" ht="16.5" customHeight="1" x14ac:dyDescent="0.25">
      <c r="A63" s="11" t="s">
        <v>10</v>
      </c>
      <c r="B63" s="16" t="s">
        <v>77</v>
      </c>
      <c r="C63" s="13" t="s">
        <v>74</v>
      </c>
      <c r="D63" s="13" t="s">
        <v>10</v>
      </c>
      <c r="E63" s="18" t="s">
        <v>10</v>
      </c>
      <c r="F63" s="18" t="s">
        <v>10</v>
      </c>
    </row>
    <row r="64" spans="1:6" ht="16.5" customHeight="1" x14ac:dyDescent="0.25">
      <c r="A64" s="68" t="s">
        <v>78</v>
      </c>
      <c r="B64" s="20" t="s">
        <v>79</v>
      </c>
      <c r="C64" s="24"/>
      <c r="D64" s="21"/>
      <c r="E64" s="33"/>
      <c r="F64" s="35"/>
    </row>
    <row r="65" spans="1:6" ht="16.5" customHeight="1" x14ac:dyDescent="0.25">
      <c r="A65" s="68"/>
      <c r="B65" s="22" t="s">
        <v>104</v>
      </c>
      <c r="C65" s="19">
        <v>299.8</v>
      </c>
      <c r="D65" s="23">
        <v>299.8</v>
      </c>
      <c r="E65" s="34" t="s">
        <v>74</v>
      </c>
      <c r="F65" s="32" t="s">
        <v>74</v>
      </c>
    </row>
    <row r="66" spans="1:6" ht="16.5" customHeight="1" x14ac:dyDescent="0.25">
      <c r="A66" s="65"/>
      <c r="B66" s="17" t="s">
        <v>80</v>
      </c>
      <c r="C66" s="41">
        <v>299.8</v>
      </c>
      <c r="D66" s="19">
        <v>299.8</v>
      </c>
      <c r="E66" s="32" t="s">
        <v>74</v>
      </c>
      <c r="F66" s="32" t="s">
        <v>74</v>
      </c>
    </row>
    <row r="67" spans="1:6" ht="16.5" customHeight="1" x14ac:dyDescent="0.25">
      <c r="A67" s="65"/>
      <c r="B67" s="14" t="s">
        <v>113</v>
      </c>
      <c r="C67" s="15" t="s">
        <v>74</v>
      </c>
      <c r="D67" s="15">
        <v>336.1</v>
      </c>
      <c r="E67" s="13" t="s">
        <v>74</v>
      </c>
      <c r="F67" s="13" t="s">
        <v>74</v>
      </c>
    </row>
    <row r="68" spans="1:6" ht="16.5" customHeight="1" x14ac:dyDescent="0.25">
      <c r="A68" s="65"/>
      <c r="B68" s="16" t="s">
        <v>80</v>
      </c>
      <c r="C68" s="24" t="s">
        <v>74</v>
      </c>
      <c r="D68" s="24">
        <v>336.1</v>
      </c>
      <c r="E68" s="18" t="s">
        <v>74</v>
      </c>
      <c r="F68" s="18" t="s">
        <v>74</v>
      </c>
    </row>
    <row r="69" spans="1:6" ht="16.5" customHeight="1" x14ac:dyDescent="0.25">
      <c r="A69" s="68" t="s">
        <v>82</v>
      </c>
      <c r="B69" s="20" t="s">
        <v>100</v>
      </c>
      <c r="C69" s="43"/>
      <c r="D69" s="42"/>
      <c r="E69" s="33"/>
      <c r="F69" s="35"/>
    </row>
    <row r="70" spans="1:6" ht="16.5" customHeight="1" x14ac:dyDescent="0.25">
      <c r="A70" s="65"/>
      <c r="B70" s="22" t="s">
        <v>104</v>
      </c>
      <c r="C70" s="19">
        <v>982.5</v>
      </c>
      <c r="D70" s="23">
        <v>982.5</v>
      </c>
      <c r="E70" s="34" t="s">
        <v>74</v>
      </c>
      <c r="F70" s="32" t="s">
        <v>74</v>
      </c>
    </row>
    <row r="71" spans="1:6" ht="16.5" customHeight="1" x14ac:dyDescent="0.25">
      <c r="A71" s="65"/>
      <c r="B71" s="14" t="s">
        <v>83</v>
      </c>
      <c r="C71" s="19">
        <v>41.1</v>
      </c>
      <c r="D71" s="19">
        <v>41.1</v>
      </c>
      <c r="E71" s="32" t="s">
        <v>74</v>
      </c>
      <c r="F71" s="32" t="s">
        <v>74</v>
      </c>
    </row>
    <row r="72" spans="1:6" ht="16.5" customHeight="1" x14ac:dyDescent="0.25">
      <c r="A72" s="65"/>
      <c r="B72" s="14" t="s">
        <v>108</v>
      </c>
      <c r="C72" s="15" t="s">
        <v>74</v>
      </c>
      <c r="D72" s="15">
        <v>1877.1</v>
      </c>
      <c r="E72" s="13" t="s">
        <v>74</v>
      </c>
      <c r="F72" s="13" t="s">
        <v>74</v>
      </c>
    </row>
    <row r="73" spans="1:6" ht="16.5" customHeight="1" x14ac:dyDescent="0.25">
      <c r="A73" s="65"/>
      <c r="B73" s="14" t="s">
        <v>83</v>
      </c>
      <c r="C73" s="15" t="s">
        <v>74</v>
      </c>
      <c r="D73" s="15">
        <v>239</v>
      </c>
      <c r="E73" s="13" t="s">
        <v>74</v>
      </c>
      <c r="F73" s="13" t="s">
        <v>74</v>
      </c>
    </row>
    <row r="74" spans="1:6" ht="16.5" customHeight="1" x14ac:dyDescent="0.25">
      <c r="A74" s="65" t="s">
        <v>84</v>
      </c>
      <c r="B74" s="12" t="s">
        <v>85</v>
      </c>
      <c r="C74" s="13">
        <v>75</v>
      </c>
      <c r="D74" s="13">
        <v>73</v>
      </c>
      <c r="E74" s="13">
        <f>D74-C74</f>
        <v>-2</v>
      </c>
      <c r="F74" s="25">
        <f>D74/C74</f>
        <v>0.97333333333333338</v>
      </c>
    </row>
    <row r="75" spans="1:6" ht="16.5" customHeight="1" x14ac:dyDescent="0.25">
      <c r="A75" s="65"/>
      <c r="B75" s="12" t="s">
        <v>86</v>
      </c>
      <c r="C75" s="11">
        <v>7</v>
      </c>
      <c r="D75" s="11">
        <v>7</v>
      </c>
      <c r="E75" s="13">
        <f>D75-C75</f>
        <v>0</v>
      </c>
      <c r="F75" s="25">
        <f>D75/C75</f>
        <v>1</v>
      </c>
    </row>
    <row r="76" spans="1:6" ht="16.5" customHeight="1" x14ac:dyDescent="0.25">
      <c r="A76" s="65" t="s">
        <v>87</v>
      </c>
      <c r="B76" s="12" t="s">
        <v>88</v>
      </c>
      <c r="C76" s="26">
        <v>2.8</v>
      </c>
      <c r="D76" s="26">
        <v>3.5</v>
      </c>
      <c r="E76" s="26">
        <f>D76-C76</f>
        <v>0.70000000000000018</v>
      </c>
      <c r="F76" s="25">
        <f>D76/C76</f>
        <v>1.25</v>
      </c>
    </row>
    <row r="77" spans="1:6" ht="16.5" customHeight="1" x14ac:dyDescent="0.25">
      <c r="A77" s="65"/>
      <c r="B77" s="12" t="s">
        <v>89</v>
      </c>
      <c r="C77" s="26">
        <v>4.0999999999999996</v>
      </c>
      <c r="D77" s="26">
        <v>4.5</v>
      </c>
      <c r="E77" s="26">
        <f>D77-C77</f>
        <v>0.40000000000000036</v>
      </c>
      <c r="F77" s="25">
        <f>D77/C77</f>
        <v>1.0975609756097562</v>
      </c>
    </row>
    <row r="78" spans="1:6" ht="16.5" customHeight="1" x14ac:dyDescent="0.25">
      <c r="A78" s="5"/>
      <c r="B78" s="6"/>
      <c r="C78" s="7"/>
      <c r="D78" s="7"/>
      <c r="E78" s="7"/>
      <c r="F78" s="7"/>
    </row>
    <row r="79" spans="1:6" ht="15.75" x14ac:dyDescent="0.25">
      <c r="A79" s="4" t="s">
        <v>90</v>
      </c>
    </row>
    <row r="80" spans="1:6" ht="16.5" x14ac:dyDescent="0.25">
      <c r="A80" s="8"/>
      <c r="B80" s="8" t="s">
        <v>93</v>
      </c>
      <c r="C80" s="9"/>
      <c r="D80" s="9"/>
      <c r="E80" s="9"/>
      <c r="F80" s="9"/>
    </row>
    <row r="81" spans="1:6" ht="15.75" x14ac:dyDescent="0.25">
      <c r="A81" s="2"/>
      <c r="B81" s="2"/>
      <c r="C81" s="2"/>
      <c r="D81" s="2"/>
      <c r="E81" s="2"/>
      <c r="F81" s="2"/>
    </row>
    <row r="82" spans="1:6" ht="16.5" x14ac:dyDescent="0.25">
      <c r="A82" s="8"/>
      <c r="B82" s="8" t="s">
        <v>95</v>
      </c>
      <c r="C82" s="8"/>
      <c r="D82" s="8"/>
      <c r="E82" s="8"/>
      <c r="F82" s="8"/>
    </row>
    <row r="83" spans="1:6" ht="15.75" x14ac:dyDescent="0.25">
      <c r="A83" s="1"/>
    </row>
    <row r="84" spans="1:6" ht="15.75" x14ac:dyDescent="0.25">
      <c r="A84" s="1"/>
    </row>
  </sheetData>
  <mergeCells count="7">
    <mergeCell ref="A69:A73"/>
    <mergeCell ref="A74:A75"/>
    <mergeCell ref="A76:A77"/>
    <mergeCell ref="A2:F2"/>
    <mergeCell ref="A3:F3"/>
    <mergeCell ref="A4:F4"/>
    <mergeCell ref="A64:A68"/>
  </mergeCells>
  <phoneticPr fontId="9" type="noConversion"/>
  <pageMargins left="0.75" right="0.75" top="1" bottom="1" header="0.5" footer="0.5"/>
  <pageSetup paperSize="9" scale="91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46" zoomScaleNormal="100" workbookViewId="0">
      <selection activeCell="I49" sqref="I49"/>
    </sheetView>
  </sheetViews>
  <sheetFormatPr defaultRowHeight="12.75" x14ac:dyDescent="0.2"/>
  <cols>
    <col min="1" max="1" width="6" customWidth="1"/>
    <col min="2" max="2" width="42.710937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114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517500</v>
      </c>
      <c r="D6" s="27">
        <v>503649</v>
      </c>
      <c r="E6" s="27">
        <f>D6-C6</f>
        <v>-13851</v>
      </c>
      <c r="F6" s="28">
        <f>D6/C6</f>
        <v>0.97323478260869567</v>
      </c>
    </row>
    <row r="7" spans="1:6" ht="28.5" customHeight="1" x14ac:dyDescent="0.2">
      <c r="A7" s="11" t="s">
        <v>9</v>
      </c>
      <c r="B7" s="12" t="s">
        <v>97</v>
      </c>
      <c r="C7" s="29">
        <f>C8+C12</f>
        <v>6216.4000000000005</v>
      </c>
      <c r="D7" s="29">
        <f>D8+D12</f>
        <v>7274.3</v>
      </c>
      <c r="E7" s="29">
        <f t="shared" ref="E7:E51" si="0">D7-C7</f>
        <v>1057.8999999999996</v>
      </c>
      <c r="F7" s="28">
        <f t="shared" ref="F7:F51" si="1">D7/C7</f>
        <v>1.1701788816678462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5081.9000000000005</v>
      </c>
      <c r="D8" s="29">
        <f>SUM(D9:D11)</f>
        <v>6889.8</v>
      </c>
      <c r="E8" s="29">
        <f t="shared" si="0"/>
        <v>1807.8999999999996</v>
      </c>
      <c r="F8" s="28">
        <f t="shared" si="1"/>
        <v>1.3557527696334046</v>
      </c>
    </row>
    <row r="9" spans="1:6" ht="16.5" customHeight="1" x14ac:dyDescent="0.2">
      <c r="A9" s="11"/>
      <c r="B9" s="12" t="s">
        <v>12</v>
      </c>
      <c r="C9" s="29">
        <v>4390.8</v>
      </c>
      <c r="D9" s="29">
        <v>6090.2</v>
      </c>
      <c r="E9" s="29">
        <f t="shared" si="0"/>
        <v>1699.3999999999996</v>
      </c>
      <c r="F9" s="28">
        <f t="shared" si="1"/>
        <v>1.3870365309283046</v>
      </c>
    </row>
    <row r="10" spans="1:6" ht="16.5" customHeight="1" x14ac:dyDescent="0.2">
      <c r="A10" s="11"/>
      <c r="B10" s="12" t="s">
        <v>13</v>
      </c>
      <c r="C10" s="44">
        <v>150</v>
      </c>
      <c r="D10" s="44">
        <v>228.3</v>
      </c>
      <c r="E10" s="29">
        <f t="shared" si="0"/>
        <v>78.300000000000011</v>
      </c>
      <c r="F10" s="28">
        <f t="shared" si="1"/>
        <v>1.522</v>
      </c>
    </row>
    <row r="11" spans="1:6" ht="16.5" customHeight="1" x14ac:dyDescent="0.2">
      <c r="A11" s="11"/>
      <c r="B11" s="12" t="s">
        <v>14</v>
      </c>
      <c r="C11" s="29">
        <v>541.1</v>
      </c>
      <c r="D11" s="29">
        <v>571.29999999999995</v>
      </c>
      <c r="E11" s="29">
        <f t="shared" si="0"/>
        <v>30.199999999999932</v>
      </c>
      <c r="F11" s="28">
        <f t="shared" si="1"/>
        <v>1.0558122343374605</v>
      </c>
    </row>
    <row r="12" spans="1:6" ht="16.5" customHeight="1" x14ac:dyDescent="0.2">
      <c r="A12" s="11" t="s">
        <v>10</v>
      </c>
      <c r="B12" s="12" t="s">
        <v>15</v>
      </c>
      <c r="C12" s="29">
        <v>1134.5</v>
      </c>
      <c r="D12" s="29">
        <v>384.5</v>
      </c>
      <c r="E12" s="29">
        <f t="shared" si="0"/>
        <v>-750</v>
      </c>
      <c r="F12" s="28">
        <f t="shared" si="1"/>
        <v>0.33891582194799469</v>
      </c>
    </row>
    <row r="13" spans="1:6" ht="28.5" customHeight="1" x14ac:dyDescent="0.2">
      <c r="A13" s="11" t="s">
        <v>16</v>
      </c>
      <c r="B13" s="12" t="s">
        <v>17</v>
      </c>
      <c r="C13" s="29">
        <f>C14+C18</f>
        <v>5369.4</v>
      </c>
      <c r="D13" s="29">
        <f>D14+D18</f>
        <v>6125.2</v>
      </c>
      <c r="E13" s="29">
        <f t="shared" si="0"/>
        <v>755.80000000000018</v>
      </c>
      <c r="F13" s="28">
        <f t="shared" si="1"/>
        <v>1.1407606063992253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4234.8999999999996</v>
      </c>
      <c r="D14" s="29">
        <f>SUM(D15:D17)</f>
        <v>5740.7</v>
      </c>
      <c r="E14" s="29">
        <f t="shared" si="0"/>
        <v>1505.8000000000002</v>
      </c>
      <c r="F14" s="28">
        <f t="shared" si="1"/>
        <v>1.3555691988004439</v>
      </c>
    </row>
    <row r="15" spans="1:6" ht="16.5" customHeight="1" x14ac:dyDescent="0.2">
      <c r="A15" s="11"/>
      <c r="B15" s="12" t="s">
        <v>12</v>
      </c>
      <c r="C15" s="29">
        <v>3659</v>
      </c>
      <c r="D15" s="29">
        <v>5074.2</v>
      </c>
      <c r="E15" s="29">
        <f t="shared" si="0"/>
        <v>1415.1999999999998</v>
      </c>
      <c r="F15" s="28">
        <f t="shared" si="1"/>
        <v>1.3867723421699918</v>
      </c>
    </row>
    <row r="16" spans="1:6" ht="16.5" customHeight="1" x14ac:dyDescent="0.2">
      <c r="A16" s="11"/>
      <c r="B16" s="12" t="s">
        <v>13</v>
      </c>
      <c r="C16" s="44">
        <v>125</v>
      </c>
      <c r="D16" s="44">
        <v>190.3</v>
      </c>
      <c r="E16" s="29">
        <f t="shared" si="0"/>
        <v>65.300000000000011</v>
      </c>
      <c r="F16" s="28">
        <f t="shared" si="1"/>
        <v>1.5224000000000002</v>
      </c>
    </row>
    <row r="17" spans="1:6" ht="16.5" customHeight="1" x14ac:dyDescent="0.2">
      <c r="A17" s="11"/>
      <c r="B17" s="12" t="s">
        <v>14</v>
      </c>
      <c r="C17" s="29">
        <v>450.9</v>
      </c>
      <c r="D17" s="29">
        <v>476.2</v>
      </c>
      <c r="E17" s="29">
        <f t="shared" si="0"/>
        <v>25.300000000000011</v>
      </c>
      <c r="F17" s="28">
        <f t="shared" si="1"/>
        <v>1.0561100022177867</v>
      </c>
    </row>
    <row r="18" spans="1:6" ht="16.5" customHeight="1" x14ac:dyDescent="0.2">
      <c r="A18" s="11" t="s">
        <v>10</v>
      </c>
      <c r="B18" s="12" t="s">
        <v>15</v>
      </c>
      <c r="C18" s="29">
        <v>1134.5</v>
      </c>
      <c r="D18" s="29">
        <v>384.5</v>
      </c>
      <c r="E18" s="29">
        <f t="shared" si="0"/>
        <v>-750</v>
      </c>
      <c r="F18" s="28">
        <f t="shared" si="1"/>
        <v>0.33891582194799469</v>
      </c>
    </row>
    <row r="19" spans="1:6" ht="28.5" customHeight="1" x14ac:dyDescent="0.2">
      <c r="A19" s="11" t="s">
        <v>19</v>
      </c>
      <c r="B19" s="12" t="s">
        <v>20</v>
      </c>
      <c r="C19" s="29">
        <f>SUM(C20+C27+C28+C29+C30)</f>
        <v>3479</v>
      </c>
      <c r="D19" s="29">
        <f>SUM(D20+D27+D28+D29+D30)</f>
        <v>4468.3</v>
      </c>
      <c r="E19" s="29">
        <f t="shared" si="0"/>
        <v>989.30000000000018</v>
      </c>
      <c r="F19" s="28">
        <f t="shared" si="1"/>
        <v>1.2843633227939064</v>
      </c>
    </row>
    <row r="20" spans="1:6" ht="16.5" customHeight="1" x14ac:dyDescent="0.2">
      <c r="A20" s="11" t="s">
        <v>21</v>
      </c>
      <c r="B20" s="12" t="s">
        <v>22</v>
      </c>
      <c r="C20" s="29">
        <f>SUM(C21:C26)</f>
        <v>855.5</v>
      </c>
      <c r="D20" s="29">
        <f>SUM(D21:D26)</f>
        <v>1131.4000000000001</v>
      </c>
      <c r="E20" s="29">
        <f t="shared" si="0"/>
        <v>275.90000000000009</v>
      </c>
      <c r="F20" s="28">
        <f t="shared" si="1"/>
        <v>1.3225014611338399</v>
      </c>
    </row>
    <row r="21" spans="1:6" ht="16.5" customHeight="1" x14ac:dyDescent="0.2">
      <c r="A21" s="11" t="s">
        <v>10</v>
      </c>
      <c r="B21" s="12" t="s">
        <v>23</v>
      </c>
      <c r="C21" s="29">
        <v>235</v>
      </c>
      <c r="D21" s="29">
        <v>403.4</v>
      </c>
      <c r="E21" s="29">
        <f t="shared" si="0"/>
        <v>168.39999999999998</v>
      </c>
      <c r="F21" s="28">
        <f t="shared" si="1"/>
        <v>1.7165957446808511</v>
      </c>
    </row>
    <row r="22" spans="1:6" ht="16.5" customHeight="1" x14ac:dyDescent="0.2">
      <c r="A22" s="11" t="s">
        <v>10</v>
      </c>
      <c r="B22" s="12" t="s">
        <v>24</v>
      </c>
      <c r="C22" s="29">
        <v>350</v>
      </c>
      <c r="D22" s="29">
        <v>432.1</v>
      </c>
      <c r="E22" s="29">
        <f t="shared" si="0"/>
        <v>82.100000000000023</v>
      </c>
      <c r="F22" s="28">
        <f t="shared" si="1"/>
        <v>1.2345714285714287</v>
      </c>
    </row>
    <row r="23" spans="1:6" ht="16.5" customHeight="1" x14ac:dyDescent="0.2">
      <c r="A23" s="11" t="s">
        <v>10</v>
      </c>
      <c r="B23" s="12" t="s">
        <v>25</v>
      </c>
      <c r="C23" s="29">
        <v>23.7</v>
      </c>
      <c r="D23" s="29">
        <v>38.700000000000003</v>
      </c>
      <c r="E23" s="29">
        <f t="shared" si="0"/>
        <v>15.000000000000004</v>
      </c>
      <c r="F23" s="28">
        <f t="shared" si="1"/>
        <v>1.6329113924050636</v>
      </c>
    </row>
    <row r="24" spans="1:6" ht="16.5" customHeight="1" x14ac:dyDescent="0.2">
      <c r="A24" s="11" t="s">
        <v>10</v>
      </c>
      <c r="B24" s="12" t="s">
        <v>26</v>
      </c>
      <c r="C24" s="29">
        <v>12</v>
      </c>
      <c r="D24" s="29">
        <v>13.8</v>
      </c>
      <c r="E24" s="29">
        <f t="shared" si="0"/>
        <v>1.8000000000000007</v>
      </c>
      <c r="F24" s="28">
        <f t="shared" si="1"/>
        <v>1.1500000000000001</v>
      </c>
    </row>
    <row r="25" spans="1:6" ht="16.5" customHeight="1" x14ac:dyDescent="0.2">
      <c r="A25" s="11" t="s">
        <v>10</v>
      </c>
      <c r="B25" s="12" t="s">
        <v>27</v>
      </c>
      <c r="C25" s="29">
        <v>89.8</v>
      </c>
      <c r="D25" s="29">
        <v>122.2</v>
      </c>
      <c r="E25" s="29">
        <f t="shared" si="0"/>
        <v>32.400000000000006</v>
      </c>
      <c r="F25" s="28">
        <f t="shared" si="1"/>
        <v>1.3608017817371938</v>
      </c>
    </row>
    <row r="26" spans="1:6" ht="16.5" customHeight="1" x14ac:dyDescent="0.2">
      <c r="A26" s="11" t="s">
        <v>10</v>
      </c>
      <c r="B26" s="12" t="s">
        <v>28</v>
      </c>
      <c r="C26" s="29">
        <v>145</v>
      </c>
      <c r="D26" s="29">
        <v>121.2</v>
      </c>
      <c r="E26" s="29">
        <f t="shared" si="0"/>
        <v>-23.799999999999997</v>
      </c>
      <c r="F26" s="28">
        <f t="shared" si="1"/>
        <v>0.83586206896551729</v>
      </c>
    </row>
    <row r="27" spans="1:6" ht="16.5" customHeight="1" x14ac:dyDescent="0.2">
      <c r="A27" s="11" t="s">
        <v>29</v>
      </c>
      <c r="B27" s="12" t="s">
        <v>30</v>
      </c>
      <c r="C27" s="29">
        <v>1803.9</v>
      </c>
      <c r="D27" s="29">
        <v>2287.8000000000002</v>
      </c>
      <c r="E27" s="29">
        <f t="shared" si="0"/>
        <v>483.90000000000009</v>
      </c>
      <c r="F27" s="28">
        <f t="shared" si="1"/>
        <v>1.2682521204057875</v>
      </c>
    </row>
    <row r="28" spans="1:6" ht="16.5" customHeight="1" x14ac:dyDescent="0.2">
      <c r="A28" s="11" t="s">
        <v>31</v>
      </c>
      <c r="B28" s="12" t="s">
        <v>32</v>
      </c>
      <c r="C28" s="29">
        <v>664.9</v>
      </c>
      <c r="D28" s="29">
        <v>791.3</v>
      </c>
      <c r="E28" s="29">
        <f t="shared" si="0"/>
        <v>126.39999999999998</v>
      </c>
      <c r="F28" s="28">
        <f t="shared" si="1"/>
        <v>1.19010377500376</v>
      </c>
    </row>
    <row r="29" spans="1:6" ht="16.5" customHeight="1" x14ac:dyDescent="0.25">
      <c r="A29" s="11" t="s">
        <v>33</v>
      </c>
      <c r="B29" s="12" t="s">
        <v>34</v>
      </c>
      <c r="C29" s="26">
        <v>140.69999999999999</v>
      </c>
      <c r="D29" s="26">
        <v>220.3</v>
      </c>
      <c r="E29" s="26">
        <f t="shared" si="0"/>
        <v>79.600000000000023</v>
      </c>
      <c r="F29" s="25">
        <f t="shared" si="1"/>
        <v>1.5657427149964465</v>
      </c>
    </row>
    <row r="30" spans="1:6" ht="16.5" customHeight="1" x14ac:dyDescent="0.25">
      <c r="A30" s="11" t="s">
        <v>35</v>
      </c>
      <c r="B30" s="12" t="s">
        <v>36</v>
      </c>
      <c r="C30" s="26">
        <v>14</v>
      </c>
      <c r="D30" s="26">
        <v>37.5</v>
      </c>
      <c r="E30" s="26">
        <f t="shared" si="0"/>
        <v>23.5</v>
      </c>
      <c r="F30" s="25">
        <f t="shared" si="1"/>
        <v>2.6785714285714284</v>
      </c>
    </row>
    <row r="31" spans="1:6" ht="16.5" customHeight="1" x14ac:dyDescent="0.25">
      <c r="A31" s="11" t="s">
        <v>10</v>
      </c>
      <c r="B31" s="12" t="s">
        <v>37</v>
      </c>
      <c r="C31" s="26">
        <v>14</v>
      </c>
      <c r="D31" s="26">
        <v>37.5</v>
      </c>
      <c r="E31" s="26">
        <f t="shared" si="0"/>
        <v>23.5</v>
      </c>
      <c r="F31" s="25">
        <f t="shared" si="1"/>
        <v>2.6785714285714284</v>
      </c>
    </row>
    <row r="32" spans="1:6" ht="16.5" customHeight="1" x14ac:dyDescent="0.25">
      <c r="A32" s="11" t="s">
        <v>38</v>
      </c>
      <c r="B32" s="12" t="s">
        <v>39</v>
      </c>
      <c r="C32" s="26">
        <f>SUM(C13-C19)</f>
        <v>1890.3999999999996</v>
      </c>
      <c r="D32" s="26">
        <f>SUM(D13-D19)</f>
        <v>1656.8999999999996</v>
      </c>
      <c r="E32" s="26">
        <f t="shared" si="0"/>
        <v>-233.5</v>
      </c>
      <c r="F32" s="25">
        <f t="shared" si="1"/>
        <v>0.87648116800677101</v>
      </c>
    </row>
    <row r="33" spans="1:6" ht="32.25" customHeight="1" x14ac:dyDescent="0.2">
      <c r="A33" s="11" t="s">
        <v>40</v>
      </c>
      <c r="B33" s="12" t="s">
        <v>112</v>
      </c>
      <c r="C33" s="29">
        <v>0</v>
      </c>
      <c r="D33" s="29">
        <v>32.299999999999997</v>
      </c>
      <c r="E33" s="29">
        <f>D33-C33</f>
        <v>32.299999999999997</v>
      </c>
      <c r="F33" s="28"/>
    </row>
    <row r="34" spans="1:6" ht="16.5" customHeight="1" x14ac:dyDescent="0.25">
      <c r="A34" s="11" t="s">
        <v>42</v>
      </c>
      <c r="B34" s="12" t="s">
        <v>91</v>
      </c>
      <c r="C34" s="26">
        <f>SUM(C35:C38)</f>
        <v>450.9</v>
      </c>
      <c r="D34" s="26">
        <f>SUM(D35:D38)</f>
        <v>546.29999999999995</v>
      </c>
      <c r="E34" s="26">
        <f t="shared" si="0"/>
        <v>95.399999999999977</v>
      </c>
      <c r="F34" s="25">
        <f t="shared" si="1"/>
        <v>1.2115768463073853</v>
      </c>
    </row>
    <row r="35" spans="1:6" ht="16.5" customHeight="1" x14ac:dyDescent="0.25">
      <c r="A35" s="11" t="s">
        <v>10</v>
      </c>
      <c r="B35" s="12" t="s">
        <v>30</v>
      </c>
      <c r="C35" s="26">
        <v>277</v>
      </c>
      <c r="D35" s="26">
        <v>327.5</v>
      </c>
      <c r="E35" s="26">
        <f t="shared" si="0"/>
        <v>50.5</v>
      </c>
      <c r="F35" s="25">
        <f t="shared" si="1"/>
        <v>1.1823104693140793</v>
      </c>
    </row>
    <row r="36" spans="1:6" ht="16.5" customHeight="1" x14ac:dyDescent="0.25">
      <c r="A36" s="11" t="s">
        <v>10</v>
      </c>
      <c r="B36" s="12" t="s">
        <v>32</v>
      </c>
      <c r="C36" s="26">
        <v>102.1</v>
      </c>
      <c r="D36" s="26">
        <v>121.4</v>
      </c>
      <c r="E36" s="26">
        <f t="shared" si="0"/>
        <v>19.300000000000011</v>
      </c>
      <c r="F36" s="25">
        <f t="shared" si="1"/>
        <v>1.189030362389814</v>
      </c>
    </row>
    <row r="37" spans="1:6" ht="16.5" customHeight="1" x14ac:dyDescent="0.25">
      <c r="A37" s="11" t="s">
        <v>10</v>
      </c>
      <c r="B37" s="12" t="s">
        <v>34</v>
      </c>
      <c r="C37" s="26">
        <v>9.9</v>
      </c>
      <c r="D37" s="26">
        <v>8.8000000000000007</v>
      </c>
      <c r="E37" s="26">
        <f t="shared" si="0"/>
        <v>-1.0999999999999996</v>
      </c>
      <c r="F37" s="25">
        <f t="shared" si="1"/>
        <v>0.88888888888888895</v>
      </c>
    </row>
    <row r="38" spans="1:6" ht="46.5" customHeight="1" x14ac:dyDescent="0.2">
      <c r="A38" s="11" t="s">
        <v>10</v>
      </c>
      <c r="B38" s="12" t="s">
        <v>43</v>
      </c>
      <c r="C38" s="29">
        <v>61.9</v>
      </c>
      <c r="D38" s="29">
        <v>88.6</v>
      </c>
      <c r="E38" s="29">
        <f t="shared" si="0"/>
        <v>26.699999999999996</v>
      </c>
      <c r="F38" s="28">
        <f t="shared" si="1"/>
        <v>1.431340872374798</v>
      </c>
    </row>
    <row r="39" spans="1:6" ht="16.5" customHeight="1" x14ac:dyDescent="0.25">
      <c r="A39" s="11" t="s">
        <v>44</v>
      </c>
      <c r="B39" s="12" t="s">
        <v>45</v>
      </c>
      <c r="C39" s="26">
        <v>750</v>
      </c>
      <c r="D39" s="26">
        <v>0</v>
      </c>
      <c r="E39" s="29">
        <f t="shared" si="0"/>
        <v>-750</v>
      </c>
      <c r="F39" s="25">
        <v>0</v>
      </c>
    </row>
    <row r="40" spans="1:6" ht="16.5" customHeight="1" x14ac:dyDescent="0.25">
      <c r="A40" s="11"/>
      <c r="B40" s="12" t="s">
        <v>111</v>
      </c>
      <c r="C40" s="26">
        <v>750</v>
      </c>
      <c r="D40" s="26">
        <v>0</v>
      </c>
      <c r="E40" s="29">
        <f>D40-C40</f>
        <v>-750</v>
      </c>
      <c r="F40" s="28">
        <f>D40/C40</f>
        <v>0</v>
      </c>
    </row>
    <row r="41" spans="1:6" ht="28.5" customHeight="1" x14ac:dyDescent="0.2">
      <c r="A41" s="11" t="s">
        <v>46</v>
      </c>
      <c r="B41" s="12" t="s">
        <v>47</v>
      </c>
      <c r="C41" s="29">
        <f>SUM(C32+C33-C34-C39)</f>
        <v>689.49999999999955</v>
      </c>
      <c r="D41" s="29">
        <f>SUM(D32+D33-D34-D39)</f>
        <v>1142.8999999999996</v>
      </c>
      <c r="E41" s="29">
        <f t="shared" si="0"/>
        <v>453.40000000000009</v>
      </c>
      <c r="F41" s="28">
        <f t="shared" si="1"/>
        <v>1.6575779550398846</v>
      </c>
    </row>
    <row r="42" spans="1:6" ht="16.5" customHeight="1" x14ac:dyDescent="0.25">
      <c r="A42" s="11" t="s">
        <v>48</v>
      </c>
      <c r="B42" s="12" t="s">
        <v>49</v>
      </c>
      <c r="C42" s="26">
        <v>0</v>
      </c>
      <c r="D42" s="26">
        <v>0.2</v>
      </c>
      <c r="E42" s="26">
        <v>0</v>
      </c>
      <c r="F42" s="25">
        <v>0</v>
      </c>
    </row>
    <row r="43" spans="1:6" ht="16.5" customHeight="1" x14ac:dyDescent="0.25">
      <c r="A43" s="11" t="s">
        <v>50</v>
      </c>
      <c r="B43" s="12" t="s">
        <v>51</v>
      </c>
      <c r="C43" s="26">
        <f>SUM(C44:C47)</f>
        <v>231.4</v>
      </c>
      <c r="D43" s="26">
        <f>SUM(D44:D47)</f>
        <v>458.9</v>
      </c>
      <c r="E43" s="26">
        <f t="shared" si="0"/>
        <v>227.49999999999997</v>
      </c>
      <c r="F43" s="25">
        <f t="shared" si="1"/>
        <v>1.9831460674157302</v>
      </c>
    </row>
    <row r="44" spans="1:6" ht="16.5" customHeight="1" x14ac:dyDescent="0.25">
      <c r="A44" s="11"/>
      <c r="B44" s="12" t="s">
        <v>52</v>
      </c>
      <c r="C44" s="26">
        <v>68.099999999999994</v>
      </c>
      <c r="D44" s="26">
        <v>84.1</v>
      </c>
      <c r="E44" s="26">
        <f t="shared" si="0"/>
        <v>16</v>
      </c>
      <c r="F44" s="25">
        <f t="shared" si="1"/>
        <v>1.2349486049926579</v>
      </c>
    </row>
    <row r="45" spans="1:6" ht="16.5" customHeight="1" x14ac:dyDescent="0.25">
      <c r="A45" s="11"/>
      <c r="B45" s="12" t="s">
        <v>106</v>
      </c>
      <c r="C45" s="26">
        <v>15</v>
      </c>
      <c r="D45" s="26">
        <v>14</v>
      </c>
      <c r="E45" s="26">
        <f t="shared" si="0"/>
        <v>-1</v>
      </c>
      <c r="F45" s="25">
        <f t="shared" si="1"/>
        <v>0.93333333333333335</v>
      </c>
    </row>
    <row r="46" spans="1:6" ht="16.5" customHeight="1" x14ac:dyDescent="0.25">
      <c r="A46" s="11"/>
      <c r="B46" s="12" t="s">
        <v>107</v>
      </c>
      <c r="C46" s="26">
        <v>0</v>
      </c>
      <c r="D46" s="26">
        <v>0</v>
      </c>
      <c r="E46" s="26">
        <v>0</v>
      </c>
      <c r="F46" s="25">
        <v>0</v>
      </c>
    </row>
    <row r="47" spans="1:6" ht="45" customHeight="1" x14ac:dyDescent="0.2">
      <c r="A47" s="11"/>
      <c r="B47" s="12" t="s">
        <v>109</v>
      </c>
      <c r="C47" s="29">
        <v>148.30000000000001</v>
      </c>
      <c r="D47" s="29">
        <v>360.8</v>
      </c>
      <c r="E47" s="29">
        <f t="shared" si="0"/>
        <v>212.5</v>
      </c>
      <c r="F47" s="28">
        <f t="shared" si="1"/>
        <v>2.432906271072151</v>
      </c>
    </row>
    <row r="48" spans="1:6" ht="28.5" customHeight="1" x14ac:dyDescent="0.2">
      <c r="A48" s="11" t="s">
        <v>57</v>
      </c>
      <c r="B48" s="12" t="s">
        <v>58</v>
      </c>
      <c r="C48" s="29">
        <f>SUM(C41+C42-C43)</f>
        <v>458.09999999999957</v>
      </c>
      <c r="D48" s="29">
        <f>SUM(D41+D42-D43)</f>
        <v>684.1999999999997</v>
      </c>
      <c r="E48" s="29">
        <f t="shared" si="0"/>
        <v>226.10000000000014</v>
      </c>
      <c r="F48" s="28">
        <f t="shared" si="1"/>
        <v>1.4935603580004373</v>
      </c>
    </row>
    <row r="49" spans="1:6" ht="16.5" customHeight="1" x14ac:dyDescent="0.2">
      <c r="A49" s="11" t="s">
        <v>59</v>
      </c>
      <c r="B49" s="12" t="s">
        <v>60</v>
      </c>
      <c r="C49" s="27">
        <v>0</v>
      </c>
      <c r="D49" s="27">
        <v>125.5</v>
      </c>
      <c r="E49" s="27">
        <f t="shared" si="0"/>
        <v>125.5</v>
      </c>
      <c r="F49" s="28">
        <v>0</v>
      </c>
    </row>
    <row r="50" spans="1:6" ht="16.5" customHeight="1" x14ac:dyDescent="0.2">
      <c r="A50" s="11" t="s">
        <v>61</v>
      </c>
      <c r="B50" s="12" t="s">
        <v>62</v>
      </c>
      <c r="C50" s="29">
        <f>C48-C49</f>
        <v>458.09999999999957</v>
      </c>
      <c r="D50" s="29">
        <f>D48-D49</f>
        <v>558.6999999999997</v>
      </c>
      <c r="E50" s="27">
        <f t="shared" si="0"/>
        <v>100.60000000000014</v>
      </c>
      <c r="F50" s="28">
        <f t="shared" si="1"/>
        <v>1.2196027068325699</v>
      </c>
    </row>
    <row r="51" spans="1:6" ht="28.5" customHeight="1" x14ac:dyDescent="0.2">
      <c r="A51" s="11"/>
      <c r="B51" s="12" t="s">
        <v>63</v>
      </c>
      <c r="C51" s="29">
        <f>C50+C29+C37</f>
        <v>608.69999999999948</v>
      </c>
      <c r="D51" s="29">
        <f>D50+D29+D37</f>
        <v>787.79999999999973</v>
      </c>
      <c r="E51" s="27">
        <f t="shared" si="0"/>
        <v>179.10000000000025</v>
      </c>
      <c r="F51" s="28">
        <f t="shared" si="1"/>
        <v>1.2942336126170535</v>
      </c>
    </row>
    <row r="52" spans="1:6" ht="16.5" customHeight="1" x14ac:dyDescent="0.25">
      <c r="A52" s="11" t="s">
        <v>64</v>
      </c>
      <c r="B52" s="12" t="s">
        <v>65</v>
      </c>
      <c r="C52" s="13" t="s">
        <v>10</v>
      </c>
      <c r="D52" s="13">
        <v>85.7</v>
      </c>
      <c r="E52" s="13" t="s">
        <v>10</v>
      </c>
      <c r="F52" s="13" t="s">
        <v>10</v>
      </c>
    </row>
    <row r="53" spans="1:6" ht="16.5" customHeight="1" x14ac:dyDescent="0.25">
      <c r="A53" s="11" t="s">
        <v>66</v>
      </c>
      <c r="B53" s="12" t="s">
        <v>67</v>
      </c>
      <c r="C53" s="13" t="s">
        <v>10</v>
      </c>
      <c r="D53" s="13">
        <v>8.1999999999999993</v>
      </c>
      <c r="E53" s="13" t="s">
        <v>10</v>
      </c>
      <c r="F53" s="13" t="s">
        <v>10</v>
      </c>
    </row>
    <row r="54" spans="1:6" ht="28.5" customHeight="1" x14ac:dyDescent="0.25">
      <c r="A54" s="11" t="s">
        <v>68</v>
      </c>
      <c r="B54" s="12" t="s">
        <v>98</v>
      </c>
      <c r="C54" s="13" t="s">
        <v>10</v>
      </c>
      <c r="D54" s="26">
        <v>473</v>
      </c>
      <c r="E54" s="13" t="s">
        <v>10</v>
      </c>
      <c r="F54" s="13" t="s">
        <v>10</v>
      </c>
    </row>
    <row r="55" spans="1:6" ht="16.5" customHeight="1" x14ac:dyDescent="0.25">
      <c r="A55" s="11"/>
      <c r="B55" s="12" t="s">
        <v>69</v>
      </c>
      <c r="C55" s="13" t="s">
        <v>10</v>
      </c>
      <c r="D55" s="26">
        <v>473</v>
      </c>
      <c r="E55" s="13" t="s">
        <v>10</v>
      </c>
      <c r="F55" s="13" t="s">
        <v>10</v>
      </c>
    </row>
    <row r="56" spans="1:6" ht="16.5" customHeight="1" x14ac:dyDescent="0.25">
      <c r="A56" s="11"/>
      <c r="B56" s="12" t="s">
        <v>70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71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 t="s">
        <v>10</v>
      </c>
      <c r="B58" s="12" t="s">
        <v>72</v>
      </c>
      <c r="C58" s="13" t="s">
        <v>10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2" t="s">
        <v>73</v>
      </c>
      <c r="C59" s="13" t="s">
        <v>10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/>
      <c r="B60" s="14" t="s">
        <v>94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4" t="s">
        <v>75</v>
      </c>
      <c r="C61" s="13" t="s">
        <v>74</v>
      </c>
      <c r="D61" s="13" t="s">
        <v>10</v>
      </c>
      <c r="E61" s="13" t="s">
        <v>10</v>
      </c>
      <c r="F61" s="13" t="s">
        <v>10</v>
      </c>
    </row>
    <row r="62" spans="1:6" ht="16.5" customHeight="1" x14ac:dyDescent="0.25">
      <c r="A62" s="11" t="s">
        <v>10</v>
      </c>
      <c r="B62" s="14" t="s">
        <v>76</v>
      </c>
      <c r="C62" s="13" t="s">
        <v>74</v>
      </c>
      <c r="D62" s="13" t="s">
        <v>10</v>
      </c>
      <c r="E62" s="13" t="s">
        <v>10</v>
      </c>
      <c r="F62" s="13" t="s">
        <v>10</v>
      </c>
    </row>
    <row r="63" spans="1:6" ht="16.5" customHeight="1" x14ac:dyDescent="0.25">
      <c r="A63" s="11" t="s">
        <v>10</v>
      </c>
      <c r="B63" s="16" t="s">
        <v>77</v>
      </c>
      <c r="C63" s="13" t="s">
        <v>74</v>
      </c>
      <c r="D63" s="13" t="s">
        <v>10</v>
      </c>
      <c r="E63" s="18" t="s">
        <v>10</v>
      </c>
      <c r="F63" s="18" t="s">
        <v>10</v>
      </c>
    </row>
    <row r="64" spans="1:6" ht="16.5" customHeight="1" x14ac:dyDescent="0.25">
      <c r="A64" s="68" t="s">
        <v>78</v>
      </c>
      <c r="B64" s="20" t="s">
        <v>79</v>
      </c>
      <c r="C64" s="24"/>
      <c r="D64" s="21"/>
      <c r="E64" s="33"/>
      <c r="F64" s="35"/>
    </row>
    <row r="65" spans="1:6" ht="16.5" customHeight="1" x14ac:dyDescent="0.25">
      <c r="A65" s="68"/>
      <c r="B65" s="22" t="s">
        <v>104</v>
      </c>
      <c r="C65" s="19">
        <v>299.8</v>
      </c>
      <c r="D65" s="23">
        <v>299.8</v>
      </c>
      <c r="E65" s="34" t="s">
        <v>74</v>
      </c>
      <c r="F65" s="32" t="s">
        <v>74</v>
      </c>
    </row>
    <row r="66" spans="1:6" ht="16.5" customHeight="1" x14ac:dyDescent="0.25">
      <c r="A66" s="65"/>
      <c r="B66" s="17" t="s">
        <v>80</v>
      </c>
      <c r="C66" s="41">
        <v>299.8</v>
      </c>
      <c r="D66" s="19">
        <v>299.8</v>
      </c>
      <c r="E66" s="32" t="s">
        <v>74</v>
      </c>
      <c r="F66" s="32" t="s">
        <v>74</v>
      </c>
    </row>
    <row r="67" spans="1:6" ht="16.5" customHeight="1" x14ac:dyDescent="0.25">
      <c r="A67" s="65"/>
      <c r="B67" s="14" t="s">
        <v>115</v>
      </c>
      <c r="C67" s="15" t="s">
        <v>74</v>
      </c>
      <c r="D67" s="15">
        <v>203.1</v>
      </c>
      <c r="E67" s="13" t="s">
        <v>74</v>
      </c>
      <c r="F67" s="13" t="s">
        <v>74</v>
      </c>
    </row>
    <row r="68" spans="1:6" ht="16.5" customHeight="1" x14ac:dyDescent="0.25">
      <c r="A68" s="65"/>
      <c r="B68" s="16" t="s">
        <v>80</v>
      </c>
      <c r="C68" s="24" t="s">
        <v>74</v>
      </c>
      <c r="D68" s="24">
        <v>203.1</v>
      </c>
      <c r="E68" s="18" t="s">
        <v>74</v>
      </c>
      <c r="F68" s="18" t="s">
        <v>74</v>
      </c>
    </row>
    <row r="69" spans="1:6" ht="16.5" customHeight="1" x14ac:dyDescent="0.25">
      <c r="A69" s="68" t="s">
        <v>82</v>
      </c>
      <c r="B69" s="20" t="s">
        <v>100</v>
      </c>
      <c r="C69" s="43"/>
      <c r="D69" s="42"/>
      <c r="E69" s="33"/>
      <c r="F69" s="35"/>
    </row>
    <row r="70" spans="1:6" ht="16.5" customHeight="1" x14ac:dyDescent="0.25">
      <c r="A70" s="65"/>
      <c r="B70" s="22" t="s">
        <v>104</v>
      </c>
      <c r="C70" s="19">
        <v>982.5</v>
      </c>
      <c r="D70" s="23">
        <v>982.5</v>
      </c>
      <c r="E70" s="34" t="s">
        <v>74</v>
      </c>
      <c r="F70" s="32" t="s">
        <v>74</v>
      </c>
    </row>
    <row r="71" spans="1:6" ht="16.5" customHeight="1" x14ac:dyDescent="0.25">
      <c r="A71" s="65"/>
      <c r="B71" s="14" t="s">
        <v>83</v>
      </c>
      <c r="C71" s="19">
        <v>41.1</v>
      </c>
      <c r="D71" s="19">
        <v>41.1</v>
      </c>
      <c r="E71" s="32" t="s">
        <v>74</v>
      </c>
      <c r="F71" s="32" t="s">
        <v>74</v>
      </c>
    </row>
    <row r="72" spans="1:6" ht="16.5" customHeight="1" x14ac:dyDescent="0.25">
      <c r="A72" s="65"/>
      <c r="B72" s="14" t="s">
        <v>115</v>
      </c>
      <c r="C72" s="15" t="s">
        <v>74</v>
      </c>
      <c r="D72" s="15">
        <v>1087.0999999999999</v>
      </c>
      <c r="E72" s="13" t="s">
        <v>74</v>
      </c>
      <c r="F72" s="13" t="s">
        <v>74</v>
      </c>
    </row>
    <row r="73" spans="1:6" ht="16.5" customHeight="1" x14ac:dyDescent="0.25">
      <c r="A73" s="65"/>
      <c r="B73" s="14" t="s">
        <v>83</v>
      </c>
      <c r="C73" s="15" t="s">
        <v>74</v>
      </c>
      <c r="D73" s="15">
        <v>128.6</v>
      </c>
      <c r="E73" s="13" t="s">
        <v>74</v>
      </c>
      <c r="F73" s="13" t="s">
        <v>74</v>
      </c>
    </row>
    <row r="74" spans="1:6" ht="16.5" customHeight="1" x14ac:dyDescent="0.25">
      <c r="A74" s="65" t="s">
        <v>84</v>
      </c>
      <c r="B74" s="12" t="s">
        <v>85</v>
      </c>
      <c r="C74" s="13">
        <v>78</v>
      </c>
      <c r="D74" s="13">
        <v>77</v>
      </c>
      <c r="E74" s="13">
        <f>D74-C74</f>
        <v>-1</v>
      </c>
      <c r="F74" s="25">
        <f>D74/C74</f>
        <v>0.98717948717948723</v>
      </c>
    </row>
    <row r="75" spans="1:6" ht="16.5" customHeight="1" x14ac:dyDescent="0.25">
      <c r="A75" s="65"/>
      <c r="B75" s="12" t="s">
        <v>86</v>
      </c>
      <c r="C75" s="11">
        <v>7</v>
      </c>
      <c r="D75" s="11">
        <v>7</v>
      </c>
      <c r="E75" s="13">
        <f>D75-C75</f>
        <v>0</v>
      </c>
      <c r="F75" s="25">
        <f>D75/C75</f>
        <v>1</v>
      </c>
    </row>
    <row r="76" spans="1:6" ht="16.5" customHeight="1" x14ac:dyDescent="0.25">
      <c r="A76" s="65" t="s">
        <v>87</v>
      </c>
      <c r="B76" s="12" t="s">
        <v>88</v>
      </c>
      <c r="C76" s="26">
        <v>2.9</v>
      </c>
      <c r="D76" s="26">
        <v>3.8</v>
      </c>
      <c r="E76" s="26">
        <f>D76-C76</f>
        <v>0.89999999999999991</v>
      </c>
      <c r="F76" s="25">
        <f>D76/C76</f>
        <v>1.3103448275862069</v>
      </c>
    </row>
    <row r="77" spans="1:6" ht="16.5" customHeight="1" x14ac:dyDescent="0.25">
      <c r="A77" s="65"/>
      <c r="B77" s="12" t="s">
        <v>89</v>
      </c>
      <c r="C77" s="26">
        <v>4.4000000000000004</v>
      </c>
      <c r="D77" s="26">
        <v>5.2</v>
      </c>
      <c r="E77" s="26">
        <f>D77-C77</f>
        <v>0.79999999999999982</v>
      </c>
      <c r="F77" s="25">
        <f>D77/C77</f>
        <v>1.1818181818181817</v>
      </c>
    </row>
    <row r="78" spans="1:6" ht="16.5" customHeight="1" x14ac:dyDescent="0.25">
      <c r="A78" s="5"/>
      <c r="B78" s="6"/>
      <c r="C78" s="7"/>
      <c r="D78" s="7"/>
      <c r="E78" s="7"/>
      <c r="F78" s="7"/>
    </row>
    <row r="79" spans="1:6" ht="15.75" x14ac:dyDescent="0.25">
      <c r="A79" s="4" t="s">
        <v>90</v>
      </c>
    </row>
    <row r="80" spans="1:6" ht="16.5" x14ac:dyDescent="0.25">
      <c r="A80" s="8"/>
      <c r="B80" s="8" t="s">
        <v>93</v>
      </c>
      <c r="C80" s="9"/>
      <c r="D80" s="9"/>
      <c r="E80" s="9"/>
      <c r="F80" s="9"/>
    </row>
    <row r="81" spans="1:6" ht="15.75" x14ac:dyDescent="0.25">
      <c r="A81" s="2"/>
      <c r="B81" s="2"/>
      <c r="C81" s="2"/>
      <c r="D81" s="2"/>
      <c r="E81" s="2"/>
      <c r="F81" s="2"/>
    </row>
    <row r="82" spans="1:6" ht="16.5" x14ac:dyDescent="0.25">
      <c r="A82" s="8"/>
      <c r="B82" s="8" t="s">
        <v>95</v>
      </c>
      <c r="C82" s="8"/>
      <c r="D82" s="8"/>
      <c r="E82" s="8"/>
      <c r="F82" s="8"/>
    </row>
    <row r="83" spans="1:6" ht="15.75" x14ac:dyDescent="0.25">
      <c r="A83" s="1"/>
    </row>
    <row r="84" spans="1:6" ht="15.75" x14ac:dyDescent="0.25">
      <c r="A84" s="1"/>
    </row>
  </sheetData>
  <mergeCells count="7">
    <mergeCell ref="A69:A73"/>
    <mergeCell ref="A74:A75"/>
    <mergeCell ref="A76:A77"/>
    <mergeCell ref="A2:F2"/>
    <mergeCell ref="A3:F3"/>
    <mergeCell ref="A4:F4"/>
    <mergeCell ref="A64:A68"/>
  </mergeCells>
  <phoneticPr fontId="9" type="noConversion"/>
  <pageMargins left="0.75" right="0.75" top="1" bottom="1" header="0.5" footer="0.5"/>
  <pageSetup paperSize="9" scale="91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opLeftCell="A28" workbookViewId="0">
      <selection activeCell="F50" sqref="F50"/>
    </sheetView>
  </sheetViews>
  <sheetFormatPr defaultRowHeight="12.75" x14ac:dyDescent="0.2"/>
  <cols>
    <col min="1" max="1" width="6" customWidth="1"/>
    <col min="2" max="2" width="42.710937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116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540000</v>
      </c>
      <c r="D6" s="27">
        <v>524296</v>
      </c>
      <c r="E6" s="27">
        <f>D6-C6</f>
        <v>-15704</v>
      </c>
      <c r="F6" s="28">
        <f>D6/C6</f>
        <v>0.97091851851851851</v>
      </c>
    </row>
    <row r="7" spans="1:6" ht="28.5" customHeight="1" x14ac:dyDescent="0.2">
      <c r="A7" s="11" t="s">
        <v>9</v>
      </c>
      <c r="B7" s="12" t="s">
        <v>97</v>
      </c>
      <c r="C7" s="29">
        <f>C8+C12</f>
        <v>6819</v>
      </c>
      <c r="D7" s="29">
        <f>D8+D12</f>
        <v>8723.3000000000011</v>
      </c>
      <c r="E7" s="29">
        <f t="shared" ref="E7:E51" si="0">D7-C7</f>
        <v>1904.3000000000011</v>
      </c>
      <c r="F7" s="28">
        <f t="shared" ref="F7:F51" si="1">D7/C7</f>
        <v>1.2792638216747325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5445</v>
      </c>
      <c r="D8" s="29">
        <f>SUM(D9:D11)</f>
        <v>7306.6</v>
      </c>
      <c r="E8" s="29">
        <f t="shared" si="0"/>
        <v>1861.6000000000004</v>
      </c>
      <c r="F8" s="28">
        <f t="shared" si="1"/>
        <v>1.3418916437098256</v>
      </c>
    </row>
    <row r="9" spans="1:6" ht="16.5" customHeight="1" x14ac:dyDescent="0.2">
      <c r="A9" s="11"/>
      <c r="B9" s="12" t="s">
        <v>12</v>
      </c>
      <c r="C9" s="29">
        <v>4665</v>
      </c>
      <c r="D9" s="29">
        <v>6417.3</v>
      </c>
      <c r="E9" s="29">
        <f t="shared" si="0"/>
        <v>1752.3000000000002</v>
      </c>
      <c r="F9" s="28">
        <f t="shared" si="1"/>
        <v>1.3756270096463024</v>
      </c>
    </row>
    <row r="10" spans="1:6" ht="16.5" customHeight="1" x14ac:dyDescent="0.2">
      <c r="A10" s="11"/>
      <c r="B10" s="12" t="s">
        <v>13</v>
      </c>
      <c r="C10" s="29">
        <v>150</v>
      </c>
      <c r="D10" s="44">
        <v>232.2</v>
      </c>
      <c r="E10" s="29">
        <f t="shared" si="0"/>
        <v>82.199999999999989</v>
      </c>
      <c r="F10" s="28">
        <f t="shared" si="1"/>
        <v>1.5479999999999998</v>
      </c>
    </row>
    <row r="11" spans="1:6" ht="16.5" customHeight="1" x14ac:dyDescent="0.2">
      <c r="A11" s="11"/>
      <c r="B11" s="12" t="s">
        <v>14</v>
      </c>
      <c r="C11" s="29">
        <v>630</v>
      </c>
      <c r="D11" s="29">
        <v>657.1</v>
      </c>
      <c r="E11" s="29">
        <f t="shared" si="0"/>
        <v>27.100000000000023</v>
      </c>
      <c r="F11" s="28">
        <f t="shared" si="1"/>
        <v>1.043015873015873</v>
      </c>
    </row>
    <row r="12" spans="1:6" ht="16.5" customHeight="1" x14ac:dyDescent="0.2">
      <c r="A12" s="11" t="s">
        <v>10</v>
      </c>
      <c r="B12" s="12" t="s">
        <v>15</v>
      </c>
      <c r="C12" s="29">
        <v>1374</v>
      </c>
      <c r="D12" s="29">
        <v>1416.7</v>
      </c>
      <c r="E12" s="29">
        <f t="shared" si="0"/>
        <v>42.700000000000045</v>
      </c>
      <c r="F12" s="28">
        <f t="shared" si="1"/>
        <v>1.0310771470160116</v>
      </c>
    </row>
    <row r="13" spans="1:6" ht="28.5" customHeight="1" x14ac:dyDescent="0.2">
      <c r="A13" s="11" t="s">
        <v>16</v>
      </c>
      <c r="B13" s="12" t="s">
        <v>17</v>
      </c>
      <c r="C13" s="29">
        <f>C14+C18</f>
        <v>5911.5</v>
      </c>
      <c r="D13" s="29">
        <f>D14+D18</f>
        <v>7505.3</v>
      </c>
      <c r="E13" s="29">
        <f t="shared" si="0"/>
        <v>1593.8000000000002</v>
      </c>
      <c r="F13" s="28">
        <f t="shared" si="1"/>
        <v>1.2696100820434746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4537.5</v>
      </c>
      <c r="D14" s="29">
        <f>SUM(D15:D17)</f>
        <v>6088.6</v>
      </c>
      <c r="E14" s="29">
        <f t="shared" si="0"/>
        <v>1551.1000000000004</v>
      </c>
      <c r="F14" s="28">
        <f t="shared" si="1"/>
        <v>1.341840220385675</v>
      </c>
    </row>
    <row r="15" spans="1:6" ht="16.5" customHeight="1" x14ac:dyDescent="0.2">
      <c r="A15" s="11"/>
      <c r="B15" s="12" t="s">
        <v>12</v>
      </c>
      <c r="C15" s="29">
        <v>3887.5</v>
      </c>
      <c r="D15" s="29">
        <v>5347</v>
      </c>
      <c r="E15" s="29">
        <f t="shared" si="0"/>
        <v>1459.5</v>
      </c>
      <c r="F15" s="28">
        <f t="shared" si="1"/>
        <v>1.3754340836012862</v>
      </c>
    </row>
    <row r="16" spans="1:6" ht="16.5" customHeight="1" x14ac:dyDescent="0.2">
      <c r="A16" s="11"/>
      <c r="B16" s="12" t="s">
        <v>13</v>
      </c>
      <c r="C16" s="29">
        <v>125</v>
      </c>
      <c r="D16" s="44">
        <v>193.5</v>
      </c>
      <c r="E16" s="29">
        <f t="shared" si="0"/>
        <v>68.5</v>
      </c>
      <c r="F16" s="28">
        <f t="shared" si="1"/>
        <v>1.548</v>
      </c>
    </row>
    <row r="17" spans="1:6" ht="16.5" customHeight="1" x14ac:dyDescent="0.2">
      <c r="A17" s="11"/>
      <c r="B17" s="12" t="s">
        <v>14</v>
      </c>
      <c r="C17" s="29">
        <v>525</v>
      </c>
      <c r="D17" s="29">
        <v>548.1</v>
      </c>
      <c r="E17" s="29">
        <f t="shared" si="0"/>
        <v>23.100000000000023</v>
      </c>
      <c r="F17" s="28">
        <f t="shared" si="1"/>
        <v>1.044</v>
      </c>
    </row>
    <row r="18" spans="1:6" ht="16.5" customHeight="1" x14ac:dyDescent="0.2">
      <c r="A18" s="11" t="s">
        <v>10</v>
      </c>
      <c r="B18" s="12" t="s">
        <v>15</v>
      </c>
      <c r="C18" s="29">
        <v>1374</v>
      </c>
      <c r="D18" s="29">
        <v>1416.7</v>
      </c>
      <c r="E18" s="29">
        <f t="shared" si="0"/>
        <v>42.700000000000045</v>
      </c>
      <c r="F18" s="28">
        <f t="shared" si="1"/>
        <v>1.0310771470160116</v>
      </c>
    </row>
    <row r="19" spans="1:6" ht="28.5" customHeight="1" x14ac:dyDescent="0.2">
      <c r="A19" s="11" t="s">
        <v>19</v>
      </c>
      <c r="B19" s="12" t="s">
        <v>20</v>
      </c>
      <c r="C19" s="29">
        <f>SUM(C20+C27+C28+C29+C30)</f>
        <v>4287.1000000000004</v>
      </c>
      <c r="D19" s="29">
        <f>SUM(D20+D27+D28+D29+D30)</f>
        <v>5581.0999999999995</v>
      </c>
      <c r="E19" s="29">
        <f t="shared" si="0"/>
        <v>1293.9999999999991</v>
      </c>
      <c r="F19" s="28">
        <f t="shared" si="1"/>
        <v>1.3018357397774718</v>
      </c>
    </row>
    <row r="20" spans="1:6" ht="16.5" customHeight="1" x14ac:dyDescent="0.2">
      <c r="A20" s="11" t="s">
        <v>21</v>
      </c>
      <c r="B20" s="12" t="s">
        <v>22</v>
      </c>
      <c r="C20" s="29">
        <f>SUM(C21:C26)</f>
        <v>992</v>
      </c>
      <c r="D20" s="29">
        <f>SUM(D21:D26)</f>
        <v>1371.5</v>
      </c>
      <c r="E20" s="29">
        <f t="shared" si="0"/>
        <v>379.5</v>
      </c>
      <c r="F20" s="28">
        <f t="shared" si="1"/>
        <v>1.3825604838709677</v>
      </c>
    </row>
    <row r="21" spans="1:6" ht="16.5" customHeight="1" x14ac:dyDescent="0.2">
      <c r="A21" s="11" t="s">
        <v>10</v>
      </c>
      <c r="B21" s="12" t="s">
        <v>23</v>
      </c>
      <c r="C21" s="29">
        <v>250</v>
      </c>
      <c r="D21" s="29">
        <v>473.3</v>
      </c>
      <c r="E21" s="29">
        <f t="shared" si="0"/>
        <v>223.3</v>
      </c>
      <c r="F21" s="28">
        <f t="shared" si="1"/>
        <v>1.8932</v>
      </c>
    </row>
    <row r="22" spans="1:6" ht="16.5" customHeight="1" x14ac:dyDescent="0.2">
      <c r="A22" s="11" t="s">
        <v>10</v>
      </c>
      <c r="B22" s="12" t="s">
        <v>24</v>
      </c>
      <c r="C22" s="29">
        <v>450</v>
      </c>
      <c r="D22" s="29">
        <v>531.6</v>
      </c>
      <c r="E22" s="29">
        <f t="shared" si="0"/>
        <v>81.600000000000023</v>
      </c>
      <c r="F22" s="28">
        <f t="shared" si="1"/>
        <v>1.1813333333333333</v>
      </c>
    </row>
    <row r="23" spans="1:6" ht="16.5" customHeight="1" x14ac:dyDescent="0.2">
      <c r="A23" s="11" t="s">
        <v>10</v>
      </c>
      <c r="B23" s="12" t="s">
        <v>25</v>
      </c>
      <c r="C23" s="29">
        <v>30</v>
      </c>
      <c r="D23" s="29">
        <v>50.8</v>
      </c>
      <c r="E23" s="29">
        <f t="shared" si="0"/>
        <v>20.799999999999997</v>
      </c>
      <c r="F23" s="28">
        <f t="shared" si="1"/>
        <v>1.6933333333333331</v>
      </c>
    </row>
    <row r="24" spans="1:6" ht="16.5" customHeight="1" x14ac:dyDescent="0.2">
      <c r="A24" s="11" t="s">
        <v>10</v>
      </c>
      <c r="B24" s="12" t="s">
        <v>26</v>
      </c>
      <c r="C24" s="29">
        <v>12</v>
      </c>
      <c r="D24" s="29">
        <v>13.8</v>
      </c>
      <c r="E24" s="29">
        <f t="shared" si="0"/>
        <v>1.8000000000000007</v>
      </c>
      <c r="F24" s="28">
        <f t="shared" si="1"/>
        <v>1.1500000000000001</v>
      </c>
    </row>
    <row r="25" spans="1:6" ht="16.5" customHeight="1" x14ac:dyDescent="0.2">
      <c r="A25" s="11" t="s">
        <v>10</v>
      </c>
      <c r="B25" s="12" t="s">
        <v>27</v>
      </c>
      <c r="C25" s="29">
        <v>100</v>
      </c>
      <c r="D25" s="29">
        <v>160.69999999999999</v>
      </c>
      <c r="E25" s="29">
        <f t="shared" si="0"/>
        <v>60.699999999999989</v>
      </c>
      <c r="F25" s="28">
        <f t="shared" si="1"/>
        <v>1.607</v>
      </c>
    </row>
    <row r="26" spans="1:6" ht="16.5" customHeight="1" x14ac:dyDescent="0.2">
      <c r="A26" s="11" t="s">
        <v>10</v>
      </c>
      <c r="B26" s="12" t="s">
        <v>28</v>
      </c>
      <c r="C26" s="29">
        <v>150</v>
      </c>
      <c r="D26" s="29">
        <v>141.30000000000001</v>
      </c>
      <c r="E26" s="29">
        <f t="shared" si="0"/>
        <v>-8.6999999999999886</v>
      </c>
      <c r="F26" s="28">
        <f t="shared" si="1"/>
        <v>0.94200000000000006</v>
      </c>
    </row>
    <row r="27" spans="1:6" ht="16.5" customHeight="1" x14ac:dyDescent="0.2">
      <c r="A27" s="11" t="s">
        <v>29</v>
      </c>
      <c r="B27" s="12" t="s">
        <v>30</v>
      </c>
      <c r="C27" s="29">
        <v>2259.6</v>
      </c>
      <c r="D27" s="29">
        <v>2889.9</v>
      </c>
      <c r="E27" s="29">
        <f t="shared" si="0"/>
        <v>630.30000000000018</v>
      </c>
      <c r="F27" s="28">
        <f t="shared" si="1"/>
        <v>1.2789431757833245</v>
      </c>
    </row>
    <row r="28" spans="1:6" ht="16.5" customHeight="1" x14ac:dyDescent="0.2">
      <c r="A28" s="11" t="s">
        <v>31</v>
      </c>
      <c r="B28" s="12" t="s">
        <v>32</v>
      </c>
      <c r="C28" s="29">
        <v>832.9</v>
      </c>
      <c r="D28" s="29">
        <v>991.3</v>
      </c>
      <c r="E28" s="29">
        <f t="shared" si="0"/>
        <v>158.39999999999998</v>
      </c>
      <c r="F28" s="28">
        <f t="shared" si="1"/>
        <v>1.1901788930243726</v>
      </c>
    </row>
    <row r="29" spans="1:6" ht="16.5" customHeight="1" x14ac:dyDescent="0.25">
      <c r="A29" s="11" t="s">
        <v>33</v>
      </c>
      <c r="B29" s="12" t="s">
        <v>34</v>
      </c>
      <c r="C29" s="26">
        <v>187.6</v>
      </c>
      <c r="D29" s="26">
        <v>288.39999999999998</v>
      </c>
      <c r="E29" s="26">
        <f t="shared" si="0"/>
        <v>100.79999999999998</v>
      </c>
      <c r="F29" s="25">
        <f t="shared" si="1"/>
        <v>1.5373134328358209</v>
      </c>
    </row>
    <row r="30" spans="1:6" ht="16.5" customHeight="1" x14ac:dyDescent="0.25">
      <c r="A30" s="11" t="s">
        <v>35</v>
      </c>
      <c r="B30" s="12" t="s">
        <v>36</v>
      </c>
      <c r="C30" s="26">
        <v>15</v>
      </c>
      <c r="D30" s="26">
        <v>40</v>
      </c>
      <c r="E30" s="26">
        <f t="shared" si="0"/>
        <v>25</v>
      </c>
      <c r="F30" s="25">
        <f t="shared" si="1"/>
        <v>2.6666666666666665</v>
      </c>
    </row>
    <row r="31" spans="1:6" ht="16.5" customHeight="1" x14ac:dyDescent="0.25">
      <c r="A31" s="11" t="s">
        <v>10</v>
      </c>
      <c r="B31" s="12" t="s">
        <v>37</v>
      </c>
      <c r="C31" s="26">
        <v>15</v>
      </c>
      <c r="D31" s="26">
        <v>40</v>
      </c>
      <c r="E31" s="26">
        <f t="shared" si="0"/>
        <v>25</v>
      </c>
      <c r="F31" s="25">
        <f t="shared" si="1"/>
        <v>2.6666666666666665</v>
      </c>
    </row>
    <row r="32" spans="1:6" ht="16.5" customHeight="1" x14ac:dyDescent="0.25">
      <c r="A32" s="11" t="s">
        <v>38</v>
      </c>
      <c r="B32" s="12" t="s">
        <v>39</v>
      </c>
      <c r="C32" s="26">
        <f>SUM(C13-C19)</f>
        <v>1624.3999999999996</v>
      </c>
      <c r="D32" s="26">
        <f>SUM(D13-D19)</f>
        <v>1924.2000000000007</v>
      </c>
      <c r="E32" s="26">
        <f t="shared" si="0"/>
        <v>299.80000000000109</v>
      </c>
      <c r="F32" s="25">
        <f t="shared" si="1"/>
        <v>1.1845604530903726</v>
      </c>
    </row>
    <row r="33" spans="1:6" ht="32.25" customHeight="1" x14ac:dyDescent="0.2">
      <c r="A33" s="11" t="s">
        <v>40</v>
      </c>
      <c r="B33" s="12" t="s">
        <v>112</v>
      </c>
      <c r="C33" s="29">
        <v>0</v>
      </c>
      <c r="D33" s="29">
        <v>133.80000000000001</v>
      </c>
      <c r="E33" s="29">
        <f>D33-C33</f>
        <v>133.80000000000001</v>
      </c>
      <c r="F33" s="27" t="s">
        <v>10</v>
      </c>
    </row>
    <row r="34" spans="1:6" ht="16.5" customHeight="1" x14ac:dyDescent="0.25">
      <c r="A34" s="11" t="s">
        <v>42</v>
      </c>
      <c r="B34" s="12" t="s">
        <v>91</v>
      </c>
      <c r="C34" s="26">
        <f>SUM(C35:C38)</f>
        <v>572.20000000000005</v>
      </c>
      <c r="D34" s="26">
        <f>SUM(D35:D38)</f>
        <v>695.30000000000007</v>
      </c>
      <c r="E34" s="26">
        <f t="shared" si="0"/>
        <v>123.10000000000002</v>
      </c>
      <c r="F34" s="25">
        <f t="shared" si="1"/>
        <v>1.2151345683327508</v>
      </c>
    </row>
    <row r="35" spans="1:6" ht="16.5" customHeight="1" x14ac:dyDescent="0.25">
      <c r="A35" s="11" t="s">
        <v>10</v>
      </c>
      <c r="B35" s="12" t="s">
        <v>30</v>
      </c>
      <c r="C35" s="26">
        <v>350</v>
      </c>
      <c r="D35" s="26">
        <v>413.8</v>
      </c>
      <c r="E35" s="26">
        <f t="shared" si="0"/>
        <v>63.800000000000011</v>
      </c>
      <c r="F35" s="25">
        <f t="shared" si="1"/>
        <v>1.1822857142857144</v>
      </c>
    </row>
    <row r="36" spans="1:6" ht="16.5" customHeight="1" x14ac:dyDescent="0.25">
      <c r="A36" s="11" t="s">
        <v>10</v>
      </c>
      <c r="B36" s="12" t="s">
        <v>32</v>
      </c>
      <c r="C36" s="26">
        <v>129</v>
      </c>
      <c r="D36" s="26">
        <v>153.19999999999999</v>
      </c>
      <c r="E36" s="26">
        <f t="shared" si="0"/>
        <v>24.199999999999989</v>
      </c>
      <c r="F36" s="25">
        <f t="shared" si="1"/>
        <v>1.187596899224806</v>
      </c>
    </row>
    <row r="37" spans="1:6" ht="16.5" customHeight="1" x14ac:dyDescent="0.25">
      <c r="A37" s="11" t="s">
        <v>10</v>
      </c>
      <c r="B37" s="12" t="s">
        <v>34</v>
      </c>
      <c r="C37" s="26">
        <v>13.2</v>
      </c>
      <c r="D37" s="26">
        <v>14.2</v>
      </c>
      <c r="E37" s="26">
        <f t="shared" si="0"/>
        <v>1</v>
      </c>
      <c r="F37" s="25">
        <f t="shared" si="1"/>
        <v>1.0757575757575757</v>
      </c>
    </row>
    <row r="38" spans="1:6" ht="46.5" customHeight="1" x14ac:dyDescent="0.2">
      <c r="A38" s="11" t="s">
        <v>10</v>
      </c>
      <c r="B38" s="12" t="s">
        <v>43</v>
      </c>
      <c r="C38" s="29">
        <v>80</v>
      </c>
      <c r="D38" s="29">
        <v>114.1</v>
      </c>
      <c r="E38" s="29">
        <f t="shared" si="0"/>
        <v>34.099999999999994</v>
      </c>
      <c r="F38" s="28">
        <f t="shared" si="1"/>
        <v>1.42625</v>
      </c>
    </row>
    <row r="39" spans="1:6" ht="16.5" customHeight="1" x14ac:dyDescent="0.25">
      <c r="A39" s="11" t="s">
        <v>44</v>
      </c>
      <c r="B39" s="12" t="s">
        <v>45</v>
      </c>
      <c r="C39" s="26">
        <v>750</v>
      </c>
      <c r="D39" s="26">
        <v>729</v>
      </c>
      <c r="E39" s="29">
        <f t="shared" si="0"/>
        <v>-21</v>
      </c>
      <c r="F39" s="28">
        <f t="shared" si="1"/>
        <v>0.97199999999999998</v>
      </c>
    </row>
    <row r="40" spans="1:6" ht="16.5" customHeight="1" x14ac:dyDescent="0.25">
      <c r="A40" s="11"/>
      <c r="B40" s="12" t="s">
        <v>111</v>
      </c>
      <c r="C40" s="26">
        <v>750</v>
      </c>
      <c r="D40" s="26">
        <v>729</v>
      </c>
      <c r="E40" s="29">
        <f>D40-C40</f>
        <v>-21</v>
      </c>
      <c r="F40" s="28">
        <f>D40/C40</f>
        <v>0.97199999999999998</v>
      </c>
    </row>
    <row r="41" spans="1:6" ht="28.5" customHeight="1" x14ac:dyDescent="0.2">
      <c r="A41" s="11" t="s">
        <v>46</v>
      </c>
      <c r="B41" s="12" t="s">
        <v>47</v>
      </c>
      <c r="C41" s="29">
        <f>SUM(C32+C33-C34-C39)</f>
        <v>302.19999999999959</v>
      </c>
      <c r="D41" s="29">
        <f>SUM(D32+D33-D34-D39)</f>
        <v>633.70000000000073</v>
      </c>
      <c r="E41" s="29">
        <f t="shared" si="0"/>
        <v>331.50000000000114</v>
      </c>
      <c r="F41" s="28">
        <f t="shared" si="1"/>
        <v>2.096955658504307</v>
      </c>
    </row>
    <row r="42" spans="1:6" ht="16.5" customHeight="1" x14ac:dyDescent="0.25">
      <c r="A42" s="11" t="s">
        <v>48</v>
      </c>
      <c r="B42" s="12" t="s">
        <v>49</v>
      </c>
      <c r="C42" s="26">
        <v>0</v>
      </c>
      <c r="D42" s="26">
        <v>2.2000000000000002</v>
      </c>
      <c r="E42" s="29">
        <f t="shared" si="0"/>
        <v>2.2000000000000002</v>
      </c>
      <c r="F42" s="13" t="s">
        <v>10</v>
      </c>
    </row>
    <row r="43" spans="1:6" ht="16.5" customHeight="1" x14ac:dyDescent="0.25">
      <c r="A43" s="11" t="s">
        <v>50</v>
      </c>
      <c r="B43" s="12" t="s">
        <v>51</v>
      </c>
      <c r="C43" s="26">
        <f>SUM(C44:C47)</f>
        <v>255.39999999999998</v>
      </c>
      <c r="D43" s="26">
        <f>SUM(D44:D47)</f>
        <v>566.6</v>
      </c>
      <c r="E43" s="26">
        <f t="shared" si="0"/>
        <v>311.20000000000005</v>
      </c>
      <c r="F43" s="25">
        <f t="shared" si="1"/>
        <v>2.2184808144087707</v>
      </c>
    </row>
    <row r="44" spans="1:6" ht="16.5" customHeight="1" x14ac:dyDescent="0.25">
      <c r="A44" s="11"/>
      <c r="B44" s="12" t="s">
        <v>52</v>
      </c>
      <c r="C44" s="26">
        <v>75.3</v>
      </c>
      <c r="D44" s="26">
        <v>94.8</v>
      </c>
      <c r="E44" s="26">
        <f t="shared" si="0"/>
        <v>19.5</v>
      </c>
      <c r="F44" s="25">
        <f t="shared" si="1"/>
        <v>1.2589641434262948</v>
      </c>
    </row>
    <row r="45" spans="1:6" ht="16.5" customHeight="1" x14ac:dyDescent="0.25">
      <c r="A45" s="11"/>
      <c r="B45" s="12" t="s">
        <v>106</v>
      </c>
      <c r="C45" s="26">
        <v>16</v>
      </c>
      <c r="D45" s="26">
        <v>17.100000000000001</v>
      </c>
      <c r="E45" s="26">
        <f t="shared" si="0"/>
        <v>1.1000000000000014</v>
      </c>
      <c r="F45" s="25">
        <f t="shared" si="1"/>
        <v>1.0687500000000001</v>
      </c>
    </row>
    <row r="46" spans="1:6" ht="16.5" customHeight="1" x14ac:dyDescent="0.25">
      <c r="A46" s="11"/>
      <c r="B46" s="12" t="s">
        <v>107</v>
      </c>
      <c r="C46" s="26">
        <v>0</v>
      </c>
      <c r="D46" s="26">
        <v>0</v>
      </c>
      <c r="E46" s="26">
        <v>0</v>
      </c>
      <c r="F46" s="25">
        <v>0</v>
      </c>
    </row>
    <row r="47" spans="1:6" ht="45" customHeight="1" x14ac:dyDescent="0.2">
      <c r="A47" s="11"/>
      <c r="B47" s="12" t="s">
        <v>109</v>
      </c>
      <c r="C47" s="29">
        <v>164.1</v>
      </c>
      <c r="D47" s="29">
        <v>454.7</v>
      </c>
      <c r="E47" s="29">
        <f t="shared" si="0"/>
        <v>290.60000000000002</v>
      </c>
      <c r="F47" s="28">
        <f t="shared" si="1"/>
        <v>2.7708714198659354</v>
      </c>
    </row>
    <row r="48" spans="1:6" ht="28.5" customHeight="1" x14ac:dyDescent="0.2">
      <c r="A48" s="11" t="s">
        <v>57</v>
      </c>
      <c r="B48" s="12" t="s">
        <v>58</v>
      </c>
      <c r="C48" s="29">
        <f>SUM(C41+C42-C43)</f>
        <v>46.799999999999613</v>
      </c>
      <c r="D48" s="29">
        <f>SUM(D41+D42-D43)</f>
        <v>69.30000000000075</v>
      </c>
      <c r="E48" s="29">
        <f t="shared" si="0"/>
        <v>22.500000000001137</v>
      </c>
      <c r="F48" s="28">
        <f t="shared" si="1"/>
        <v>1.480769230769259</v>
      </c>
    </row>
    <row r="49" spans="1:6" ht="16.5" customHeight="1" x14ac:dyDescent="0.2">
      <c r="A49" s="11" t="s">
        <v>59</v>
      </c>
      <c r="B49" s="12" t="s">
        <v>60</v>
      </c>
      <c r="C49" s="29">
        <v>8.4</v>
      </c>
      <c r="D49" s="29">
        <v>24.4</v>
      </c>
      <c r="E49" s="29">
        <f t="shared" si="0"/>
        <v>15.999999999999998</v>
      </c>
      <c r="F49" s="28">
        <f t="shared" si="1"/>
        <v>2.9047619047619047</v>
      </c>
    </row>
    <row r="50" spans="1:6" ht="16.5" customHeight="1" x14ac:dyDescent="0.2">
      <c r="A50" s="11" t="s">
        <v>61</v>
      </c>
      <c r="B50" s="12" t="s">
        <v>62</v>
      </c>
      <c r="C50" s="29">
        <f>C48-C49</f>
        <v>38.399999999999615</v>
      </c>
      <c r="D50" s="29">
        <f>D48-D49</f>
        <v>44.900000000000752</v>
      </c>
      <c r="E50" s="29">
        <f t="shared" si="0"/>
        <v>6.5000000000011369</v>
      </c>
      <c r="F50" s="28">
        <f t="shared" si="1"/>
        <v>1.1692708333333646</v>
      </c>
    </row>
    <row r="51" spans="1:6" ht="28.5" customHeight="1" x14ac:dyDescent="0.2">
      <c r="A51" s="11"/>
      <c r="B51" s="12" t="s">
        <v>63</v>
      </c>
      <c r="C51" s="29">
        <f>C50+C29+C37</f>
        <v>239.19999999999959</v>
      </c>
      <c r="D51" s="29">
        <f>D50+D29+D37</f>
        <v>347.50000000000074</v>
      </c>
      <c r="E51" s="29">
        <f t="shared" si="0"/>
        <v>108.30000000000115</v>
      </c>
      <c r="F51" s="28">
        <f t="shared" si="1"/>
        <v>1.4527591973244203</v>
      </c>
    </row>
    <row r="52" spans="1:6" ht="16.5" customHeight="1" x14ac:dyDescent="0.25">
      <c r="A52" s="11" t="s">
        <v>64</v>
      </c>
      <c r="B52" s="12" t="s">
        <v>65</v>
      </c>
      <c r="C52" s="26">
        <v>7</v>
      </c>
      <c r="D52" s="26">
        <v>16.7</v>
      </c>
      <c r="E52" s="29">
        <f>D52-C52</f>
        <v>9.6999999999999993</v>
      </c>
      <c r="F52" s="28">
        <f>D52/C52</f>
        <v>2.3857142857142857</v>
      </c>
    </row>
    <row r="53" spans="1:6" ht="16.5" customHeight="1" x14ac:dyDescent="0.25">
      <c r="A53" s="11" t="s">
        <v>66</v>
      </c>
      <c r="B53" s="12" t="s">
        <v>67</v>
      </c>
      <c r="C53" s="26">
        <v>0.9</v>
      </c>
      <c r="D53" s="26">
        <v>0.8</v>
      </c>
      <c r="E53" s="29">
        <f>D53-C53</f>
        <v>-9.9999999999999978E-2</v>
      </c>
      <c r="F53" s="28">
        <f>D53/C53</f>
        <v>0.88888888888888895</v>
      </c>
    </row>
    <row r="54" spans="1:6" ht="28.5" customHeight="1" x14ac:dyDescent="0.25">
      <c r="A54" s="11" t="s">
        <v>68</v>
      </c>
      <c r="B54" s="12" t="s">
        <v>98</v>
      </c>
      <c r="C54" s="13">
        <v>31.4</v>
      </c>
      <c r="D54" s="26">
        <v>28.2</v>
      </c>
      <c r="E54" s="13">
        <f>D54-C54</f>
        <v>-3.1999999999999993</v>
      </c>
      <c r="F54" s="25">
        <f>D54/C54</f>
        <v>0.89808917197452232</v>
      </c>
    </row>
    <row r="55" spans="1:6" ht="16.5" customHeight="1" x14ac:dyDescent="0.25">
      <c r="A55" s="11"/>
      <c r="B55" s="12" t="s">
        <v>69</v>
      </c>
      <c r="C55" s="13">
        <v>31.4</v>
      </c>
      <c r="D55" s="26">
        <v>28.2</v>
      </c>
      <c r="E55" s="27">
        <f>D55-C55</f>
        <v>-3.1999999999999993</v>
      </c>
      <c r="F55" s="28">
        <f>D55/C55</f>
        <v>0.89808917197452232</v>
      </c>
    </row>
    <row r="56" spans="1:6" ht="16.5" customHeight="1" x14ac:dyDescent="0.25">
      <c r="A56" s="11"/>
      <c r="B56" s="12" t="s">
        <v>70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71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 t="s">
        <v>10</v>
      </c>
      <c r="B58" s="12" t="s">
        <v>72</v>
      </c>
      <c r="C58" s="13" t="s">
        <v>10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2" t="s">
        <v>73</v>
      </c>
      <c r="C59" s="13" t="s">
        <v>10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/>
      <c r="B60" s="14" t="s">
        <v>94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4" t="s">
        <v>75</v>
      </c>
      <c r="C61" s="13" t="s">
        <v>74</v>
      </c>
      <c r="D61" s="13" t="s">
        <v>10</v>
      </c>
      <c r="E61" s="13" t="s">
        <v>10</v>
      </c>
      <c r="F61" s="13" t="s">
        <v>10</v>
      </c>
    </row>
    <row r="62" spans="1:6" ht="16.5" customHeight="1" x14ac:dyDescent="0.25">
      <c r="A62" s="11" t="s">
        <v>10</v>
      </c>
      <c r="B62" s="14" t="s">
        <v>76</v>
      </c>
      <c r="C62" s="13" t="s">
        <v>74</v>
      </c>
      <c r="D62" s="13" t="s">
        <v>10</v>
      </c>
      <c r="E62" s="13" t="s">
        <v>10</v>
      </c>
      <c r="F62" s="13" t="s">
        <v>10</v>
      </c>
    </row>
    <row r="63" spans="1:6" ht="16.5" customHeight="1" x14ac:dyDescent="0.25">
      <c r="A63" s="11" t="s">
        <v>10</v>
      </c>
      <c r="B63" s="16" t="s">
        <v>77</v>
      </c>
      <c r="C63" s="13" t="s">
        <v>74</v>
      </c>
      <c r="D63" s="49" t="s">
        <v>10</v>
      </c>
      <c r="E63" s="13" t="s">
        <v>10</v>
      </c>
      <c r="F63" s="13" t="s">
        <v>10</v>
      </c>
    </row>
    <row r="64" spans="1:6" ht="16.5" customHeight="1" x14ac:dyDescent="0.25">
      <c r="A64" s="68" t="s">
        <v>78</v>
      </c>
      <c r="B64" s="20" t="s">
        <v>79</v>
      </c>
      <c r="C64" s="24"/>
      <c r="D64" s="21"/>
      <c r="E64" s="50"/>
      <c r="F64" s="51"/>
    </row>
    <row r="65" spans="1:6" ht="16.5" customHeight="1" x14ac:dyDescent="0.25">
      <c r="A65" s="68"/>
      <c r="B65" s="22" t="s">
        <v>104</v>
      </c>
      <c r="C65" s="19">
        <v>299.8</v>
      </c>
      <c r="D65" s="23">
        <v>299.8</v>
      </c>
      <c r="E65" s="47">
        <f>D65-C65</f>
        <v>0</v>
      </c>
      <c r="F65" s="48">
        <f>D65/C65</f>
        <v>1</v>
      </c>
    </row>
    <row r="66" spans="1:6" ht="16.5" customHeight="1" x14ac:dyDescent="0.25">
      <c r="A66" s="65"/>
      <c r="B66" s="17" t="s">
        <v>80</v>
      </c>
      <c r="C66" s="41">
        <v>299.8</v>
      </c>
      <c r="D66" s="19">
        <v>299.8</v>
      </c>
      <c r="E66" s="27">
        <f>D66-C66</f>
        <v>0</v>
      </c>
      <c r="F66" s="28">
        <f>D66/C66</f>
        <v>1</v>
      </c>
    </row>
    <row r="67" spans="1:6" ht="16.5" customHeight="1" x14ac:dyDescent="0.25">
      <c r="A67" s="65"/>
      <c r="B67" s="14" t="s">
        <v>117</v>
      </c>
      <c r="C67" s="45">
        <v>300</v>
      </c>
      <c r="D67" s="15">
        <v>240.2</v>
      </c>
      <c r="E67" s="27">
        <f>D67-C67</f>
        <v>-59.800000000000011</v>
      </c>
      <c r="F67" s="28">
        <f>D67/C67</f>
        <v>0.80066666666666664</v>
      </c>
    </row>
    <row r="68" spans="1:6" ht="16.5" customHeight="1" x14ac:dyDescent="0.25">
      <c r="A68" s="65"/>
      <c r="B68" s="16" t="s">
        <v>80</v>
      </c>
      <c r="C68" s="46">
        <v>300</v>
      </c>
      <c r="D68" s="52">
        <v>240.2</v>
      </c>
      <c r="E68" s="27">
        <f>D68-C68</f>
        <v>-59.800000000000011</v>
      </c>
      <c r="F68" s="28">
        <f>D68/C68</f>
        <v>0.80066666666666664</v>
      </c>
    </row>
    <row r="69" spans="1:6" ht="16.5" customHeight="1" x14ac:dyDescent="0.25">
      <c r="A69" s="68" t="s">
        <v>82</v>
      </c>
      <c r="B69" s="20" t="s">
        <v>100</v>
      </c>
      <c r="C69" s="43"/>
      <c r="D69" s="42"/>
      <c r="E69" s="50"/>
      <c r="F69" s="51"/>
    </row>
    <row r="70" spans="1:6" ht="16.5" customHeight="1" x14ac:dyDescent="0.25">
      <c r="A70" s="65"/>
      <c r="B70" s="22" t="s">
        <v>104</v>
      </c>
      <c r="C70" s="19">
        <v>982.5</v>
      </c>
      <c r="D70" s="23">
        <v>982.5</v>
      </c>
      <c r="E70" s="53">
        <f t="shared" ref="E70:E77" si="2">D70-C70</f>
        <v>0</v>
      </c>
      <c r="F70" s="54">
        <f t="shared" ref="F70:F77" si="3">D70/C70</f>
        <v>1</v>
      </c>
    </row>
    <row r="71" spans="1:6" ht="16.5" customHeight="1" x14ac:dyDescent="0.25">
      <c r="A71" s="65"/>
      <c r="B71" s="14" t="s">
        <v>83</v>
      </c>
      <c r="C71" s="19">
        <v>41.1</v>
      </c>
      <c r="D71" s="36">
        <v>41.1</v>
      </c>
      <c r="E71" s="27">
        <f t="shared" si="2"/>
        <v>0</v>
      </c>
      <c r="F71" s="28">
        <f t="shared" si="3"/>
        <v>1</v>
      </c>
    </row>
    <row r="72" spans="1:6" ht="16.5" customHeight="1" x14ac:dyDescent="0.25">
      <c r="A72" s="65"/>
      <c r="B72" s="14" t="s">
        <v>117</v>
      </c>
      <c r="C72" s="45">
        <v>700</v>
      </c>
      <c r="D72" s="15">
        <v>1175.3</v>
      </c>
      <c r="E72" s="27">
        <f t="shared" si="2"/>
        <v>475.29999999999995</v>
      </c>
      <c r="F72" s="28">
        <f t="shared" si="3"/>
        <v>1.6789999999999998</v>
      </c>
    </row>
    <row r="73" spans="1:6" ht="16.5" customHeight="1" x14ac:dyDescent="0.25">
      <c r="A73" s="65"/>
      <c r="B73" s="14" t="s">
        <v>83</v>
      </c>
      <c r="C73" s="45">
        <v>60</v>
      </c>
      <c r="D73" s="15">
        <v>52.6</v>
      </c>
      <c r="E73" s="27">
        <f t="shared" si="2"/>
        <v>-7.3999999999999986</v>
      </c>
      <c r="F73" s="28">
        <f t="shared" si="3"/>
        <v>0.87666666666666671</v>
      </c>
    </row>
    <row r="74" spans="1:6" ht="16.5" customHeight="1" x14ac:dyDescent="0.25">
      <c r="A74" s="65" t="s">
        <v>84</v>
      </c>
      <c r="B74" s="12" t="s">
        <v>85</v>
      </c>
      <c r="C74" s="13">
        <v>75</v>
      </c>
      <c r="D74" s="13">
        <v>74</v>
      </c>
      <c r="E74" s="13">
        <f t="shared" si="2"/>
        <v>-1</v>
      </c>
      <c r="F74" s="25">
        <f t="shared" si="3"/>
        <v>0.98666666666666669</v>
      </c>
    </row>
    <row r="75" spans="1:6" ht="16.5" customHeight="1" x14ac:dyDescent="0.25">
      <c r="A75" s="65"/>
      <c r="B75" s="12" t="s">
        <v>86</v>
      </c>
      <c r="C75" s="11">
        <v>7</v>
      </c>
      <c r="D75" s="11">
        <v>7</v>
      </c>
      <c r="E75" s="13">
        <f t="shared" si="2"/>
        <v>0</v>
      </c>
      <c r="F75" s="25">
        <f t="shared" si="3"/>
        <v>1</v>
      </c>
    </row>
    <row r="76" spans="1:6" ht="16.5" customHeight="1" x14ac:dyDescent="0.25">
      <c r="A76" s="65" t="s">
        <v>87</v>
      </c>
      <c r="B76" s="12" t="s">
        <v>88</v>
      </c>
      <c r="C76" s="26">
        <v>2.9</v>
      </c>
      <c r="D76" s="26">
        <v>3.7</v>
      </c>
      <c r="E76" s="26">
        <f t="shared" si="2"/>
        <v>0.80000000000000027</v>
      </c>
      <c r="F76" s="25">
        <f t="shared" si="3"/>
        <v>1.2758620689655173</v>
      </c>
    </row>
    <row r="77" spans="1:6" ht="16.5" customHeight="1" x14ac:dyDescent="0.25">
      <c r="A77" s="65"/>
      <c r="B77" s="12" t="s">
        <v>89</v>
      </c>
      <c r="C77" s="26">
        <v>4.2</v>
      </c>
      <c r="D77" s="26">
        <v>4.9000000000000004</v>
      </c>
      <c r="E77" s="26">
        <f t="shared" si="2"/>
        <v>0.70000000000000018</v>
      </c>
      <c r="F77" s="25">
        <f t="shared" si="3"/>
        <v>1.1666666666666667</v>
      </c>
    </row>
    <row r="78" spans="1:6" ht="16.5" customHeight="1" x14ac:dyDescent="0.25">
      <c r="A78" s="5"/>
      <c r="B78" s="6"/>
      <c r="C78" s="7"/>
      <c r="D78" s="7"/>
      <c r="E78" s="7"/>
      <c r="F78" s="7"/>
    </row>
    <row r="79" spans="1:6" ht="15.75" x14ac:dyDescent="0.25">
      <c r="A79" s="4" t="s">
        <v>90</v>
      </c>
    </row>
    <row r="80" spans="1:6" ht="16.5" x14ac:dyDescent="0.25">
      <c r="A80" s="8"/>
      <c r="B80" s="8" t="s">
        <v>93</v>
      </c>
      <c r="C80" s="9"/>
      <c r="D80" s="9"/>
      <c r="E80" s="9"/>
      <c r="F80" s="9"/>
    </row>
    <row r="81" spans="1:6" ht="15.75" x14ac:dyDescent="0.25">
      <c r="A81" s="2"/>
      <c r="B81" s="2"/>
      <c r="C81" s="2"/>
      <c r="D81" s="2"/>
      <c r="E81" s="2"/>
      <c r="F81" s="2"/>
    </row>
    <row r="82" spans="1:6" ht="16.5" x14ac:dyDescent="0.25">
      <c r="A82" s="8"/>
      <c r="B82" s="8" t="s">
        <v>95</v>
      </c>
      <c r="C82" s="8"/>
      <c r="D82" s="8"/>
      <c r="E82" s="8"/>
      <c r="F82" s="8"/>
    </row>
    <row r="83" spans="1:6" ht="15.75" x14ac:dyDescent="0.25">
      <c r="A83" s="1"/>
    </row>
    <row r="84" spans="1:6" ht="15.75" x14ac:dyDescent="0.25">
      <c r="A84" s="1"/>
    </row>
  </sheetData>
  <mergeCells count="7">
    <mergeCell ref="A69:A73"/>
    <mergeCell ref="A74:A75"/>
    <mergeCell ref="A76:A77"/>
    <mergeCell ref="A2:F2"/>
    <mergeCell ref="A3:F3"/>
    <mergeCell ref="A4:F4"/>
    <mergeCell ref="A64:A68"/>
  </mergeCells>
  <phoneticPr fontId="9" type="noConversion"/>
  <pageMargins left="0.56000000000000005" right="0.31" top="0.44" bottom="0.37" header="0.38" footer="0.2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opLeftCell="A31" workbookViewId="0">
      <selection activeCell="B15" sqref="B15"/>
    </sheetView>
  </sheetViews>
  <sheetFormatPr defaultRowHeight="12.75" x14ac:dyDescent="0.2"/>
  <cols>
    <col min="1" max="1" width="6" customWidth="1"/>
    <col min="2" max="2" width="42.710937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118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8400</v>
      </c>
      <c r="D6" s="59">
        <v>9408</v>
      </c>
      <c r="E6" s="27">
        <f>D6-C6</f>
        <v>1008</v>
      </c>
      <c r="F6" s="28">
        <f>D6/C6</f>
        <v>1.1200000000000001</v>
      </c>
    </row>
    <row r="7" spans="1:6" ht="28.5" customHeight="1" x14ac:dyDescent="0.2">
      <c r="A7" s="11" t="s">
        <v>9</v>
      </c>
      <c r="B7" s="12" t="s">
        <v>97</v>
      </c>
      <c r="C7" s="29">
        <f>C8+C12</f>
        <v>594.70000000000005</v>
      </c>
      <c r="D7" s="29">
        <f>D8+D12</f>
        <v>450.3</v>
      </c>
      <c r="E7" s="29">
        <f t="shared" ref="E7:E49" si="0">D7-C7</f>
        <v>-144.40000000000003</v>
      </c>
      <c r="F7" s="28">
        <f t="shared" ref="F7:F49" si="1">D7/C7</f>
        <v>0.75718849840255587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263.39999999999998</v>
      </c>
      <c r="D8" s="29">
        <f>SUM(D9:D11)</f>
        <v>210.8</v>
      </c>
      <c r="E8" s="29">
        <f t="shared" si="0"/>
        <v>-52.599999999999966</v>
      </c>
      <c r="F8" s="28">
        <f t="shared" si="1"/>
        <v>0.80030372057706922</v>
      </c>
    </row>
    <row r="9" spans="1:6" ht="16.5" customHeight="1" x14ac:dyDescent="0.2">
      <c r="A9" s="11"/>
      <c r="B9" s="12" t="s">
        <v>12</v>
      </c>
      <c r="C9" s="29">
        <v>183.6</v>
      </c>
      <c r="D9" s="29">
        <v>130.1</v>
      </c>
      <c r="E9" s="29">
        <f t="shared" si="0"/>
        <v>-53.5</v>
      </c>
      <c r="F9" s="28">
        <f t="shared" si="1"/>
        <v>0.70860566448801743</v>
      </c>
    </row>
    <row r="10" spans="1:6" ht="16.5" customHeight="1" x14ac:dyDescent="0.25">
      <c r="A10" s="11"/>
      <c r="B10" s="12" t="s">
        <v>13</v>
      </c>
      <c r="C10" s="40" t="s">
        <v>99</v>
      </c>
      <c r="D10" s="40" t="s">
        <v>99</v>
      </c>
      <c r="E10" s="29">
        <f t="shared" si="0"/>
        <v>0</v>
      </c>
      <c r="F10" s="25">
        <v>0</v>
      </c>
    </row>
    <row r="11" spans="1:6" ht="16.5" customHeight="1" x14ac:dyDescent="0.2">
      <c r="A11" s="11"/>
      <c r="B11" s="12" t="s">
        <v>14</v>
      </c>
      <c r="C11" s="29">
        <v>79.8</v>
      </c>
      <c r="D11" s="29">
        <v>80.7</v>
      </c>
      <c r="E11" s="29">
        <f t="shared" si="0"/>
        <v>0.90000000000000568</v>
      </c>
      <c r="F11" s="28">
        <f t="shared" si="1"/>
        <v>1.0112781954887218</v>
      </c>
    </row>
    <row r="12" spans="1:6" ht="16.5" customHeight="1" x14ac:dyDescent="0.2">
      <c r="A12" s="11" t="s">
        <v>10</v>
      </c>
      <c r="B12" s="12" t="s">
        <v>15</v>
      </c>
      <c r="C12" s="29">
        <v>331.3</v>
      </c>
      <c r="D12" s="29">
        <v>239.5</v>
      </c>
      <c r="E12" s="29">
        <f t="shared" si="0"/>
        <v>-91.800000000000011</v>
      </c>
      <c r="F12" s="28">
        <f t="shared" si="1"/>
        <v>0.72290974947177777</v>
      </c>
    </row>
    <row r="13" spans="1:6" ht="28.5" customHeight="1" x14ac:dyDescent="0.2">
      <c r="A13" s="11" t="s">
        <v>16</v>
      </c>
      <c r="B13" s="12" t="s">
        <v>17</v>
      </c>
      <c r="C13" s="29">
        <f>C14+C18</f>
        <v>550.79999999999995</v>
      </c>
      <c r="D13" s="29">
        <f>D14+D18</f>
        <v>415.2</v>
      </c>
      <c r="E13" s="29">
        <f t="shared" si="0"/>
        <v>-135.59999999999997</v>
      </c>
      <c r="F13" s="28">
        <f t="shared" si="1"/>
        <v>0.75381263616557737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219.5</v>
      </c>
      <c r="D14" s="29">
        <f>SUM(D15:D17)</f>
        <v>175.7</v>
      </c>
      <c r="E14" s="29">
        <f t="shared" si="0"/>
        <v>-43.800000000000011</v>
      </c>
      <c r="F14" s="28">
        <f t="shared" si="1"/>
        <v>0.80045558086560364</v>
      </c>
    </row>
    <row r="15" spans="1:6" ht="16.5" customHeight="1" x14ac:dyDescent="0.2">
      <c r="A15" s="11"/>
      <c r="B15" s="12" t="s">
        <v>12</v>
      </c>
      <c r="C15" s="29">
        <v>153</v>
      </c>
      <c r="D15" s="29">
        <v>108.4</v>
      </c>
      <c r="E15" s="29">
        <f t="shared" si="0"/>
        <v>-44.599999999999994</v>
      </c>
      <c r="F15" s="28">
        <f t="shared" si="1"/>
        <v>0.70849673202614383</v>
      </c>
    </row>
    <row r="16" spans="1:6" ht="16.5" customHeight="1" x14ac:dyDescent="0.25">
      <c r="A16" s="11"/>
      <c r="B16" s="12" t="s">
        <v>13</v>
      </c>
      <c r="C16" s="40">
        <v>0</v>
      </c>
      <c r="D16" s="40">
        <v>0</v>
      </c>
      <c r="E16" s="29">
        <f t="shared" si="0"/>
        <v>0</v>
      </c>
      <c r="F16" s="25">
        <v>0</v>
      </c>
    </row>
    <row r="17" spans="1:6" ht="16.5" customHeight="1" x14ac:dyDescent="0.2">
      <c r="A17" s="11"/>
      <c r="B17" s="12" t="s">
        <v>14</v>
      </c>
      <c r="C17" s="29">
        <v>66.5</v>
      </c>
      <c r="D17" s="29">
        <v>67.3</v>
      </c>
      <c r="E17" s="29">
        <f t="shared" si="0"/>
        <v>0.79999999999999716</v>
      </c>
      <c r="F17" s="28">
        <f t="shared" si="1"/>
        <v>1.0120300751879698</v>
      </c>
    </row>
    <row r="18" spans="1:6" ht="16.5" customHeight="1" x14ac:dyDescent="0.2">
      <c r="A18" s="11" t="s">
        <v>10</v>
      </c>
      <c r="B18" s="12" t="s">
        <v>15</v>
      </c>
      <c r="C18" s="29">
        <v>331.3</v>
      </c>
      <c r="D18" s="29">
        <v>239.5</v>
      </c>
      <c r="E18" s="29">
        <f t="shared" si="0"/>
        <v>-91.800000000000011</v>
      </c>
      <c r="F18" s="28">
        <f t="shared" si="1"/>
        <v>0.72290974947177777</v>
      </c>
    </row>
    <row r="19" spans="1:6" ht="28.5" customHeight="1" x14ac:dyDescent="0.2">
      <c r="A19" s="11" t="s">
        <v>19</v>
      </c>
      <c r="B19" s="12" t="s">
        <v>20</v>
      </c>
      <c r="C19" s="29">
        <f>SUM(C20+C26+C27+C28+C29)</f>
        <v>857.4</v>
      </c>
      <c r="D19" s="29">
        <f>SUM(D20+D26+D27+D28+D29)</f>
        <v>1002.6</v>
      </c>
      <c r="E19" s="29">
        <f t="shared" si="0"/>
        <v>145.20000000000005</v>
      </c>
      <c r="F19" s="28">
        <f t="shared" si="1"/>
        <v>1.1693491952414277</v>
      </c>
    </row>
    <row r="20" spans="1:6" ht="16.5" customHeight="1" x14ac:dyDescent="0.2">
      <c r="A20" s="11" t="s">
        <v>21</v>
      </c>
      <c r="B20" s="12" t="s">
        <v>22</v>
      </c>
      <c r="C20" s="29">
        <f>SUM(C21:C25)</f>
        <v>202</v>
      </c>
      <c r="D20" s="29">
        <f>SUM(D21:D25)</f>
        <v>296.89999999999998</v>
      </c>
      <c r="E20" s="29">
        <f t="shared" si="0"/>
        <v>94.899999999999977</v>
      </c>
      <c r="F20" s="28">
        <f t="shared" si="1"/>
        <v>1.4698019801980198</v>
      </c>
    </row>
    <row r="21" spans="1:6" ht="16.5" customHeight="1" x14ac:dyDescent="0.2">
      <c r="A21" s="11" t="s">
        <v>10</v>
      </c>
      <c r="B21" s="12" t="s">
        <v>23</v>
      </c>
      <c r="C21" s="29">
        <v>28.5</v>
      </c>
      <c r="D21" s="29">
        <v>76.900000000000006</v>
      </c>
      <c r="E21" s="29">
        <f t="shared" si="0"/>
        <v>48.400000000000006</v>
      </c>
      <c r="F21" s="28">
        <f t="shared" si="1"/>
        <v>2.6982456140350881</v>
      </c>
    </row>
    <row r="22" spans="1:6" ht="16.5" customHeight="1" x14ac:dyDescent="0.2">
      <c r="A22" s="11" t="s">
        <v>10</v>
      </c>
      <c r="B22" s="12" t="s">
        <v>24</v>
      </c>
      <c r="C22" s="29">
        <v>137.19999999999999</v>
      </c>
      <c r="D22" s="29">
        <v>174.9</v>
      </c>
      <c r="E22" s="29">
        <f t="shared" si="0"/>
        <v>37.700000000000017</v>
      </c>
      <c r="F22" s="28">
        <f t="shared" si="1"/>
        <v>1.2747813411078719</v>
      </c>
    </row>
    <row r="23" spans="1:6" ht="16.5" customHeight="1" x14ac:dyDescent="0.2">
      <c r="A23" s="11" t="s">
        <v>10</v>
      </c>
      <c r="B23" s="12" t="s">
        <v>25</v>
      </c>
      <c r="C23" s="29">
        <v>3.8</v>
      </c>
      <c r="D23" s="29">
        <v>1.6</v>
      </c>
      <c r="E23" s="29">
        <f t="shared" si="0"/>
        <v>-2.1999999999999997</v>
      </c>
      <c r="F23" s="28">
        <f t="shared" si="1"/>
        <v>0.4210526315789474</v>
      </c>
    </row>
    <row r="24" spans="1:6" ht="16.5" customHeight="1" x14ac:dyDescent="0.2">
      <c r="A24" s="11" t="s">
        <v>10</v>
      </c>
      <c r="B24" s="12" t="s">
        <v>27</v>
      </c>
      <c r="C24" s="29">
        <v>22.5</v>
      </c>
      <c r="D24" s="29">
        <v>29.6</v>
      </c>
      <c r="E24" s="29">
        <f t="shared" si="0"/>
        <v>7.1000000000000014</v>
      </c>
      <c r="F24" s="28">
        <f t="shared" si="1"/>
        <v>1.3155555555555556</v>
      </c>
    </row>
    <row r="25" spans="1:6" ht="16.5" customHeight="1" x14ac:dyDescent="0.2">
      <c r="A25" s="11" t="s">
        <v>10</v>
      </c>
      <c r="B25" s="12" t="s">
        <v>28</v>
      </c>
      <c r="C25" s="29">
        <v>10</v>
      </c>
      <c r="D25" s="29">
        <v>13.9</v>
      </c>
      <c r="E25" s="29">
        <f t="shared" si="0"/>
        <v>3.9000000000000004</v>
      </c>
      <c r="F25" s="28">
        <f t="shared" si="1"/>
        <v>1.3900000000000001</v>
      </c>
    </row>
    <row r="26" spans="1:6" ht="16.5" customHeight="1" x14ac:dyDescent="0.2">
      <c r="A26" s="11" t="s">
        <v>29</v>
      </c>
      <c r="B26" s="12" t="s">
        <v>30</v>
      </c>
      <c r="C26" s="29">
        <v>478.5</v>
      </c>
      <c r="D26" s="29">
        <v>514</v>
      </c>
      <c r="E26" s="29">
        <f t="shared" si="0"/>
        <v>35.5</v>
      </c>
      <c r="F26" s="28">
        <f t="shared" si="1"/>
        <v>1.0741901776384535</v>
      </c>
    </row>
    <row r="27" spans="1:6" ht="16.5" customHeight="1" x14ac:dyDescent="0.2">
      <c r="A27" s="11" t="s">
        <v>31</v>
      </c>
      <c r="B27" s="12" t="s">
        <v>32</v>
      </c>
      <c r="C27" s="29">
        <v>105.3</v>
      </c>
      <c r="D27" s="29">
        <v>110</v>
      </c>
      <c r="E27" s="29">
        <f t="shared" si="0"/>
        <v>4.7000000000000028</v>
      </c>
      <c r="F27" s="28">
        <f t="shared" si="1"/>
        <v>1.0446343779677114</v>
      </c>
    </row>
    <row r="28" spans="1:6" ht="16.5" customHeight="1" x14ac:dyDescent="0.25">
      <c r="A28" s="11" t="s">
        <v>33</v>
      </c>
      <c r="B28" s="12" t="s">
        <v>34</v>
      </c>
      <c r="C28" s="26">
        <v>66.599999999999994</v>
      </c>
      <c r="D28" s="26">
        <v>70.099999999999994</v>
      </c>
      <c r="E28" s="26">
        <f t="shared" si="0"/>
        <v>3.5</v>
      </c>
      <c r="F28" s="25">
        <f t="shared" si="1"/>
        <v>1.0525525525525525</v>
      </c>
    </row>
    <row r="29" spans="1:6" ht="16.5" customHeight="1" x14ac:dyDescent="0.25">
      <c r="A29" s="11" t="s">
        <v>35</v>
      </c>
      <c r="B29" s="12" t="s">
        <v>36</v>
      </c>
      <c r="C29" s="26">
        <v>5</v>
      </c>
      <c r="D29" s="26">
        <v>11.6</v>
      </c>
      <c r="E29" s="26">
        <f t="shared" si="0"/>
        <v>6.6</v>
      </c>
      <c r="F29" s="25">
        <f t="shared" si="1"/>
        <v>2.3199999999999998</v>
      </c>
    </row>
    <row r="30" spans="1:6" ht="16.5" customHeight="1" x14ac:dyDescent="0.25">
      <c r="A30" s="11" t="s">
        <v>10</v>
      </c>
      <c r="B30" s="12" t="s">
        <v>37</v>
      </c>
      <c r="C30" s="26">
        <v>5</v>
      </c>
      <c r="D30" s="26">
        <v>11.6</v>
      </c>
      <c r="E30" s="26">
        <f t="shared" si="0"/>
        <v>6.6</v>
      </c>
      <c r="F30" s="25">
        <f t="shared" si="1"/>
        <v>2.3199999999999998</v>
      </c>
    </row>
    <row r="31" spans="1:6" ht="16.5" customHeight="1" x14ac:dyDescent="0.25">
      <c r="A31" s="11" t="s">
        <v>38</v>
      </c>
      <c r="B31" s="12" t="s">
        <v>39</v>
      </c>
      <c r="C31" s="26">
        <f>SUM(C13-C19)</f>
        <v>-306.60000000000002</v>
      </c>
      <c r="D31" s="26">
        <f>SUM(D13-D19)</f>
        <v>-587.40000000000009</v>
      </c>
      <c r="E31" s="26">
        <f t="shared" si="0"/>
        <v>-280.80000000000007</v>
      </c>
      <c r="F31" s="25">
        <f t="shared" si="1"/>
        <v>1.9158512720156557</v>
      </c>
    </row>
    <row r="32" spans="1:6" ht="16.5" customHeight="1" x14ac:dyDescent="0.25">
      <c r="A32" s="11" t="s">
        <v>40</v>
      </c>
      <c r="B32" s="12" t="s">
        <v>41</v>
      </c>
      <c r="C32" s="26">
        <v>0</v>
      </c>
      <c r="D32" s="26" t="s">
        <v>99</v>
      </c>
      <c r="E32" s="26">
        <v>0</v>
      </c>
      <c r="F32" s="25">
        <v>0</v>
      </c>
    </row>
    <row r="33" spans="1:6" ht="16.5" customHeight="1" x14ac:dyDescent="0.25">
      <c r="A33" s="11" t="s">
        <v>42</v>
      </c>
      <c r="B33" s="12" t="s">
        <v>91</v>
      </c>
      <c r="C33" s="26">
        <f>SUM(C34:C37)</f>
        <v>106.5</v>
      </c>
      <c r="D33" s="26">
        <f>SUM(D34:D37)</f>
        <v>109.69999999999999</v>
      </c>
      <c r="E33" s="26">
        <f t="shared" si="0"/>
        <v>3.1999999999999886</v>
      </c>
      <c r="F33" s="25">
        <f t="shared" si="1"/>
        <v>1.0300469483568073</v>
      </c>
    </row>
    <row r="34" spans="1:6" ht="16.5" customHeight="1" x14ac:dyDescent="0.25">
      <c r="A34" s="11" t="s">
        <v>10</v>
      </c>
      <c r="B34" s="12" t="s">
        <v>30</v>
      </c>
      <c r="C34" s="26">
        <v>69.099999999999994</v>
      </c>
      <c r="D34" s="26">
        <v>66.8</v>
      </c>
      <c r="E34" s="26">
        <f t="shared" si="0"/>
        <v>-2.2999999999999972</v>
      </c>
      <c r="F34" s="25">
        <f t="shared" si="1"/>
        <v>0.9667149059334299</v>
      </c>
    </row>
    <row r="35" spans="1:6" ht="16.5" customHeight="1" x14ac:dyDescent="0.25">
      <c r="A35" s="11" t="s">
        <v>10</v>
      </c>
      <c r="B35" s="12" t="s">
        <v>32</v>
      </c>
      <c r="C35" s="26">
        <v>15.2</v>
      </c>
      <c r="D35" s="26">
        <v>14.8</v>
      </c>
      <c r="E35" s="26">
        <f t="shared" si="0"/>
        <v>-0.39999999999999858</v>
      </c>
      <c r="F35" s="25">
        <f t="shared" si="1"/>
        <v>0.97368421052631593</v>
      </c>
    </row>
    <row r="36" spans="1:6" ht="16.5" customHeight="1" x14ac:dyDescent="0.25">
      <c r="A36" s="11" t="s">
        <v>10</v>
      </c>
      <c r="B36" s="12" t="s">
        <v>34</v>
      </c>
      <c r="C36" s="26">
        <v>2.8</v>
      </c>
      <c r="D36" s="26">
        <v>2.8</v>
      </c>
      <c r="E36" s="26">
        <f t="shared" si="0"/>
        <v>0</v>
      </c>
      <c r="F36" s="25">
        <f t="shared" si="1"/>
        <v>1</v>
      </c>
    </row>
    <row r="37" spans="1:6" ht="46.5" customHeight="1" x14ac:dyDescent="0.2">
      <c r="A37" s="11" t="s">
        <v>10</v>
      </c>
      <c r="B37" s="12" t="s">
        <v>121</v>
      </c>
      <c r="C37" s="29">
        <v>19.399999999999999</v>
      </c>
      <c r="D37" s="29">
        <v>25.3</v>
      </c>
      <c r="E37" s="29">
        <f t="shared" si="0"/>
        <v>5.9000000000000021</v>
      </c>
      <c r="F37" s="28">
        <f t="shared" si="1"/>
        <v>1.3041237113402062</v>
      </c>
    </row>
    <row r="38" spans="1:6" ht="16.5" customHeight="1" x14ac:dyDescent="0.25">
      <c r="A38" s="11" t="s">
        <v>44</v>
      </c>
      <c r="B38" s="12" t="s">
        <v>45</v>
      </c>
      <c r="C38" s="26">
        <v>0</v>
      </c>
      <c r="D38" s="26">
        <v>0</v>
      </c>
      <c r="E38" s="26">
        <v>0</v>
      </c>
      <c r="F38" s="25">
        <v>0</v>
      </c>
    </row>
    <row r="39" spans="1:6" ht="28.5" customHeight="1" x14ac:dyDescent="0.2">
      <c r="A39" s="11" t="s">
        <v>46</v>
      </c>
      <c r="B39" s="12" t="s">
        <v>47</v>
      </c>
      <c r="C39" s="29">
        <f>SUM(C31+C32-C33-C38)</f>
        <v>-413.1</v>
      </c>
      <c r="D39" s="29">
        <f>SUM(D31+D32-D33-D38)</f>
        <v>-697.10000000000014</v>
      </c>
      <c r="E39" s="29">
        <f t="shared" si="0"/>
        <v>-284.00000000000011</v>
      </c>
      <c r="F39" s="28">
        <f t="shared" si="1"/>
        <v>1.6874848704914067</v>
      </c>
    </row>
    <row r="40" spans="1:6" ht="16.5" customHeight="1" x14ac:dyDescent="0.25">
      <c r="A40" s="11" t="s">
        <v>48</v>
      </c>
      <c r="B40" s="12" t="s">
        <v>49</v>
      </c>
      <c r="C40" s="26">
        <v>0</v>
      </c>
      <c r="D40" s="26">
        <v>0</v>
      </c>
      <c r="E40" s="26">
        <v>0</v>
      </c>
      <c r="F40" s="25">
        <v>0</v>
      </c>
    </row>
    <row r="41" spans="1:6" ht="16.5" customHeight="1" x14ac:dyDescent="0.25">
      <c r="A41" s="11" t="s">
        <v>50</v>
      </c>
      <c r="B41" s="12" t="s">
        <v>51</v>
      </c>
      <c r="C41" s="26">
        <f>SUM(C42:C45)</f>
        <v>134.69999999999999</v>
      </c>
      <c r="D41" s="26">
        <f>SUM(D42:D45)</f>
        <v>166.7</v>
      </c>
      <c r="E41" s="26">
        <f t="shared" si="0"/>
        <v>32</v>
      </c>
      <c r="F41" s="25">
        <f t="shared" si="1"/>
        <v>1.2375649591685227</v>
      </c>
    </row>
    <row r="42" spans="1:6" ht="16.5" customHeight="1" x14ac:dyDescent="0.25">
      <c r="A42" s="11"/>
      <c r="B42" s="12" t="s">
        <v>52</v>
      </c>
      <c r="C42" s="26">
        <v>47.9</v>
      </c>
      <c r="D42" s="26">
        <v>48.3</v>
      </c>
      <c r="E42" s="26">
        <f t="shared" si="0"/>
        <v>0.39999999999999858</v>
      </c>
      <c r="F42" s="25">
        <f t="shared" si="1"/>
        <v>1.0083507306889352</v>
      </c>
    </row>
    <row r="43" spans="1:6" ht="16.5" customHeight="1" x14ac:dyDescent="0.25">
      <c r="A43" s="11"/>
      <c r="B43" s="12" t="s">
        <v>106</v>
      </c>
      <c r="C43" s="26">
        <v>0</v>
      </c>
      <c r="D43" s="26">
        <v>0</v>
      </c>
      <c r="E43" s="26">
        <f t="shared" si="0"/>
        <v>0</v>
      </c>
      <c r="F43" s="25">
        <v>0</v>
      </c>
    </row>
    <row r="44" spans="1:6" ht="16.5" customHeight="1" x14ac:dyDescent="0.25">
      <c r="A44" s="11"/>
      <c r="B44" s="12" t="s">
        <v>107</v>
      </c>
      <c r="C44" s="26">
        <v>0</v>
      </c>
      <c r="D44" s="26">
        <v>0</v>
      </c>
      <c r="E44" s="26">
        <v>0</v>
      </c>
      <c r="F44" s="25">
        <v>0</v>
      </c>
    </row>
    <row r="45" spans="1:6" ht="45" customHeight="1" x14ac:dyDescent="0.2">
      <c r="A45" s="11"/>
      <c r="B45" s="12" t="s">
        <v>120</v>
      </c>
      <c r="C45" s="29">
        <v>86.8</v>
      </c>
      <c r="D45" s="29">
        <v>118.4</v>
      </c>
      <c r="E45" s="29">
        <f t="shared" si="0"/>
        <v>31.600000000000009</v>
      </c>
      <c r="F45" s="28">
        <f t="shared" si="1"/>
        <v>1.3640552995391706</v>
      </c>
    </row>
    <row r="46" spans="1:6" ht="28.5" customHeight="1" x14ac:dyDescent="0.2">
      <c r="A46" s="11" t="s">
        <v>57</v>
      </c>
      <c r="B46" s="12" t="s">
        <v>58</v>
      </c>
      <c r="C46" s="29">
        <f>SUM(C39+C40-C41)</f>
        <v>-547.79999999999995</v>
      </c>
      <c r="D46" s="29">
        <f>SUM(D39+D40-D41)</f>
        <v>-863.80000000000018</v>
      </c>
      <c r="E46" s="29">
        <f t="shared" si="0"/>
        <v>-316.00000000000023</v>
      </c>
      <c r="F46" s="28">
        <f t="shared" si="1"/>
        <v>1.5768528660094929</v>
      </c>
    </row>
    <row r="47" spans="1:6" ht="16.5" customHeight="1" x14ac:dyDescent="0.2">
      <c r="A47" s="11" t="s">
        <v>59</v>
      </c>
      <c r="B47" s="12" t="s">
        <v>60</v>
      </c>
      <c r="C47" s="27">
        <v>0</v>
      </c>
      <c r="D47" s="27">
        <v>0</v>
      </c>
      <c r="E47" s="27">
        <f t="shared" si="0"/>
        <v>0</v>
      </c>
      <c r="F47" s="28">
        <v>0</v>
      </c>
    </row>
    <row r="48" spans="1:6" ht="16.5" customHeight="1" x14ac:dyDescent="0.2">
      <c r="A48" s="11" t="s">
        <v>61</v>
      </c>
      <c r="B48" s="12" t="s">
        <v>62</v>
      </c>
      <c r="C48" s="29">
        <f>C46-C47</f>
        <v>-547.79999999999995</v>
      </c>
      <c r="D48" s="29">
        <f>D46-D47</f>
        <v>-863.80000000000018</v>
      </c>
      <c r="E48" s="27">
        <f t="shared" si="0"/>
        <v>-316.00000000000023</v>
      </c>
      <c r="F48" s="28">
        <f t="shared" si="1"/>
        <v>1.5768528660094929</v>
      </c>
    </row>
    <row r="49" spans="1:6" ht="28.5" customHeight="1" x14ac:dyDescent="0.2">
      <c r="A49" s="11"/>
      <c r="B49" s="12" t="s">
        <v>63</v>
      </c>
      <c r="C49" s="29">
        <f>C48+C28+C36</f>
        <v>-478.39999999999992</v>
      </c>
      <c r="D49" s="29">
        <f>D48+D28+D36</f>
        <v>-790.9000000000002</v>
      </c>
      <c r="E49" s="27">
        <f t="shared" si="0"/>
        <v>-312.50000000000028</v>
      </c>
      <c r="F49" s="28">
        <f t="shared" si="1"/>
        <v>1.6532190635451511</v>
      </c>
    </row>
    <row r="50" spans="1:6" ht="16.5" customHeight="1" x14ac:dyDescent="0.25">
      <c r="A50" s="11" t="s">
        <v>64</v>
      </c>
      <c r="B50" s="12" t="s">
        <v>65</v>
      </c>
      <c r="C50" s="13" t="s">
        <v>10</v>
      </c>
      <c r="D50" s="13" t="s">
        <v>10</v>
      </c>
      <c r="E50" s="27">
        <v>0</v>
      </c>
      <c r="F50" s="28">
        <v>0</v>
      </c>
    </row>
    <row r="51" spans="1:6" ht="16.5" customHeight="1" x14ac:dyDescent="0.25">
      <c r="A51" s="11" t="s">
        <v>66</v>
      </c>
      <c r="B51" s="12" t="s">
        <v>67</v>
      </c>
      <c r="C51" s="13" t="s">
        <v>10</v>
      </c>
      <c r="D51" s="13" t="s">
        <v>10</v>
      </c>
      <c r="E51" s="27">
        <v>0</v>
      </c>
      <c r="F51" s="28">
        <v>0</v>
      </c>
    </row>
    <row r="52" spans="1:6" ht="28.5" customHeight="1" x14ac:dyDescent="0.25">
      <c r="A52" s="11" t="s">
        <v>68</v>
      </c>
      <c r="B52" s="12" t="s">
        <v>98</v>
      </c>
      <c r="C52" s="13" t="s">
        <v>10</v>
      </c>
      <c r="D52" s="13" t="s">
        <v>10</v>
      </c>
      <c r="E52" s="13" t="s">
        <v>10</v>
      </c>
      <c r="F52" s="13" t="s">
        <v>10</v>
      </c>
    </row>
    <row r="53" spans="1:6" ht="16.5" customHeight="1" x14ac:dyDescent="0.25">
      <c r="A53" s="11"/>
      <c r="B53" s="12" t="s">
        <v>69</v>
      </c>
      <c r="C53" s="13" t="s">
        <v>10</v>
      </c>
      <c r="D53" s="13" t="s">
        <v>10</v>
      </c>
      <c r="E53" s="13" t="s">
        <v>10</v>
      </c>
      <c r="F53" s="13" t="s">
        <v>10</v>
      </c>
    </row>
    <row r="54" spans="1:6" ht="16.5" customHeight="1" x14ac:dyDescent="0.25">
      <c r="A54" s="11"/>
      <c r="B54" s="12" t="s">
        <v>70</v>
      </c>
      <c r="C54" s="13" t="s">
        <v>10</v>
      </c>
      <c r="D54" s="13" t="s">
        <v>10</v>
      </c>
      <c r="E54" s="13" t="s">
        <v>10</v>
      </c>
      <c r="F54" s="13" t="s">
        <v>10</v>
      </c>
    </row>
    <row r="55" spans="1:6" ht="16.5" customHeight="1" x14ac:dyDescent="0.25">
      <c r="A55" s="11" t="s">
        <v>10</v>
      </c>
      <c r="B55" s="12" t="s">
        <v>71</v>
      </c>
      <c r="C55" s="13" t="s">
        <v>10</v>
      </c>
      <c r="D55" s="13" t="s">
        <v>10</v>
      </c>
      <c r="E55" s="13" t="s">
        <v>10</v>
      </c>
      <c r="F55" s="13" t="s">
        <v>10</v>
      </c>
    </row>
    <row r="56" spans="1:6" ht="16.5" customHeight="1" x14ac:dyDescent="0.25">
      <c r="A56" s="11" t="s">
        <v>10</v>
      </c>
      <c r="B56" s="12" t="s">
        <v>72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73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/>
      <c r="B58" s="14" t="s">
        <v>94</v>
      </c>
      <c r="C58" s="13" t="s">
        <v>74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4" t="s">
        <v>75</v>
      </c>
      <c r="C59" s="13" t="s">
        <v>74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 t="s">
        <v>10</v>
      </c>
      <c r="B60" s="14" t="s">
        <v>76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6" t="s">
        <v>77</v>
      </c>
      <c r="C61" s="13" t="s">
        <v>74</v>
      </c>
      <c r="D61" s="13" t="s">
        <v>10</v>
      </c>
      <c r="E61" s="18" t="s">
        <v>10</v>
      </c>
      <c r="F61" s="18" t="s">
        <v>10</v>
      </c>
    </row>
    <row r="62" spans="1:6" ht="16.5" customHeight="1" x14ac:dyDescent="0.25">
      <c r="A62" s="68" t="s">
        <v>78</v>
      </c>
      <c r="B62" s="20" t="s">
        <v>79</v>
      </c>
      <c r="C62" s="24"/>
      <c r="D62" s="21"/>
      <c r="E62" s="33"/>
      <c r="F62" s="35"/>
    </row>
    <row r="63" spans="1:6" ht="16.5" customHeight="1" x14ac:dyDescent="0.25">
      <c r="A63" s="68"/>
      <c r="B63" s="22" t="s">
        <v>117</v>
      </c>
      <c r="C63" s="55">
        <v>300</v>
      </c>
      <c r="D63" s="56">
        <v>240.2</v>
      </c>
      <c r="E63" s="34" t="s">
        <v>74</v>
      </c>
      <c r="F63" s="32" t="s">
        <v>74</v>
      </c>
    </row>
    <row r="64" spans="1:6" ht="16.5" customHeight="1" x14ac:dyDescent="0.25">
      <c r="A64" s="65"/>
      <c r="B64" s="17" t="s">
        <v>80</v>
      </c>
      <c r="C64" s="57">
        <v>300</v>
      </c>
      <c r="D64" s="55">
        <v>240.2</v>
      </c>
      <c r="E64" s="32" t="s">
        <v>74</v>
      </c>
      <c r="F64" s="32" t="s">
        <v>74</v>
      </c>
    </row>
    <row r="65" spans="1:6" ht="16.5" customHeight="1" x14ac:dyDescent="0.25">
      <c r="A65" s="65"/>
      <c r="B65" s="14" t="s">
        <v>119</v>
      </c>
      <c r="C65" s="15" t="s">
        <v>74</v>
      </c>
      <c r="D65" s="45">
        <v>346.7</v>
      </c>
      <c r="E65" s="13" t="s">
        <v>74</v>
      </c>
      <c r="F65" s="13" t="s">
        <v>74</v>
      </c>
    </row>
    <row r="66" spans="1:6" ht="16.5" customHeight="1" x14ac:dyDescent="0.25">
      <c r="A66" s="65"/>
      <c r="B66" s="16" t="s">
        <v>80</v>
      </c>
      <c r="C66" s="24" t="s">
        <v>74</v>
      </c>
      <c r="D66" s="46">
        <v>346.7</v>
      </c>
      <c r="E66" s="18" t="s">
        <v>74</v>
      </c>
      <c r="F66" s="18" t="s">
        <v>74</v>
      </c>
    </row>
    <row r="67" spans="1:6" ht="16.5" customHeight="1" x14ac:dyDescent="0.25">
      <c r="A67" s="68" t="s">
        <v>82</v>
      </c>
      <c r="B67" s="20" t="s">
        <v>100</v>
      </c>
      <c r="C67" s="43"/>
      <c r="D67" s="58"/>
      <c r="E67" s="33"/>
      <c r="F67" s="35"/>
    </row>
    <row r="68" spans="1:6" ht="16.5" customHeight="1" x14ac:dyDescent="0.25">
      <c r="A68" s="65"/>
      <c r="B68" s="22" t="s">
        <v>117</v>
      </c>
      <c r="C68" s="55">
        <v>700</v>
      </c>
      <c r="D68" s="56">
        <v>1175.3</v>
      </c>
      <c r="E68" s="34" t="s">
        <v>74</v>
      </c>
      <c r="F68" s="32" t="s">
        <v>74</v>
      </c>
    </row>
    <row r="69" spans="1:6" ht="16.5" customHeight="1" x14ac:dyDescent="0.25">
      <c r="A69" s="65"/>
      <c r="B69" s="14" t="s">
        <v>83</v>
      </c>
      <c r="C69" s="55">
        <v>60</v>
      </c>
      <c r="D69" s="55">
        <v>52.6</v>
      </c>
      <c r="E69" s="32" t="s">
        <v>74</v>
      </c>
      <c r="F69" s="32" t="s">
        <v>74</v>
      </c>
    </row>
    <row r="70" spans="1:6" ht="16.5" customHeight="1" x14ac:dyDescent="0.25">
      <c r="A70" s="65"/>
      <c r="B70" s="14" t="s">
        <v>119</v>
      </c>
      <c r="C70" s="15" t="s">
        <v>74</v>
      </c>
      <c r="D70" s="45">
        <v>1963.9</v>
      </c>
      <c r="E70" s="13" t="s">
        <v>74</v>
      </c>
      <c r="F70" s="13" t="s">
        <v>74</v>
      </c>
    </row>
    <row r="71" spans="1:6" ht="16.5" customHeight="1" x14ac:dyDescent="0.25">
      <c r="A71" s="65"/>
      <c r="B71" s="14" t="s">
        <v>83</v>
      </c>
      <c r="C71" s="15" t="s">
        <v>74</v>
      </c>
      <c r="D71" s="45">
        <v>103.1</v>
      </c>
      <c r="E71" s="13" t="s">
        <v>74</v>
      </c>
      <c r="F71" s="13" t="s">
        <v>74</v>
      </c>
    </row>
    <row r="72" spans="1:6" ht="16.5" customHeight="1" x14ac:dyDescent="0.25">
      <c r="A72" s="65" t="s">
        <v>84</v>
      </c>
      <c r="B72" s="12" t="s">
        <v>85</v>
      </c>
      <c r="C72" s="13">
        <v>65</v>
      </c>
      <c r="D72" s="13">
        <v>65</v>
      </c>
      <c r="E72" s="13">
        <f>D72-C72</f>
        <v>0</v>
      </c>
      <c r="F72" s="25">
        <f>D72/C72</f>
        <v>1</v>
      </c>
    </row>
    <row r="73" spans="1:6" ht="16.5" customHeight="1" x14ac:dyDescent="0.25">
      <c r="A73" s="65"/>
      <c r="B73" s="12" t="s">
        <v>86</v>
      </c>
      <c r="C73" s="11">
        <v>7</v>
      </c>
      <c r="D73" s="11">
        <v>7</v>
      </c>
      <c r="E73" s="13">
        <f>D73-C73</f>
        <v>0</v>
      </c>
      <c r="F73" s="25">
        <f>D73/C73</f>
        <v>1</v>
      </c>
    </row>
    <row r="74" spans="1:6" ht="16.5" customHeight="1" x14ac:dyDescent="0.25">
      <c r="A74" s="65" t="s">
        <v>87</v>
      </c>
      <c r="B74" s="12" t="s">
        <v>88</v>
      </c>
      <c r="C74" s="26">
        <v>2.8</v>
      </c>
      <c r="D74" s="26">
        <v>3</v>
      </c>
      <c r="E74" s="26">
        <f>D74-C74</f>
        <v>0.20000000000000018</v>
      </c>
      <c r="F74" s="25">
        <f>D74/C74</f>
        <v>1.0714285714285714</v>
      </c>
    </row>
    <row r="75" spans="1:6" ht="16.5" customHeight="1" x14ac:dyDescent="0.25">
      <c r="A75" s="65"/>
      <c r="B75" s="12" t="s">
        <v>89</v>
      </c>
      <c r="C75" s="26">
        <v>3.3</v>
      </c>
      <c r="D75" s="26">
        <v>3.2</v>
      </c>
      <c r="E75" s="26">
        <f>D75-C75</f>
        <v>-9.9999999999999645E-2</v>
      </c>
      <c r="F75" s="25">
        <f>D75/C75</f>
        <v>0.96969696969696983</v>
      </c>
    </row>
    <row r="76" spans="1:6" ht="16.5" customHeight="1" x14ac:dyDescent="0.25">
      <c r="A76" s="5"/>
      <c r="B76" s="6"/>
      <c r="C76" s="7"/>
      <c r="D76" s="7"/>
      <c r="E76" s="7"/>
      <c r="F76" s="7"/>
    </row>
    <row r="77" spans="1:6" ht="15.75" x14ac:dyDescent="0.25">
      <c r="A77" s="4" t="s">
        <v>90</v>
      </c>
    </row>
    <row r="78" spans="1:6" ht="16.5" x14ac:dyDescent="0.25">
      <c r="A78" s="8"/>
      <c r="B78" s="8" t="s">
        <v>93</v>
      </c>
      <c r="C78" s="9"/>
      <c r="D78" s="9"/>
      <c r="E78" s="9"/>
      <c r="F78" s="9"/>
    </row>
    <row r="79" spans="1:6" ht="15.75" x14ac:dyDescent="0.25">
      <c r="A79" s="2"/>
      <c r="B79" s="2"/>
      <c r="C79" s="2"/>
      <c r="D79" s="2"/>
      <c r="E79" s="2"/>
      <c r="F79" s="2"/>
    </row>
    <row r="80" spans="1:6" ht="16.5" x14ac:dyDescent="0.25">
      <c r="A80" s="8"/>
      <c r="B80" s="8" t="s">
        <v>95</v>
      </c>
      <c r="C80" s="8"/>
      <c r="D80" s="8"/>
      <c r="E80" s="8"/>
      <c r="F80" s="8"/>
    </row>
    <row r="81" spans="1:1" ht="15.75" x14ac:dyDescent="0.25">
      <c r="A81" s="1"/>
    </row>
    <row r="82" spans="1:1" ht="15.75" x14ac:dyDescent="0.25">
      <c r="A82" s="1"/>
    </row>
  </sheetData>
  <mergeCells count="7">
    <mergeCell ref="A67:A71"/>
    <mergeCell ref="A72:A73"/>
    <mergeCell ref="A74:A75"/>
    <mergeCell ref="A2:F2"/>
    <mergeCell ref="A3:F3"/>
    <mergeCell ref="A4:F4"/>
    <mergeCell ref="A62:A66"/>
  </mergeCells>
  <phoneticPr fontId="9" type="noConversion"/>
  <pageMargins left="0.48" right="0.43" top="0.73" bottom="0.5" header="0.28999999999999998" footer="0.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opLeftCell="A16" workbookViewId="0">
      <selection activeCell="C38" sqref="C38"/>
    </sheetView>
  </sheetViews>
  <sheetFormatPr defaultRowHeight="12.75" x14ac:dyDescent="0.2"/>
  <cols>
    <col min="1" max="1" width="6" customWidth="1"/>
    <col min="2" max="2" width="40.28515625" customWidth="1"/>
    <col min="3" max="6" width="11.7109375" customWidth="1"/>
  </cols>
  <sheetData>
    <row r="1" spans="1:6" ht="15.75" x14ac:dyDescent="0.25">
      <c r="A1" s="3"/>
    </row>
    <row r="2" spans="1:6" ht="18.75" x14ac:dyDescent="0.3">
      <c r="A2" s="66" t="s">
        <v>122</v>
      </c>
      <c r="B2" s="66"/>
      <c r="C2" s="66"/>
      <c r="D2" s="66"/>
      <c r="E2" s="66"/>
      <c r="F2" s="66"/>
    </row>
    <row r="3" spans="1:6" ht="18.75" x14ac:dyDescent="0.3">
      <c r="A3" s="66" t="s">
        <v>1</v>
      </c>
      <c r="B3" s="66"/>
      <c r="C3" s="66"/>
      <c r="D3" s="66"/>
      <c r="E3" s="66"/>
      <c r="F3" s="66"/>
    </row>
    <row r="4" spans="1:6" ht="15.75" x14ac:dyDescent="0.25">
      <c r="A4" s="67" t="s">
        <v>96</v>
      </c>
      <c r="B4" s="67"/>
      <c r="C4" s="67"/>
      <c r="D4" s="67"/>
      <c r="E4" s="67"/>
      <c r="F4" s="67"/>
    </row>
    <row r="5" spans="1:6" ht="28.5" x14ac:dyDescent="0.2">
      <c r="A5" s="10" t="s">
        <v>2</v>
      </c>
      <c r="B5" s="10"/>
      <c r="C5" s="37" t="s">
        <v>3</v>
      </c>
      <c r="D5" s="37" t="s">
        <v>4</v>
      </c>
      <c r="E5" s="38" t="s">
        <v>5</v>
      </c>
      <c r="F5" s="38" t="s">
        <v>6</v>
      </c>
    </row>
    <row r="6" spans="1:6" ht="28.5" customHeight="1" x14ac:dyDescent="0.2">
      <c r="A6" s="11" t="s">
        <v>7</v>
      </c>
      <c r="B6" s="30" t="s">
        <v>8</v>
      </c>
      <c r="C6" s="27">
        <v>225600</v>
      </c>
      <c r="D6" s="59">
        <v>207178</v>
      </c>
      <c r="E6" s="27">
        <f>D6-C6</f>
        <v>-18422</v>
      </c>
      <c r="F6" s="28">
        <f>D6/C6</f>
        <v>0.9183421985815603</v>
      </c>
    </row>
    <row r="7" spans="1:6" ht="28.5" customHeight="1" x14ac:dyDescent="0.2">
      <c r="A7" s="11" t="s">
        <v>9</v>
      </c>
      <c r="B7" s="12" t="s">
        <v>97</v>
      </c>
      <c r="C7" s="29">
        <f>C8+C12</f>
        <v>3739.9</v>
      </c>
      <c r="D7" s="29">
        <f>D8+D12</f>
        <v>4441.6000000000004</v>
      </c>
      <c r="E7" s="29">
        <f t="shared" ref="E7:E49" si="0">D7-C7</f>
        <v>701.70000000000027</v>
      </c>
      <c r="F7" s="28">
        <f t="shared" ref="F7:F49" si="1">D7/C7</f>
        <v>1.1876253375758712</v>
      </c>
    </row>
    <row r="8" spans="1:6" ht="16.5" customHeight="1" x14ac:dyDescent="0.2">
      <c r="A8" s="11" t="s">
        <v>10</v>
      </c>
      <c r="B8" s="12" t="s">
        <v>11</v>
      </c>
      <c r="C8" s="29">
        <f>SUM(C9:C11)</f>
        <v>3165.5</v>
      </c>
      <c r="D8" s="29">
        <f>SUM(D9:D11)</f>
        <v>3949.5</v>
      </c>
      <c r="E8" s="29">
        <f t="shared" si="0"/>
        <v>784</v>
      </c>
      <c r="F8" s="28">
        <f t="shared" si="1"/>
        <v>1.247670194282104</v>
      </c>
    </row>
    <row r="9" spans="1:6" ht="16.5" customHeight="1" x14ac:dyDescent="0.2">
      <c r="A9" s="11"/>
      <c r="B9" s="12" t="s">
        <v>12</v>
      </c>
      <c r="C9" s="29">
        <v>2656.9</v>
      </c>
      <c r="D9" s="29">
        <v>3211.7</v>
      </c>
      <c r="E9" s="29">
        <f t="shared" si="0"/>
        <v>554.79999999999973</v>
      </c>
      <c r="F9" s="28">
        <f t="shared" si="1"/>
        <v>1.2088147841469381</v>
      </c>
    </row>
    <row r="10" spans="1:6" ht="16.5" customHeight="1" x14ac:dyDescent="0.2">
      <c r="A10" s="11"/>
      <c r="B10" s="12" t="s">
        <v>13</v>
      </c>
      <c r="C10" s="44">
        <v>168.7</v>
      </c>
      <c r="D10" s="44">
        <v>228.8</v>
      </c>
      <c r="E10" s="29">
        <f t="shared" si="0"/>
        <v>60.100000000000023</v>
      </c>
      <c r="F10" s="28">
        <f t="shared" si="1"/>
        <v>1.3562537048014227</v>
      </c>
    </row>
    <row r="11" spans="1:6" ht="16.5" customHeight="1" x14ac:dyDescent="0.2">
      <c r="A11" s="11"/>
      <c r="B11" s="12" t="s">
        <v>14</v>
      </c>
      <c r="C11" s="29">
        <v>339.9</v>
      </c>
      <c r="D11" s="29">
        <v>509</v>
      </c>
      <c r="E11" s="29">
        <f t="shared" si="0"/>
        <v>169.10000000000002</v>
      </c>
      <c r="F11" s="28">
        <f t="shared" si="1"/>
        <v>1.4974992644895559</v>
      </c>
    </row>
    <row r="12" spans="1:6" ht="16.5" customHeight="1" x14ac:dyDescent="0.2">
      <c r="A12" s="11" t="s">
        <v>10</v>
      </c>
      <c r="B12" s="12" t="s">
        <v>15</v>
      </c>
      <c r="C12" s="29">
        <v>574.4</v>
      </c>
      <c r="D12" s="29">
        <v>492.1</v>
      </c>
      <c r="E12" s="29">
        <f t="shared" si="0"/>
        <v>-82.299999999999955</v>
      </c>
      <c r="F12" s="28">
        <f t="shared" si="1"/>
        <v>0.85672005571030652</v>
      </c>
    </row>
    <row r="13" spans="1:6" ht="28.5" customHeight="1" x14ac:dyDescent="0.2">
      <c r="A13" s="11" t="s">
        <v>16</v>
      </c>
      <c r="B13" s="12" t="s">
        <v>126</v>
      </c>
      <c r="C13" s="29">
        <f>C14+C18</f>
        <v>3212.3166666666671</v>
      </c>
      <c r="D13" s="29">
        <f>D14+D18</f>
        <v>3783.3499999999995</v>
      </c>
      <c r="E13" s="29">
        <f t="shared" si="0"/>
        <v>571.03333333333239</v>
      </c>
      <c r="F13" s="28">
        <f t="shared" si="1"/>
        <v>1.1777637115477404</v>
      </c>
    </row>
    <row r="14" spans="1:6" ht="16.5" customHeight="1" x14ac:dyDescent="0.2">
      <c r="A14" s="11" t="s">
        <v>10</v>
      </c>
      <c r="B14" s="12" t="s">
        <v>18</v>
      </c>
      <c r="C14" s="29">
        <f>SUM(C15:C17)</f>
        <v>2637.916666666667</v>
      </c>
      <c r="D14" s="29">
        <f>SUM(D15:D17)</f>
        <v>3291.2499999999995</v>
      </c>
      <c r="E14" s="29">
        <f t="shared" si="0"/>
        <v>653.33333333333258</v>
      </c>
      <c r="F14" s="28">
        <f t="shared" si="1"/>
        <v>1.2476701942821036</v>
      </c>
    </row>
    <row r="15" spans="1:6" ht="16.5" customHeight="1" x14ac:dyDescent="0.2">
      <c r="A15" s="11"/>
      <c r="B15" s="12" t="s">
        <v>12</v>
      </c>
      <c r="C15" s="29">
        <f t="shared" ref="C15:D17" si="2">C9-C9/6</f>
        <v>2214.0833333333335</v>
      </c>
      <c r="D15" s="29">
        <f t="shared" si="2"/>
        <v>2676.4166666666665</v>
      </c>
      <c r="E15" s="29">
        <f t="shared" si="0"/>
        <v>462.33333333333303</v>
      </c>
      <c r="F15" s="28">
        <f t="shared" si="1"/>
        <v>1.2088147841469381</v>
      </c>
    </row>
    <row r="16" spans="1:6" ht="16.5" customHeight="1" x14ac:dyDescent="0.2">
      <c r="A16" s="11"/>
      <c r="B16" s="12" t="s">
        <v>13</v>
      </c>
      <c r="C16" s="29">
        <f t="shared" si="2"/>
        <v>140.58333333333331</v>
      </c>
      <c r="D16" s="29">
        <f t="shared" si="2"/>
        <v>190.66666666666669</v>
      </c>
      <c r="E16" s="29">
        <f t="shared" si="0"/>
        <v>50.083333333333371</v>
      </c>
      <c r="F16" s="28">
        <f t="shared" si="1"/>
        <v>1.3562537048014229</v>
      </c>
    </row>
    <row r="17" spans="1:6" ht="16.5" customHeight="1" x14ac:dyDescent="0.2">
      <c r="A17" s="11"/>
      <c r="B17" s="12" t="s">
        <v>14</v>
      </c>
      <c r="C17" s="29">
        <f t="shared" si="2"/>
        <v>283.25</v>
      </c>
      <c r="D17" s="29">
        <f t="shared" si="2"/>
        <v>424.16666666666669</v>
      </c>
      <c r="E17" s="29">
        <f t="shared" si="0"/>
        <v>140.91666666666669</v>
      </c>
      <c r="F17" s="28">
        <f t="shared" si="1"/>
        <v>1.4974992644895557</v>
      </c>
    </row>
    <row r="18" spans="1:6" ht="16.5" customHeight="1" x14ac:dyDescent="0.2">
      <c r="A18" s="11" t="s">
        <v>10</v>
      </c>
      <c r="B18" s="12" t="s">
        <v>15</v>
      </c>
      <c r="C18" s="29">
        <f>C12</f>
        <v>574.4</v>
      </c>
      <c r="D18" s="29">
        <f>D12</f>
        <v>492.1</v>
      </c>
      <c r="E18" s="29">
        <f t="shared" si="0"/>
        <v>-82.299999999999955</v>
      </c>
      <c r="F18" s="28">
        <f t="shared" si="1"/>
        <v>0.85672005571030652</v>
      </c>
    </row>
    <row r="19" spans="1:6" ht="28.5" customHeight="1" x14ac:dyDescent="0.2">
      <c r="A19" s="11" t="s">
        <v>19</v>
      </c>
      <c r="B19" s="12" t="s">
        <v>20</v>
      </c>
      <c r="C19" s="29">
        <f>SUM(C20+C26+C27+C28+C29)</f>
        <v>2791.6</v>
      </c>
      <c r="D19" s="29">
        <f>SUM(D20+D26+D27+D28+D29)</f>
        <v>3307.2999999999997</v>
      </c>
      <c r="E19" s="29">
        <f t="shared" si="0"/>
        <v>515.69999999999982</v>
      </c>
      <c r="F19" s="28">
        <f t="shared" si="1"/>
        <v>1.1847327697377847</v>
      </c>
    </row>
    <row r="20" spans="1:6" ht="16.5" customHeight="1" x14ac:dyDescent="0.2">
      <c r="A20" s="11" t="s">
        <v>21</v>
      </c>
      <c r="B20" s="12" t="s">
        <v>22</v>
      </c>
      <c r="C20" s="29">
        <f>SUM(C21:C25)</f>
        <v>745.40000000000009</v>
      </c>
      <c r="D20" s="29">
        <f>SUM(D21:D25)</f>
        <v>899.3</v>
      </c>
      <c r="E20" s="29">
        <f t="shared" si="0"/>
        <v>153.89999999999986</v>
      </c>
      <c r="F20" s="28">
        <f t="shared" si="1"/>
        <v>1.2064663268044</v>
      </c>
    </row>
    <row r="21" spans="1:6" ht="16.5" customHeight="1" x14ac:dyDescent="0.2">
      <c r="A21" s="11" t="s">
        <v>10</v>
      </c>
      <c r="B21" s="12" t="s">
        <v>23</v>
      </c>
      <c r="C21" s="29">
        <v>240.5</v>
      </c>
      <c r="D21" s="29">
        <v>309.8</v>
      </c>
      <c r="E21" s="29">
        <f t="shared" si="0"/>
        <v>69.300000000000011</v>
      </c>
      <c r="F21" s="28">
        <f t="shared" si="1"/>
        <v>1.2881496881496881</v>
      </c>
    </row>
    <row r="22" spans="1:6" ht="16.5" customHeight="1" x14ac:dyDescent="0.2">
      <c r="A22" s="11" t="s">
        <v>10</v>
      </c>
      <c r="B22" s="12" t="s">
        <v>24</v>
      </c>
      <c r="C22" s="29">
        <v>263.3</v>
      </c>
      <c r="D22" s="29">
        <v>319.7</v>
      </c>
      <c r="E22" s="29">
        <f t="shared" si="0"/>
        <v>56.399999999999977</v>
      </c>
      <c r="F22" s="28">
        <f t="shared" si="1"/>
        <v>1.2142043296619824</v>
      </c>
    </row>
    <row r="23" spans="1:6" ht="16.5" customHeight="1" x14ac:dyDescent="0.2">
      <c r="A23" s="11" t="s">
        <v>10</v>
      </c>
      <c r="B23" s="12" t="s">
        <v>25</v>
      </c>
      <c r="C23" s="29">
        <v>22.6</v>
      </c>
      <c r="D23" s="29">
        <v>14.4</v>
      </c>
      <c r="E23" s="29">
        <f t="shared" si="0"/>
        <v>-8.2000000000000011</v>
      </c>
      <c r="F23" s="28">
        <f t="shared" si="1"/>
        <v>0.63716814159292035</v>
      </c>
    </row>
    <row r="24" spans="1:6" ht="16.5" customHeight="1" x14ac:dyDescent="0.2">
      <c r="A24" s="11" t="s">
        <v>10</v>
      </c>
      <c r="B24" s="12" t="s">
        <v>27</v>
      </c>
      <c r="C24" s="29">
        <v>79.7</v>
      </c>
      <c r="D24" s="29">
        <v>90</v>
      </c>
      <c r="E24" s="29">
        <f t="shared" si="0"/>
        <v>10.299999999999997</v>
      </c>
      <c r="F24" s="28">
        <f t="shared" si="1"/>
        <v>1.1292346298619824</v>
      </c>
    </row>
    <row r="25" spans="1:6" ht="16.5" customHeight="1" x14ac:dyDescent="0.2">
      <c r="A25" s="11" t="s">
        <v>10</v>
      </c>
      <c r="B25" s="12" t="s">
        <v>28</v>
      </c>
      <c r="C25" s="29">
        <v>139.30000000000001</v>
      </c>
      <c r="D25" s="29">
        <v>165.4</v>
      </c>
      <c r="E25" s="29">
        <f t="shared" si="0"/>
        <v>26.099999999999994</v>
      </c>
      <c r="F25" s="28">
        <f t="shared" si="1"/>
        <v>1.1873653984206747</v>
      </c>
    </row>
    <row r="26" spans="1:6" ht="16.5" customHeight="1" x14ac:dyDescent="0.2">
      <c r="A26" s="11" t="s">
        <v>29</v>
      </c>
      <c r="B26" s="12" t="s">
        <v>30</v>
      </c>
      <c r="C26" s="29">
        <v>1524.6</v>
      </c>
      <c r="D26" s="29">
        <v>1776.3</v>
      </c>
      <c r="E26" s="29">
        <f t="shared" si="0"/>
        <v>251.70000000000005</v>
      </c>
      <c r="F26" s="28">
        <f t="shared" si="1"/>
        <v>1.1650924832743015</v>
      </c>
    </row>
    <row r="27" spans="1:6" ht="16.5" customHeight="1" x14ac:dyDescent="0.2">
      <c r="A27" s="11" t="s">
        <v>31</v>
      </c>
      <c r="B27" s="12" t="s">
        <v>32</v>
      </c>
      <c r="C27" s="29">
        <v>335.4</v>
      </c>
      <c r="D27" s="29">
        <v>383.9</v>
      </c>
      <c r="E27" s="29">
        <f t="shared" si="0"/>
        <v>48.5</v>
      </c>
      <c r="F27" s="28">
        <f t="shared" si="1"/>
        <v>1.1446034585569469</v>
      </c>
    </row>
    <row r="28" spans="1:6" ht="16.5" customHeight="1" x14ac:dyDescent="0.25">
      <c r="A28" s="11" t="s">
        <v>33</v>
      </c>
      <c r="B28" s="12" t="s">
        <v>34</v>
      </c>
      <c r="C28" s="26">
        <v>181.2</v>
      </c>
      <c r="D28" s="26">
        <v>223.6</v>
      </c>
      <c r="E28" s="26">
        <f t="shared" si="0"/>
        <v>42.400000000000006</v>
      </c>
      <c r="F28" s="25">
        <f t="shared" si="1"/>
        <v>1.2339955849889626</v>
      </c>
    </row>
    <row r="29" spans="1:6" ht="16.5" customHeight="1" x14ac:dyDescent="0.25">
      <c r="A29" s="11" t="s">
        <v>35</v>
      </c>
      <c r="B29" s="12" t="s">
        <v>36</v>
      </c>
      <c r="C29" s="26">
        <v>5</v>
      </c>
      <c r="D29" s="26">
        <v>24.2</v>
      </c>
      <c r="E29" s="26">
        <f t="shared" si="0"/>
        <v>19.2</v>
      </c>
      <c r="F29" s="25">
        <f t="shared" si="1"/>
        <v>4.84</v>
      </c>
    </row>
    <row r="30" spans="1:6" ht="16.5" customHeight="1" x14ac:dyDescent="0.25">
      <c r="A30" s="11" t="s">
        <v>10</v>
      </c>
      <c r="B30" s="12" t="s">
        <v>37</v>
      </c>
      <c r="C30" s="26">
        <v>5</v>
      </c>
      <c r="D30" s="26">
        <v>24.2</v>
      </c>
      <c r="E30" s="26">
        <f t="shared" si="0"/>
        <v>19.2</v>
      </c>
      <c r="F30" s="25">
        <f t="shared" si="1"/>
        <v>4.84</v>
      </c>
    </row>
    <row r="31" spans="1:6" ht="16.5" customHeight="1" x14ac:dyDescent="0.25">
      <c r="A31" s="11" t="s">
        <v>38</v>
      </c>
      <c r="B31" s="12" t="s">
        <v>39</v>
      </c>
      <c r="C31" s="26">
        <f>SUM(C13-C19)</f>
        <v>420.71666666666715</v>
      </c>
      <c r="D31" s="26">
        <f>SUM(D13-D19)</f>
        <v>476.04999999999973</v>
      </c>
      <c r="E31" s="26">
        <f t="shared" si="0"/>
        <v>55.333333333332575</v>
      </c>
      <c r="F31" s="25">
        <f t="shared" si="1"/>
        <v>1.1315216099512717</v>
      </c>
    </row>
    <row r="32" spans="1:6" ht="16.5" customHeight="1" x14ac:dyDescent="0.25">
      <c r="A32" s="11" t="s">
        <v>40</v>
      </c>
      <c r="B32" s="12" t="s">
        <v>41</v>
      </c>
      <c r="C32" s="26">
        <v>0</v>
      </c>
      <c r="D32" s="26">
        <v>0</v>
      </c>
      <c r="E32" s="26">
        <v>0</v>
      </c>
      <c r="F32" s="25">
        <v>0</v>
      </c>
    </row>
    <row r="33" spans="1:6" ht="16.5" customHeight="1" x14ac:dyDescent="0.25">
      <c r="A33" s="11" t="s">
        <v>42</v>
      </c>
      <c r="B33" s="12" t="s">
        <v>91</v>
      </c>
      <c r="C33" s="26">
        <f>SUM(C34:C37)</f>
        <v>301.7</v>
      </c>
      <c r="D33" s="26">
        <f>SUM(D34:D37)</f>
        <v>329.99999999999994</v>
      </c>
      <c r="E33" s="26">
        <f t="shared" si="0"/>
        <v>28.299999999999955</v>
      </c>
      <c r="F33" s="25">
        <f t="shared" si="1"/>
        <v>1.0938017898574741</v>
      </c>
    </row>
    <row r="34" spans="1:6" ht="16.5" customHeight="1" x14ac:dyDescent="0.25">
      <c r="A34" s="11" t="s">
        <v>10</v>
      </c>
      <c r="B34" s="12" t="s">
        <v>30</v>
      </c>
      <c r="C34" s="26">
        <v>203.7</v>
      </c>
      <c r="D34" s="26">
        <v>224.2</v>
      </c>
      <c r="E34" s="26">
        <f t="shared" si="0"/>
        <v>20.5</v>
      </c>
      <c r="F34" s="25">
        <f t="shared" si="1"/>
        <v>1.1006381934216987</v>
      </c>
    </row>
    <row r="35" spans="1:6" ht="16.5" customHeight="1" x14ac:dyDescent="0.25">
      <c r="A35" s="11" t="s">
        <v>10</v>
      </c>
      <c r="B35" s="12" t="s">
        <v>32</v>
      </c>
      <c r="C35" s="26">
        <v>44.8</v>
      </c>
      <c r="D35" s="26">
        <v>49.4</v>
      </c>
      <c r="E35" s="26">
        <f t="shared" si="0"/>
        <v>4.6000000000000014</v>
      </c>
      <c r="F35" s="25">
        <f t="shared" si="1"/>
        <v>1.1026785714285714</v>
      </c>
    </row>
    <row r="36" spans="1:6" ht="16.5" customHeight="1" x14ac:dyDescent="0.25">
      <c r="A36" s="11" t="s">
        <v>10</v>
      </c>
      <c r="B36" s="12" t="s">
        <v>34</v>
      </c>
      <c r="C36" s="26">
        <v>5.6</v>
      </c>
      <c r="D36" s="26">
        <v>5.9</v>
      </c>
      <c r="E36" s="26">
        <f t="shared" si="0"/>
        <v>0.30000000000000071</v>
      </c>
      <c r="F36" s="25">
        <f t="shared" si="1"/>
        <v>1.0535714285714286</v>
      </c>
    </row>
    <row r="37" spans="1:6" ht="46.5" customHeight="1" x14ac:dyDescent="0.2">
      <c r="A37" s="11" t="s">
        <v>10</v>
      </c>
      <c r="B37" s="12" t="s">
        <v>121</v>
      </c>
      <c r="C37" s="29">
        <v>47.6</v>
      </c>
      <c r="D37" s="29">
        <v>50.5</v>
      </c>
      <c r="E37" s="29">
        <f t="shared" si="0"/>
        <v>2.8999999999999986</v>
      </c>
      <c r="F37" s="28">
        <f t="shared" si="1"/>
        <v>1.0609243697478992</v>
      </c>
    </row>
    <row r="38" spans="1:6" ht="16.5" customHeight="1" x14ac:dyDescent="0.25">
      <c r="A38" s="11" t="s">
        <v>44</v>
      </c>
      <c r="B38" s="12" t="s">
        <v>45</v>
      </c>
      <c r="C38" s="26">
        <v>0</v>
      </c>
      <c r="D38" s="26">
        <v>0</v>
      </c>
      <c r="E38" s="26">
        <v>0</v>
      </c>
      <c r="F38" s="25">
        <v>0</v>
      </c>
    </row>
    <row r="39" spans="1:6" ht="28.5" customHeight="1" x14ac:dyDescent="0.2">
      <c r="A39" s="11" t="s">
        <v>46</v>
      </c>
      <c r="B39" s="12" t="s">
        <v>47</v>
      </c>
      <c r="C39" s="29">
        <f>SUM(C31+C32-C33-C38)</f>
        <v>119.01666666666716</v>
      </c>
      <c r="D39" s="29">
        <f>SUM(D31+D32-D33-D38)</f>
        <v>146.04999999999978</v>
      </c>
      <c r="E39" s="29">
        <f t="shared" si="0"/>
        <v>27.033333333332621</v>
      </c>
      <c r="F39" s="28">
        <f t="shared" si="1"/>
        <v>1.2271390561545932</v>
      </c>
    </row>
    <row r="40" spans="1:6" ht="16.5" customHeight="1" x14ac:dyDescent="0.25">
      <c r="A40" s="11" t="s">
        <v>48</v>
      </c>
      <c r="B40" s="12" t="s">
        <v>49</v>
      </c>
      <c r="C40" s="26">
        <v>0</v>
      </c>
      <c r="D40" s="26">
        <v>0</v>
      </c>
      <c r="E40" s="26">
        <v>0</v>
      </c>
      <c r="F40" s="25">
        <v>0</v>
      </c>
    </row>
    <row r="41" spans="1:6" ht="16.5" customHeight="1" x14ac:dyDescent="0.25">
      <c r="A41" s="11" t="s">
        <v>50</v>
      </c>
      <c r="B41" s="12" t="s">
        <v>51</v>
      </c>
      <c r="C41" s="26">
        <f>SUM(C42:C45)</f>
        <v>269.2</v>
      </c>
      <c r="D41" s="26">
        <f>SUM(D42:D45)</f>
        <v>341.3</v>
      </c>
      <c r="E41" s="26">
        <f t="shared" si="0"/>
        <v>72.100000000000023</v>
      </c>
      <c r="F41" s="25">
        <f t="shared" si="1"/>
        <v>1.2678306092124816</v>
      </c>
    </row>
    <row r="42" spans="1:6" ht="16.5" customHeight="1" x14ac:dyDescent="0.25">
      <c r="A42" s="11"/>
      <c r="B42" s="12" t="s">
        <v>52</v>
      </c>
      <c r="C42" s="26">
        <v>101.5</v>
      </c>
      <c r="D42" s="26">
        <v>101.4</v>
      </c>
      <c r="E42" s="26">
        <f t="shared" si="0"/>
        <v>-9.9999999999994316E-2</v>
      </c>
      <c r="F42" s="25">
        <f t="shared" si="1"/>
        <v>0.9990147783251232</v>
      </c>
    </row>
    <row r="43" spans="1:6" ht="16.5" customHeight="1" x14ac:dyDescent="0.25">
      <c r="A43" s="11"/>
      <c r="B43" s="12" t="s">
        <v>106</v>
      </c>
      <c r="C43" s="26">
        <v>4</v>
      </c>
      <c r="D43" s="26">
        <v>4.8</v>
      </c>
      <c r="E43" s="26">
        <f t="shared" si="0"/>
        <v>0.79999999999999982</v>
      </c>
      <c r="F43" s="25">
        <f t="shared" si="1"/>
        <v>1.2</v>
      </c>
    </row>
    <row r="44" spans="1:6" ht="16.5" customHeight="1" x14ac:dyDescent="0.25">
      <c r="A44" s="11"/>
      <c r="B44" s="12" t="s">
        <v>107</v>
      </c>
      <c r="C44" s="26">
        <v>0</v>
      </c>
      <c r="D44" s="26">
        <v>0</v>
      </c>
      <c r="E44" s="26">
        <v>0</v>
      </c>
      <c r="F44" s="25">
        <v>0</v>
      </c>
    </row>
    <row r="45" spans="1:6" ht="45" customHeight="1" x14ac:dyDescent="0.2">
      <c r="A45" s="11"/>
      <c r="B45" s="12" t="s">
        <v>120</v>
      </c>
      <c r="C45" s="29">
        <v>163.69999999999999</v>
      </c>
      <c r="D45" s="29">
        <v>235.1</v>
      </c>
      <c r="E45" s="29">
        <f t="shared" si="0"/>
        <v>71.400000000000006</v>
      </c>
      <c r="F45" s="28">
        <f t="shared" si="1"/>
        <v>1.4361637141111792</v>
      </c>
    </row>
    <row r="46" spans="1:6" ht="28.5" customHeight="1" x14ac:dyDescent="0.2">
      <c r="A46" s="11" t="s">
        <v>57</v>
      </c>
      <c r="B46" s="12" t="s">
        <v>58</v>
      </c>
      <c r="C46" s="29">
        <f>SUM(C39+C40-C41)</f>
        <v>-150.18333333333283</v>
      </c>
      <c r="D46" s="29">
        <v>-195.2</v>
      </c>
      <c r="E46" s="29">
        <f t="shared" si="0"/>
        <v>-45.016666666667163</v>
      </c>
      <c r="F46" s="28">
        <f t="shared" si="1"/>
        <v>1.299744756408838</v>
      </c>
    </row>
    <row r="47" spans="1:6" ht="16.5" customHeight="1" x14ac:dyDescent="0.2">
      <c r="A47" s="11" t="s">
        <v>59</v>
      </c>
      <c r="B47" s="12" t="s">
        <v>60</v>
      </c>
      <c r="C47" s="27">
        <v>0</v>
      </c>
      <c r="D47" s="27">
        <v>0</v>
      </c>
      <c r="E47" s="27">
        <f t="shared" si="0"/>
        <v>0</v>
      </c>
      <c r="F47" s="28">
        <v>0</v>
      </c>
    </row>
    <row r="48" spans="1:6" ht="16.5" customHeight="1" x14ac:dyDescent="0.2">
      <c r="A48" s="11" t="s">
        <v>61</v>
      </c>
      <c r="B48" s="12" t="s">
        <v>62</v>
      </c>
      <c r="C48" s="29">
        <f>C46-C47</f>
        <v>-150.18333333333283</v>
      </c>
      <c r="D48" s="29">
        <f>D46-D47</f>
        <v>-195.2</v>
      </c>
      <c r="E48" s="29">
        <f t="shared" si="0"/>
        <v>-45.016666666667163</v>
      </c>
      <c r="F48" s="28">
        <f t="shared" si="1"/>
        <v>1.299744756408838</v>
      </c>
    </row>
    <row r="49" spans="1:6" ht="28.5" customHeight="1" x14ac:dyDescent="0.2">
      <c r="A49" s="11"/>
      <c r="B49" s="12" t="s">
        <v>63</v>
      </c>
      <c r="C49" s="29">
        <f>C48+C28+C36</f>
        <v>36.616666666667165</v>
      </c>
      <c r="D49" s="29">
        <f>D48+D28+D36</f>
        <v>34.300000000000004</v>
      </c>
      <c r="E49" s="29">
        <f t="shared" si="0"/>
        <v>-2.3166666666671603</v>
      </c>
      <c r="F49" s="28">
        <f t="shared" si="1"/>
        <v>0.93673190714609567</v>
      </c>
    </row>
    <row r="50" spans="1:6" ht="16.5" customHeight="1" x14ac:dyDescent="0.25">
      <c r="A50" s="11" t="s">
        <v>64</v>
      </c>
      <c r="B50" s="12" t="s">
        <v>65</v>
      </c>
      <c r="C50" s="13" t="s">
        <v>10</v>
      </c>
      <c r="D50" s="13" t="s">
        <v>10</v>
      </c>
      <c r="E50" s="27">
        <v>0</v>
      </c>
      <c r="F50" s="28">
        <v>0</v>
      </c>
    </row>
    <row r="51" spans="1:6" ht="16.5" customHeight="1" x14ac:dyDescent="0.25">
      <c r="A51" s="11" t="s">
        <v>66</v>
      </c>
      <c r="B51" s="12" t="s">
        <v>67</v>
      </c>
      <c r="C51" s="13" t="s">
        <v>10</v>
      </c>
      <c r="D51" s="13" t="s">
        <v>10</v>
      </c>
      <c r="E51" s="27">
        <v>0</v>
      </c>
      <c r="F51" s="28">
        <v>0</v>
      </c>
    </row>
    <row r="52" spans="1:6" ht="28.5" customHeight="1" x14ac:dyDescent="0.25">
      <c r="A52" s="11" t="s">
        <v>68</v>
      </c>
      <c r="B52" s="12" t="s">
        <v>98</v>
      </c>
      <c r="C52" s="13" t="s">
        <v>10</v>
      </c>
      <c r="D52" s="13" t="s">
        <v>10</v>
      </c>
      <c r="E52" s="13" t="s">
        <v>10</v>
      </c>
      <c r="F52" s="13" t="s">
        <v>10</v>
      </c>
    </row>
    <row r="53" spans="1:6" ht="16.5" customHeight="1" x14ac:dyDescent="0.25">
      <c r="A53" s="11"/>
      <c r="B53" s="12" t="s">
        <v>69</v>
      </c>
      <c r="C53" s="13" t="s">
        <v>10</v>
      </c>
      <c r="D53" s="13" t="s">
        <v>10</v>
      </c>
      <c r="E53" s="13" t="s">
        <v>10</v>
      </c>
      <c r="F53" s="13" t="s">
        <v>10</v>
      </c>
    </row>
    <row r="54" spans="1:6" ht="16.5" customHeight="1" x14ac:dyDescent="0.25">
      <c r="A54" s="11"/>
      <c r="B54" s="12" t="s">
        <v>70</v>
      </c>
      <c r="C54" s="13" t="s">
        <v>10</v>
      </c>
      <c r="D54" s="13" t="s">
        <v>10</v>
      </c>
      <c r="E54" s="13" t="s">
        <v>10</v>
      </c>
      <c r="F54" s="13" t="s">
        <v>10</v>
      </c>
    </row>
    <row r="55" spans="1:6" ht="16.5" customHeight="1" x14ac:dyDescent="0.25">
      <c r="A55" s="11" t="s">
        <v>10</v>
      </c>
      <c r="B55" s="12" t="s">
        <v>71</v>
      </c>
      <c r="C55" s="13" t="s">
        <v>10</v>
      </c>
      <c r="D55" s="13" t="s">
        <v>10</v>
      </c>
      <c r="E55" s="13" t="s">
        <v>10</v>
      </c>
      <c r="F55" s="13" t="s">
        <v>10</v>
      </c>
    </row>
    <row r="56" spans="1:6" ht="16.5" customHeight="1" x14ac:dyDescent="0.25">
      <c r="A56" s="11" t="s">
        <v>10</v>
      </c>
      <c r="B56" s="12" t="s">
        <v>72</v>
      </c>
      <c r="C56" s="13" t="s">
        <v>10</v>
      </c>
      <c r="D56" s="13" t="s">
        <v>10</v>
      </c>
      <c r="E56" s="13" t="s">
        <v>10</v>
      </c>
      <c r="F56" s="13" t="s">
        <v>10</v>
      </c>
    </row>
    <row r="57" spans="1:6" ht="16.5" customHeight="1" x14ac:dyDescent="0.25">
      <c r="A57" s="11" t="s">
        <v>10</v>
      </c>
      <c r="B57" s="12" t="s">
        <v>73</v>
      </c>
      <c r="C57" s="13" t="s">
        <v>10</v>
      </c>
      <c r="D57" s="13" t="s">
        <v>10</v>
      </c>
      <c r="E57" s="13" t="s">
        <v>10</v>
      </c>
      <c r="F57" s="13" t="s">
        <v>10</v>
      </c>
    </row>
    <row r="58" spans="1:6" ht="16.5" customHeight="1" x14ac:dyDescent="0.25">
      <c r="A58" s="11"/>
      <c r="B58" s="14" t="s">
        <v>94</v>
      </c>
      <c r="C58" s="13" t="s">
        <v>74</v>
      </c>
      <c r="D58" s="13" t="s">
        <v>10</v>
      </c>
      <c r="E58" s="13" t="s">
        <v>10</v>
      </c>
      <c r="F58" s="13" t="s">
        <v>10</v>
      </c>
    </row>
    <row r="59" spans="1:6" ht="16.5" customHeight="1" x14ac:dyDescent="0.25">
      <c r="A59" s="11" t="s">
        <v>10</v>
      </c>
      <c r="B59" s="14" t="s">
        <v>75</v>
      </c>
      <c r="C59" s="13" t="s">
        <v>74</v>
      </c>
      <c r="D59" s="13" t="s">
        <v>10</v>
      </c>
      <c r="E59" s="13" t="s">
        <v>10</v>
      </c>
      <c r="F59" s="13" t="s">
        <v>10</v>
      </c>
    </row>
    <row r="60" spans="1:6" ht="16.5" customHeight="1" x14ac:dyDescent="0.25">
      <c r="A60" s="11" t="s">
        <v>10</v>
      </c>
      <c r="B60" s="14" t="s">
        <v>76</v>
      </c>
      <c r="C60" s="13" t="s">
        <v>74</v>
      </c>
      <c r="D60" s="13" t="s">
        <v>10</v>
      </c>
      <c r="E60" s="13" t="s">
        <v>10</v>
      </c>
      <c r="F60" s="13" t="s">
        <v>10</v>
      </c>
    </row>
    <row r="61" spans="1:6" ht="16.5" customHeight="1" x14ac:dyDescent="0.25">
      <c r="A61" s="11" t="s">
        <v>10</v>
      </c>
      <c r="B61" s="16" t="s">
        <v>77</v>
      </c>
      <c r="C61" s="13" t="s">
        <v>74</v>
      </c>
      <c r="D61" s="13" t="s">
        <v>10</v>
      </c>
      <c r="E61" s="18" t="s">
        <v>10</v>
      </c>
      <c r="F61" s="18" t="s">
        <v>10</v>
      </c>
    </row>
    <row r="62" spans="1:6" ht="16.5" customHeight="1" x14ac:dyDescent="0.25">
      <c r="A62" s="68" t="s">
        <v>78</v>
      </c>
      <c r="B62" s="20" t="s">
        <v>79</v>
      </c>
      <c r="C62" s="24"/>
      <c r="D62" s="21"/>
      <c r="E62" s="33"/>
      <c r="F62" s="35"/>
    </row>
    <row r="63" spans="1:6" ht="16.5" customHeight="1" x14ac:dyDescent="0.25">
      <c r="A63" s="68"/>
      <c r="B63" s="22" t="s">
        <v>117</v>
      </c>
      <c r="C63" s="55">
        <v>300</v>
      </c>
      <c r="D63" s="56">
        <v>240.2</v>
      </c>
      <c r="E63" s="34" t="s">
        <v>74</v>
      </c>
      <c r="F63" s="32" t="s">
        <v>74</v>
      </c>
    </row>
    <row r="64" spans="1:6" ht="16.5" customHeight="1" x14ac:dyDescent="0.25">
      <c r="A64" s="65"/>
      <c r="B64" s="17" t="s">
        <v>80</v>
      </c>
      <c r="C64" s="57">
        <v>300</v>
      </c>
      <c r="D64" s="55">
        <v>240.2</v>
      </c>
      <c r="E64" s="32" t="s">
        <v>74</v>
      </c>
      <c r="F64" s="32" t="s">
        <v>74</v>
      </c>
    </row>
    <row r="65" spans="1:6" ht="16.5" customHeight="1" x14ac:dyDescent="0.25">
      <c r="A65" s="65"/>
      <c r="B65" s="14" t="s">
        <v>123</v>
      </c>
      <c r="C65" s="15" t="s">
        <v>74</v>
      </c>
      <c r="D65" s="45">
        <v>271.2</v>
      </c>
      <c r="E65" s="13" t="s">
        <v>74</v>
      </c>
      <c r="F65" s="13" t="s">
        <v>74</v>
      </c>
    </row>
    <row r="66" spans="1:6" ht="16.5" customHeight="1" x14ac:dyDescent="0.25">
      <c r="A66" s="65"/>
      <c r="B66" s="16" t="s">
        <v>80</v>
      </c>
      <c r="C66" s="24" t="s">
        <v>74</v>
      </c>
      <c r="D66" s="46">
        <v>271.2</v>
      </c>
      <c r="E66" s="18" t="s">
        <v>74</v>
      </c>
      <c r="F66" s="18" t="s">
        <v>74</v>
      </c>
    </row>
    <row r="67" spans="1:6" ht="16.5" customHeight="1" x14ac:dyDescent="0.25">
      <c r="A67" s="68" t="s">
        <v>82</v>
      </c>
      <c r="B67" s="20" t="s">
        <v>100</v>
      </c>
      <c r="C67" s="43"/>
      <c r="D67" s="58"/>
      <c r="E67" s="33"/>
      <c r="F67" s="35"/>
    </row>
    <row r="68" spans="1:6" ht="16.5" customHeight="1" x14ac:dyDescent="0.25">
      <c r="A68" s="65"/>
      <c r="B68" s="22" t="s">
        <v>117</v>
      </c>
      <c r="C68" s="55">
        <v>700</v>
      </c>
      <c r="D68" s="56">
        <v>1175.3</v>
      </c>
      <c r="E68" s="34" t="s">
        <v>74</v>
      </c>
      <c r="F68" s="32" t="s">
        <v>74</v>
      </c>
    </row>
    <row r="69" spans="1:6" ht="16.5" customHeight="1" x14ac:dyDescent="0.25">
      <c r="A69" s="65"/>
      <c r="B69" s="14" t="s">
        <v>83</v>
      </c>
      <c r="C69" s="55">
        <v>60</v>
      </c>
      <c r="D69" s="55">
        <v>52.6</v>
      </c>
      <c r="E69" s="32" t="s">
        <v>74</v>
      </c>
      <c r="F69" s="32" t="s">
        <v>74</v>
      </c>
    </row>
    <row r="70" spans="1:6" ht="16.5" customHeight="1" x14ac:dyDescent="0.25">
      <c r="A70" s="65"/>
      <c r="B70" s="14" t="s">
        <v>123</v>
      </c>
      <c r="C70" s="15" t="s">
        <v>74</v>
      </c>
      <c r="D70" s="45">
        <v>1893.6</v>
      </c>
      <c r="E70" s="13" t="s">
        <v>74</v>
      </c>
      <c r="F70" s="13" t="s">
        <v>74</v>
      </c>
    </row>
    <row r="71" spans="1:6" ht="16.5" customHeight="1" x14ac:dyDescent="0.25">
      <c r="A71" s="65"/>
      <c r="B71" s="14" t="s">
        <v>83</v>
      </c>
      <c r="C71" s="15" t="s">
        <v>74</v>
      </c>
      <c r="D71" s="45">
        <v>339.3</v>
      </c>
      <c r="E71" s="13" t="s">
        <v>74</v>
      </c>
      <c r="F71" s="13" t="s">
        <v>74</v>
      </c>
    </row>
    <row r="72" spans="1:6" ht="16.5" customHeight="1" x14ac:dyDescent="0.25">
      <c r="A72" s="65" t="s">
        <v>84</v>
      </c>
      <c r="B72" s="12" t="s">
        <v>85</v>
      </c>
      <c r="C72" s="13">
        <v>75</v>
      </c>
      <c r="D72" s="13">
        <v>72</v>
      </c>
      <c r="E72" s="13">
        <f>D72-C72</f>
        <v>-3</v>
      </c>
      <c r="F72" s="25">
        <f>D72/C72</f>
        <v>0.96</v>
      </c>
    </row>
    <row r="73" spans="1:6" ht="16.5" customHeight="1" x14ac:dyDescent="0.25">
      <c r="A73" s="65"/>
      <c r="B73" s="12" t="s">
        <v>86</v>
      </c>
      <c r="C73" s="11">
        <v>7</v>
      </c>
      <c r="D73" s="11">
        <v>7</v>
      </c>
      <c r="E73" s="13">
        <f>D73-C73</f>
        <v>0</v>
      </c>
      <c r="F73" s="25">
        <f>D73/C73</f>
        <v>1</v>
      </c>
    </row>
    <row r="74" spans="1:6" ht="16.5" customHeight="1" x14ac:dyDescent="0.25">
      <c r="A74" s="65" t="s">
        <v>87</v>
      </c>
      <c r="B74" s="12" t="s">
        <v>88</v>
      </c>
      <c r="C74" s="26">
        <v>3.8</v>
      </c>
      <c r="D74" s="26">
        <v>4.5999999999999996</v>
      </c>
      <c r="E74" s="26">
        <f>D74-C74</f>
        <v>0.79999999999999982</v>
      </c>
      <c r="F74" s="25">
        <f>D74/C74</f>
        <v>1.2105263157894737</v>
      </c>
    </row>
    <row r="75" spans="1:6" ht="16.5" customHeight="1" x14ac:dyDescent="0.25">
      <c r="A75" s="65"/>
      <c r="B75" s="12" t="s">
        <v>89</v>
      </c>
      <c r="C75" s="26">
        <v>4.9000000000000004</v>
      </c>
      <c r="D75" s="26">
        <v>5.3</v>
      </c>
      <c r="E75" s="26">
        <f>D75-C75</f>
        <v>0.39999999999999947</v>
      </c>
      <c r="F75" s="25">
        <f>D75/C75</f>
        <v>1.0816326530612244</v>
      </c>
    </row>
    <row r="76" spans="1:6" ht="16.5" customHeight="1" x14ac:dyDescent="0.25">
      <c r="A76" s="5"/>
      <c r="B76" s="6"/>
      <c r="C76" s="7"/>
      <c r="D76" s="7"/>
      <c r="E76" s="7"/>
      <c r="F76" s="7"/>
    </row>
    <row r="77" spans="1:6" ht="15.75" x14ac:dyDescent="0.25">
      <c r="A77" s="4" t="s">
        <v>90</v>
      </c>
    </row>
    <row r="78" spans="1:6" ht="16.5" x14ac:dyDescent="0.25">
      <c r="A78" s="8"/>
      <c r="B78" s="8" t="s">
        <v>93</v>
      </c>
      <c r="C78" s="9"/>
      <c r="D78" s="9"/>
      <c r="E78" s="9"/>
      <c r="F78" s="9"/>
    </row>
    <row r="79" spans="1:6" ht="15.75" x14ac:dyDescent="0.25">
      <c r="A79" s="2"/>
      <c r="B79" s="2"/>
      <c r="C79" s="2"/>
      <c r="D79" s="2"/>
      <c r="E79" s="2"/>
      <c r="F79" s="2"/>
    </row>
    <row r="80" spans="1:6" ht="16.5" x14ac:dyDescent="0.25">
      <c r="A80" s="8"/>
      <c r="B80" s="8" t="s">
        <v>95</v>
      </c>
      <c r="C80" s="8"/>
      <c r="D80" s="8"/>
      <c r="E80" s="8"/>
      <c r="F80" s="8"/>
    </row>
    <row r="81" spans="1:1" ht="15.75" x14ac:dyDescent="0.25">
      <c r="A81" s="1"/>
    </row>
    <row r="82" spans="1:1" ht="15.75" x14ac:dyDescent="0.25">
      <c r="A82" s="1"/>
    </row>
  </sheetData>
  <mergeCells count="7">
    <mergeCell ref="A67:A71"/>
    <mergeCell ref="A72:A73"/>
    <mergeCell ref="A74:A75"/>
    <mergeCell ref="A2:F2"/>
    <mergeCell ref="A3:F3"/>
    <mergeCell ref="A4:F4"/>
    <mergeCell ref="A62:A66"/>
  </mergeCells>
  <phoneticPr fontId="9" type="noConversion"/>
  <pageMargins left="0.73" right="0.34" top="0.55000000000000004" bottom="0.66" header="0.28000000000000003" footer="0.2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півріччя</vt:lpstr>
      <vt:lpstr>9 місяців</vt:lpstr>
      <vt:lpstr>рік</vt:lpstr>
      <vt:lpstr>1квартал 2015</vt:lpstr>
      <vt:lpstr>1 півріччя 2015</vt:lpstr>
      <vt:lpstr>9 місяців 2015</vt:lpstr>
      <vt:lpstr>2015</vt:lpstr>
      <vt:lpstr>1 квартал 2016</vt:lpstr>
      <vt:lpstr>1 півріччя 2016</vt:lpstr>
      <vt:lpstr>9 місяців 2016</vt:lpstr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2016-10-26T11:25:08Z</cp:lastPrinted>
  <dcterms:created xsi:type="dcterms:W3CDTF">1996-10-08T23:32:33Z</dcterms:created>
  <dcterms:modified xsi:type="dcterms:W3CDTF">2017-04-10T14:32:03Z</dcterms:modified>
</cp:coreProperties>
</file>