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10800" yWindow="0" windowWidth="10740" windowHeight="10815" tabRatio="728"/>
  </bookViews>
  <sheets>
    <sheet name="дані - 9 місяців 2019" sheetId="15" r:id="rId1"/>
  </sheets>
  <definedNames>
    <definedName name="_xlnm._FilterDatabase" localSheetId="0" hidden="1">'дані - 9 місяців 2019'!$A$1:$M$3</definedName>
    <definedName name="Data">'дані - 9 місяців 2019'!$A$9:$T$311</definedName>
    <definedName name="Date">'дані - 9 місяців 2019'!$A$2</definedName>
    <definedName name="Date1">'дані - 9 місяців 2019'!$A$3</definedName>
    <definedName name="EXCEL_VER">10</definedName>
    <definedName name="PRINT_DATE">"06.01.2015 14:12:11"</definedName>
    <definedName name="PRINTER">"Eксель_Імпорт (XlRpt)  ДержКазначейство ЦА, Копичко Олександр"</definedName>
    <definedName name="REP_CREATOR">"2451-AndriichukS"</definedName>
    <definedName name="_xlnm.Print_Titles" localSheetId="0">'дані - 9 місяців 2019'!$5:$8</definedName>
    <definedName name="_xlnm.Print_Area" localSheetId="0">'дані - 9 місяців 2019'!$A$1:$M$347</definedName>
  </definedNames>
  <calcPr calcId="162913" fullCalcOnLoad="1"/>
</workbook>
</file>

<file path=xl/calcChain.xml><?xml version="1.0" encoding="utf-8"?>
<calcChain xmlns="http://schemas.openxmlformats.org/spreadsheetml/2006/main">
  <c r="M335" i="15" l="1"/>
  <c r="H335" i="15"/>
  <c r="L291" i="15"/>
  <c r="M291" i="15"/>
  <c r="G291" i="15"/>
  <c r="H291" i="15"/>
  <c r="L274" i="15"/>
  <c r="M274" i="15"/>
  <c r="G274" i="15"/>
  <c r="H274" i="15"/>
  <c r="C257" i="15"/>
  <c r="L228" i="15"/>
  <c r="L227" i="15"/>
  <c r="L226" i="15"/>
  <c r="L225" i="15"/>
  <c r="L224" i="15"/>
  <c r="L223" i="15"/>
  <c r="L222" i="15"/>
  <c r="M253" i="15"/>
  <c r="L253" i="15"/>
  <c r="H253" i="15"/>
  <c r="G253" i="15"/>
  <c r="K129" i="15"/>
  <c r="K128" i="15"/>
  <c r="M128" i="15" s="1"/>
  <c r="K124" i="15"/>
  <c r="K123" i="15"/>
  <c r="M123" i="15" s="1"/>
  <c r="K17" i="15"/>
  <c r="K35" i="15"/>
  <c r="K34" i="15"/>
  <c r="K57" i="15"/>
  <c r="K69" i="15"/>
  <c r="K20" i="15"/>
  <c r="K23" i="15"/>
  <c r="M23" i="15" s="1"/>
  <c r="K26" i="15"/>
  <c r="M26" i="15" s="1"/>
  <c r="K75" i="15"/>
  <c r="M75" i="15" s="1"/>
  <c r="K79" i="15"/>
  <c r="K102" i="15"/>
  <c r="K100" i="15"/>
  <c r="M100" i="15" s="1"/>
  <c r="K108" i="15"/>
  <c r="K115" i="15"/>
  <c r="M115" i="15" s="1"/>
  <c r="K84" i="15"/>
  <c r="K87" i="15"/>
  <c r="J129" i="15"/>
  <c r="J128" i="15"/>
  <c r="J124" i="15"/>
  <c r="J123" i="15"/>
  <c r="J17" i="15"/>
  <c r="J35" i="15"/>
  <c r="J34" i="15" s="1"/>
  <c r="L34" i="15"/>
  <c r="J57" i="15"/>
  <c r="L57" i="15"/>
  <c r="J69" i="15"/>
  <c r="J20" i="15"/>
  <c r="L20" i="15" s="1"/>
  <c r="J23" i="15"/>
  <c r="J26" i="15"/>
  <c r="L26" i="15" s="1"/>
  <c r="J75" i="15"/>
  <c r="J79" i="15"/>
  <c r="J102" i="15"/>
  <c r="L102" i="15" s="1"/>
  <c r="J100" i="15"/>
  <c r="L100" i="15"/>
  <c r="J108" i="15"/>
  <c r="L108" i="15"/>
  <c r="J115" i="15"/>
  <c r="J84" i="15"/>
  <c r="J87" i="15"/>
  <c r="L87" i="15"/>
  <c r="J146" i="15"/>
  <c r="L146" i="15"/>
  <c r="M225" i="15"/>
  <c r="H225" i="15"/>
  <c r="G225" i="15"/>
  <c r="M161" i="15"/>
  <c r="L161" i="15"/>
  <c r="M154" i="15"/>
  <c r="L154" i="15"/>
  <c r="H154" i="15"/>
  <c r="G154" i="15"/>
  <c r="M152" i="15"/>
  <c r="L152" i="15"/>
  <c r="H152" i="15"/>
  <c r="G152" i="15"/>
  <c r="M139" i="15"/>
  <c r="L139" i="15"/>
  <c r="H139" i="15"/>
  <c r="G139" i="15"/>
  <c r="I119" i="15"/>
  <c r="L292" i="15"/>
  <c r="M292" i="15"/>
  <c r="G292" i="15"/>
  <c r="H292" i="15"/>
  <c r="G277" i="15"/>
  <c r="H277" i="15"/>
  <c r="L277" i="15"/>
  <c r="M277" i="15"/>
  <c r="L214" i="15"/>
  <c r="M214" i="15"/>
  <c r="G214" i="15"/>
  <c r="H214" i="15"/>
  <c r="L164" i="15"/>
  <c r="M164" i="15"/>
  <c r="L162" i="15"/>
  <c r="M162" i="15"/>
  <c r="K146" i="15"/>
  <c r="I146" i="15"/>
  <c r="C146" i="15"/>
  <c r="G164" i="15"/>
  <c r="H164" i="15"/>
  <c r="L92" i="15"/>
  <c r="M92" i="15"/>
  <c r="I87" i="15"/>
  <c r="M87" i="15" s="1"/>
  <c r="C87" i="15"/>
  <c r="G92" i="15"/>
  <c r="H92" i="15"/>
  <c r="E146" i="15"/>
  <c r="F146" i="15"/>
  <c r="H146" i="15"/>
  <c r="D146" i="15"/>
  <c r="E87" i="15"/>
  <c r="F87" i="15"/>
  <c r="G87" i="15"/>
  <c r="D87" i="15"/>
  <c r="I23" i="15"/>
  <c r="I26" i="15"/>
  <c r="I35" i="15"/>
  <c r="I40" i="15"/>
  <c r="M40" i="15" s="1"/>
  <c r="I51" i="15"/>
  <c r="I54" i="15"/>
  <c r="I57" i="15"/>
  <c r="M57" i="15"/>
  <c r="I69" i="15"/>
  <c r="M69" i="15"/>
  <c r="I75" i="15"/>
  <c r="I79" i="15"/>
  <c r="M79" i="15" s="1"/>
  <c r="I28" i="15"/>
  <c r="I20" i="15"/>
  <c r="M20" i="15" s="1"/>
  <c r="I84" i="15"/>
  <c r="I100" i="15"/>
  <c r="I102" i="15"/>
  <c r="I95" i="15"/>
  <c r="I108" i="15"/>
  <c r="I115" i="15"/>
  <c r="I107" i="15"/>
  <c r="I124" i="15"/>
  <c r="I123" i="15" s="1"/>
  <c r="I129" i="15"/>
  <c r="I128" i="15" s="1"/>
  <c r="I122" i="15"/>
  <c r="I132" i="15"/>
  <c r="I137" i="15"/>
  <c r="I136" i="15" s="1"/>
  <c r="I135" i="15" s="1"/>
  <c r="J242" i="15"/>
  <c r="K242" i="15"/>
  <c r="I242" i="15"/>
  <c r="D242" i="15"/>
  <c r="E242" i="15"/>
  <c r="G242" i="15" s="1"/>
  <c r="F242" i="15"/>
  <c r="H242" i="15"/>
  <c r="C242" i="15"/>
  <c r="K229" i="15"/>
  <c r="J229" i="15"/>
  <c r="L229" i="15"/>
  <c r="I229" i="15"/>
  <c r="F229" i="15"/>
  <c r="G229" i="15" s="1"/>
  <c r="E229" i="15"/>
  <c r="D229" i="15"/>
  <c r="C229" i="15"/>
  <c r="H229" i="15"/>
  <c r="L213" i="15"/>
  <c r="M213" i="15"/>
  <c r="G213" i="15"/>
  <c r="H213" i="15"/>
  <c r="L207" i="15"/>
  <c r="M207" i="15"/>
  <c r="G207" i="15"/>
  <c r="H207" i="15"/>
  <c r="J180" i="15"/>
  <c r="K180" i="15"/>
  <c r="I180" i="15"/>
  <c r="E180" i="15"/>
  <c r="G180" i="15" s="1"/>
  <c r="F180" i="15"/>
  <c r="D180" i="15"/>
  <c r="C180" i="15"/>
  <c r="L179" i="15"/>
  <c r="M179" i="15"/>
  <c r="L155" i="15"/>
  <c r="M155" i="15"/>
  <c r="G155" i="15"/>
  <c r="H155" i="15"/>
  <c r="L111" i="15"/>
  <c r="M111" i="15"/>
  <c r="G111" i="15"/>
  <c r="H111" i="15"/>
  <c r="L24" i="15"/>
  <c r="M24" i="15"/>
  <c r="C23" i="15"/>
  <c r="C22" i="15" s="1"/>
  <c r="G24" i="15"/>
  <c r="H24" i="15"/>
  <c r="F320" i="15"/>
  <c r="H320" i="15"/>
  <c r="F323" i="15"/>
  <c r="F312" i="15"/>
  <c r="F331" i="15" s="1"/>
  <c r="F316" i="15"/>
  <c r="E320" i="15"/>
  <c r="E323" i="15"/>
  <c r="E316" i="15"/>
  <c r="E312" i="15" s="1"/>
  <c r="E331" i="15" s="1"/>
  <c r="D320" i="15"/>
  <c r="D323" i="15"/>
  <c r="D316" i="15"/>
  <c r="F31" i="15"/>
  <c r="F28" i="15" s="1"/>
  <c r="H28" i="15" s="1"/>
  <c r="E31" i="15"/>
  <c r="D31" i="15"/>
  <c r="F29" i="15"/>
  <c r="H29" i="15" s="1"/>
  <c r="E29" i="15"/>
  <c r="D29" i="15"/>
  <c r="D28" i="15" s="1"/>
  <c r="E23" i="15"/>
  <c r="G23" i="15"/>
  <c r="F23" i="15"/>
  <c r="D23" i="15"/>
  <c r="C11" i="15"/>
  <c r="C17" i="15"/>
  <c r="C26" i="15"/>
  <c r="C35" i="15"/>
  <c r="C34" i="15"/>
  <c r="C40" i="15"/>
  <c r="C51" i="15"/>
  <c r="C54" i="15"/>
  <c r="H54" i="15" s="1"/>
  <c r="C57" i="15"/>
  <c r="C69" i="15"/>
  <c r="C75" i="15"/>
  <c r="C74" i="15"/>
  <c r="C29" i="15"/>
  <c r="C31" i="15"/>
  <c r="C28" i="15" s="1"/>
  <c r="C79" i="15"/>
  <c r="C84" i="15"/>
  <c r="C83" i="15" s="1"/>
  <c r="C100" i="15"/>
  <c r="C102" i="15"/>
  <c r="C95" i="15"/>
  <c r="C108" i="15"/>
  <c r="C115" i="15"/>
  <c r="H115" i="15" s="1"/>
  <c r="C119" i="15"/>
  <c r="C124" i="15"/>
  <c r="C123" i="15" s="1"/>
  <c r="C129" i="15"/>
  <c r="C128" i="15" s="1"/>
  <c r="C122" i="15" s="1"/>
  <c r="C132" i="15"/>
  <c r="H132" i="15" s="1"/>
  <c r="C137" i="15"/>
  <c r="C136" i="15"/>
  <c r="C135" i="15" s="1"/>
  <c r="C166" i="15"/>
  <c r="C298" i="15" s="1"/>
  <c r="C301" i="15" s="1"/>
  <c r="C305" i="15" s="1"/>
  <c r="C169" i="15"/>
  <c r="C191" i="15"/>
  <c r="C234" i="15"/>
  <c r="C270" i="15"/>
  <c r="C256" i="15" s="1"/>
  <c r="C279" i="15"/>
  <c r="C289" i="15"/>
  <c r="C306" i="15"/>
  <c r="C310" i="15" s="1"/>
  <c r="C323" i="15"/>
  <c r="C316" i="15"/>
  <c r="H316" i="15"/>
  <c r="C320" i="15"/>
  <c r="C328" i="15"/>
  <c r="C332" i="15"/>
  <c r="C340" i="15"/>
  <c r="C337" i="15"/>
  <c r="C345" i="15"/>
  <c r="H345" i="15" s="1"/>
  <c r="K316" i="15"/>
  <c r="K320" i="15"/>
  <c r="M320" i="15" s="1"/>
  <c r="K323" i="15"/>
  <c r="J320" i="15"/>
  <c r="J323" i="15"/>
  <c r="J316" i="15"/>
  <c r="M178" i="15"/>
  <c r="L178" i="15"/>
  <c r="H178" i="15"/>
  <c r="G178" i="15"/>
  <c r="I332" i="15"/>
  <c r="I316" i="15"/>
  <c r="M316" i="15" s="1"/>
  <c r="I320" i="15"/>
  <c r="I323" i="15"/>
  <c r="I257" i="15"/>
  <c r="I259" i="15"/>
  <c r="M259" i="15" s="1"/>
  <c r="I270" i="15"/>
  <c r="I279" i="15"/>
  <c r="I169" i="15"/>
  <c r="I166" i="15"/>
  <c r="I191" i="15"/>
  <c r="I234" i="15"/>
  <c r="I289" i="15"/>
  <c r="M226" i="15"/>
  <c r="J328" i="15"/>
  <c r="K328" i="15"/>
  <c r="I328" i="15"/>
  <c r="M328" i="15"/>
  <c r="D328" i="15"/>
  <c r="E328" i="15"/>
  <c r="F328" i="15"/>
  <c r="G226" i="15"/>
  <c r="H226" i="15"/>
  <c r="L151" i="15"/>
  <c r="M151" i="15"/>
  <c r="G151" i="15"/>
  <c r="H151" i="15"/>
  <c r="G80" i="15"/>
  <c r="H80" i="15"/>
  <c r="K11" i="15"/>
  <c r="M11" i="15" s="1"/>
  <c r="K40" i="15"/>
  <c r="K51" i="15"/>
  <c r="M51" i="15" s="1"/>
  <c r="K54" i="15"/>
  <c r="M54" i="15"/>
  <c r="K28" i="15"/>
  <c r="M28" i="15"/>
  <c r="J11" i="15"/>
  <c r="J40" i="15"/>
  <c r="L40" i="15" s="1"/>
  <c r="J51" i="15"/>
  <c r="J54" i="15"/>
  <c r="L54" i="15" s="1"/>
  <c r="J28" i="15"/>
  <c r="J95" i="15"/>
  <c r="J119" i="15"/>
  <c r="J132" i="15"/>
  <c r="L80" i="15"/>
  <c r="M80" i="15"/>
  <c r="G81" i="15"/>
  <c r="H81" i="15"/>
  <c r="L81" i="15"/>
  <c r="M81" i="15"/>
  <c r="D84" i="15"/>
  <c r="D102" i="15"/>
  <c r="D100" i="15"/>
  <c r="D95" i="15"/>
  <c r="D108" i="15"/>
  <c r="D115" i="15"/>
  <c r="D119" i="15"/>
  <c r="E84" i="15"/>
  <c r="E102" i="15"/>
  <c r="E100" i="15"/>
  <c r="G100" i="15" s="1"/>
  <c r="E95" i="15"/>
  <c r="E108" i="15"/>
  <c r="G108" i="15" s="1"/>
  <c r="E115" i="15"/>
  <c r="G115" i="15"/>
  <c r="E119" i="15"/>
  <c r="G119" i="15"/>
  <c r="F84" i="15"/>
  <c r="F102" i="15"/>
  <c r="F94" i="15" s="1"/>
  <c r="F100" i="15"/>
  <c r="F95" i="15"/>
  <c r="F108" i="15"/>
  <c r="F115" i="15"/>
  <c r="F119" i="15"/>
  <c r="H119" i="15" s="1"/>
  <c r="K119" i="15"/>
  <c r="M119" i="15" s="1"/>
  <c r="K95" i="15"/>
  <c r="K340" i="15"/>
  <c r="K337" i="15"/>
  <c r="K332" i="15"/>
  <c r="M332" i="15"/>
  <c r="L239" i="15"/>
  <c r="M239" i="15"/>
  <c r="H239" i="15"/>
  <c r="G239" i="15"/>
  <c r="L295" i="15"/>
  <c r="M295" i="15"/>
  <c r="G295" i="15"/>
  <c r="H295" i="15"/>
  <c r="L266" i="15"/>
  <c r="M266" i="15"/>
  <c r="G266" i="15"/>
  <c r="H266" i="15"/>
  <c r="L262" i="15"/>
  <c r="M262" i="15"/>
  <c r="G262" i="15"/>
  <c r="H262" i="15"/>
  <c r="M224" i="15"/>
  <c r="G224" i="15"/>
  <c r="H224" i="15"/>
  <c r="L150" i="15"/>
  <c r="M150" i="15"/>
  <c r="L153" i="15"/>
  <c r="M153" i="15"/>
  <c r="L156" i="15"/>
  <c r="M156" i="15"/>
  <c r="L157" i="15"/>
  <c r="M157" i="15"/>
  <c r="L158" i="15"/>
  <c r="M158" i="15"/>
  <c r="L159" i="15"/>
  <c r="M159" i="15"/>
  <c r="L160" i="15"/>
  <c r="M160" i="15"/>
  <c r="G150" i="15"/>
  <c r="H150" i="15"/>
  <c r="G156" i="15"/>
  <c r="H156" i="15"/>
  <c r="G157" i="15"/>
  <c r="H157" i="15"/>
  <c r="G158" i="15"/>
  <c r="H158" i="15"/>
  <c r="H153" i="15"/>
  <c r="G153" i="15"/>
  <c r="J257" i="15"/>
  <c r="L257" i="15" s="1"/>
  <c r="J259" i="15"/>
  <c r="L259" i="15" s="1"/>
  <c r="J270" i="15"/>
  <c r="J279" i="15"/>
  <c r="K257" i="15"/>
  <c r="M257" i="15"/>
  <c r="K259" i="15"/>
  <c r="K270" i="15"/>
  <c r="M270" i="15" s="1"/>
  <c r="K279" i="15"/>
  <c r="G263" i="15"/>
  <c r="H263" i="15"/>
  <c r="L263" i="15"/>
  <c r="M263" i="15"/>
  <c r="G264" i="15"/>
  <c r="H264" i="15"/>
  <c r="L264" i="15"/>
  <c r="M264" i="15"/>
  <c r="K137" i="15"/>
  <c r="K136" i="15" s="1"/>
  <c r="J137" i="15"/>
  <c r="J136" i="15" s="1"/>
  <c r="H160" i="15"/>
  <c r="G160" i="15"/>
  <c r="L254" i="15"/>
  <c r="M254" i="15"/>
  <c r="G254" i="15"/>
  <c r="H254" i="15"/>
  <c r="G223" i="15"/>
  <c r="H223" i="15"/>
  <c r="L218" i="15"/>
  <c r="M223" i="15"/>
  <c r="M218" i="15"/>
  <c r="L189" i="15"/>
  <c r="L190" i="15"/>
  <c r="L250" i="15"/>
  <c r="M250" i="15"/>
  <c r="G250" i="15"/>
  <c r="H250" i="15"/>
  <c r="L272" i="15"/>
  <c r="M272" i="15"/>
  <c r="G272" i="15"/>
  <c r="H272" i="15"/>
  <c r="H294" i="15"/>
  <c r="H290" i="15"/>
  <c r="H286" i="15"/>
  <c r="K306" i="15"/>
  <c r="K310" i="15" s="1"/>
  <c r="I306" i="15"/>
  <c r="I310" i="15" s="1"/>
  <c r="M309" i="15"/>
  <c r="J306" i="15"/>
  <c r="J310" i="15"/>
  <c r="F306" i="15"/>
  <c r="F310" i="15"/>
  <c r="H309" i="15"/>
  <c r="E306" i="15"/>
  <c r="E310" i="15" s="1"/>
  <c r="G310" i="15" s="1"/>
  <c r="D306" i="15"/>
  <c r="D310" i="15"/>
  <c r="L308" i="15"/>
  <c r="L306" i="15"/>
  <c r="G307" i="15"/>
  <c r="G308" i="15"/>
  <c r="M307" i="15"/>
  <c r="H307" i="15"/>
  <c r="H308" i="15"/>
  <c r="G219" i="15"/>
  <c r="H219" i="15"/>
  <c r="L219" i="15"/>
  <c r="M219" i="15"/>
  <c r="L147" i="15"/>
  <c r="M147" i="15"/>
  <c r="L148" i="15"/>
  <c r="M148" i="15"/>
  <c r="L149" i="15"/>
  <c r="M149" i="15"/>
  <c r="L163" i="15"/>
  <c r="M163" i="15"/>
  <c r="K191" i="15"/>
  <c r="J191" i="15"/>
  <c r="G147" i="15"/>
  <c r="H147" i="15"/>
  <c r="G148" i="15"/>
  <c r="H148" i="15"/>
  <c r="G149" i="15"/>
  <c r="H149" i="15"/>
  <c r="G159" i="15"/>
  <c r="H159" i="15"/>
  <c r="G163" i="15"/>
  <c r="H163" i="15"/>
  <c r="E11" i="15"/>
  <c r="E17" i="15"/>
  <c r="E26" i="15"/>
  <c r="E22" i="15"/>
  <c r="E35" i="15"/>
  <c r="G35" i="15" s="1"/>
  <c r="E40" i="15"/>
  <c r="E51" i="15"/>
  <c r="E54" i="15"/>
  <c r="G54" i="15" s="1"/>
  <c r="E57" i="15"/>
  <c r="G57" i="15" s="1"/>
  <c r="E69" i="15"/>
  <c r="E75" i="15"/>
  <c r="G75" i="15" s="1"/>
  <c r="E79" i="15"/>
  <c r="G79" i="15"/>
  <c r="E124" i="15"/>
  <c r="E123" i="15" s="1"/>
  <c r="E129" i="15"/>
  <c r="E128" i="15" s="1"/>
  <c r="G128" i="15" s="1"/>
  <c r="E132" i="15"/>
  <c r="G132" i="15" s="1"/>
  <c r="E137" i="15"/>
  <c r="E136" i="15" s="1"/>
  <c r="E135" i="15" s="1"/>
  <c r="F11" i="15"/>
  <c r="F17" i="15"/>
  <c r="H17" i="15" s="1"/>
  <c r="F26" i="15"/>
  <c r="H26" i="15"/>
  <c r="F35" i="15"/>
  <c r="F34" i="15"/>
  <c r="F40" i="15"/>
  <c r="F51" i="15"/>
  <c r="F54" i="15"/>
  <c r="F57" i="15"/>
  <c r="H57" i="15" s="1"/>
  <c r="F69" i="15"/>
  <c r="H69" i="15" s="1"/>
  <c r="F75" i="15"/>
  <c r="F79" i="15"/>
  <c r="F74" i="15"/>
  <c r="F124" i="15"/>
  <c r="F129" i="15"/>
  <c r="F128" i="15" s="1"/>
  <c r="H128" i="15"/>
  <c r="F132" i="15"/>
  <c r="F137" i="15"/>
  <c r="F136" i="15" s="1"/>
  <c r="F135" i="15" s="1"/>
  <c r="D11" i="15"/>
  <c r="D17" i="15"/>
  <c r="D26" i="15"/>
  <c r="D35" i="15"/>
  <c r="D34" i="15" s="1"/>
  <c r="D40" i="15"/>
  <c r="D51" i="15"/>
  <c r="D54" i="15"/>
  <c r="D57" i="15"/>
  <c r="D69" i="15"/>
  <c r="D75" i="15"/>
  <c r="D79" i="15"/>
  <c r="D124" i="15"/>
  <c r="D123" i="15" s="1"/>
  <c r="D122" i="15" s="1"/>
  <c r="D129" i="15"/>
  <c r="D128" i="15" s="1"/>
  <c r="D132" i="15"/>
  <c r="D137" i="15"/>
  <c r="D136" i="15"/>
  <c r="D135" i="15" s="1"/>
  <c r="L167" i="15"/>
  <c r="M167" i="15"/>
  <c r="L168" i="15"/>
  <c r="M168" i="15"/>
  <c r="J169" i="15"/>
  <c r="K169" i="15"/>
  <c r="M169" i="15"/>
  <c r="L170" i="15"/>
  <c r="M170" i="15"/>
  <c r="L171" i="15"/>
  <c r="M171" i="15"/>
  <c r="L172" i="15"/>
  <c r="M172" i="15"/>
  <c r="L173" i="15"/>
  <c r="M173" i="15"/>
  <c r="L174" i="15"/>
  <c r="M174" i="15"/>
  <c r="L175" i="15"/>
  <c r="M175" i="15"/>
  <c r="L176" i="15"/>
  <c r="M176" i="15"/>
  <c r="L177" i="15"/>
  <c r="M177" i="15"/>
  <c r="L181" i="15"/>
  <c r="M181" i="15"/>
  <c r="L182" i="15"/>
  <c r="M182" i="15"/>
  <c r="L183" i="15"/>
  <c r="M183" i="15"/>
  <c r="L184" i="15"/>
  <c r="M184" i="15"/>
  <c r="L185" i="15"/>
  <c r="M185" i="15"/>
  <c r="L186" i="15"/>
  <c r="M186" i="15"/>
  <c r="L187" i="15"/>
  <c r="M187" i="15"/>
  <c r="L188" i="15"/>
  <c r="M188" i="15"/>
  <c r="M189" i="15"/>
  <c r="M190" i="15"/>
  <c r="L192" i="15"/>
  <c r="M192" i="15"/>
  <c r="L193" i="15"/>
  <c r="M193" i="15"/>
  <c r="L194" i="15"/>
  <c r="M194" i="15"/>
  <c r="L195" i="15"/>
  <c r="M195" i="15"/>
  <c r="L196" i="15"/>
  <c r="M196" i="15"/>
  <c r="L197" i="15"/>
  <c r="M197" i="15"/>
  <c r="L198" i="15"/>
  <c r="M198" i="15"/>
  <c r="L199" i="15"/>
  <c r="M199" i="15"/>
  <c r="L200" i="15"/>
  <c r="M200" i="15"/>
  <c r="L201" i="15"/>
  <c r="M201" i="15"/>
  <c r="L202" i="15"/>
  <c r="M202" i="15"/>
  <c r="L203" i="15"/>
  <c r="M203" i="15"/>
  <c r="L204" i="15"/>
  <c r="M204" i="15"/>
  <c r="L205" i="15"/>
  <c r="M205" i="15"/>
  <c r="L206" i="15"/>
  <c r="M206" i="15"/>
  <c r="L208" i="15"/>
  <c r="M208" i="15"/>
  <c r="L209" i="15"/>
  <c r="M209" i="15"/>
  <c r="L210" i="15"/>
  <c r="M210" i="15"/>
  <c r="L211" i="15"/>
  <c r="M211" i="15"/>
  <c r="L212" i="15"/>
  <c r="M212" i="15"/>
  <c r="L215" i="15"/>
  <c r="M215" i="15"/>
  <c r="L216" i="15"/>
  <c r="M216" i="15"/>
  <c r="L217" i="15"/>
  <c r="M217" i="15"/>
  <c r="L220" i="15"/>
  <c r="M220" i="15"/>
  <c r="L221" i="15"/>
  <c r="M221" i="15"/>
  <c r="M222" i="15"/>
  <c r="M227" i="15"/>
  <c r="M228" i="15"/>
  <c r="L230" i="15"/>
  <c r="M230" i="15"/>
  <c r="L231" i="15"/>
  <c r="M231" i="15"/>
  <c r="L232" i="15"/>
  <c r="M232" i="15"/>
  <c r="L233" i="15"/>
  <c r="M233" i="15"/>
  <c r="J234" i="15"/>
  <c r="K234" i="15"/>
  <c r="L235" i="15"/>
  <c r="M235" i="15"/>
  <c r="L236" i="15"/>
  <c r="M236" i="15"/>
  <c r="L237" i="15"/>
  <c r="M237" i="15"/>
  <c r="L238" i="15"/>
  <c r="M238" i="15"/>
  <c r="L240" i="15"/>
  <c r="M240" i="15"/>
  <c r="L241" i="15"/>
  <c r="M241" i="15"/>
  <c r="L243" i="15"/>
  <c r="M243" i="15"/>
  <c r="L244" i="15"/>
  <c r="M244" i="15"/>
  <c r="L245" i="15"/>
  <c r="M245" i="15"/>
  <c r="L246" i="15"/>
  <c r="M246" i="15"/>
  <c r="L247" i="15"/>
  <c r="M247" i="15"/>
  <c r="L248" i="15"/>
  <c r="M248" i="15"/>
  <c r="L249" i="15"/>
  <c r="M249" i="15"/>
  <c r="L251" i="15"/>
  <c r="M251" i="15"/>
  <c r="L252" i="15"/>
  <c r="M252" i="15"/>
  <c r="L255" i="15"/>
  <c r="M255" i="15"/>
  <c r="L258" i="15"/>
  <c r="M258" i="15"/>
  <c r="L260" i="15"/>
  <c r="M260" i="15"/>
  <c r="L261" i="15"/>
  <c r="M261" i="15"/>
  <c r="L265" i="15"/>
  <c r="M265" i="15"/>
  <c r="L267" i="15"/>
  <c r="M267" i="15"/>
  <c r="L268" i="15"/>
  <c r="M268" i="15"/>
  <c r="L269" i="15"/>
  <c r="M269" i="15"/>
  <c r="L271" i="15"/>
  <c r="M271" i="15"/>
  <c r="L273" i="15"/>
  <c r="M273" i="15"/>
  <c r="L275" i="15"/>
  <c r="M275" i="15"/>
  <c r="L276" i="15"/>
  <c r="M276" i="15"/>
  <c r="L278" i="15"/>
  <c r="M278" i="15"/>
  <c r="L280" i="15"/>
  <c r="M280" i="15"/>
  <c r="L281" i="15"/>
  <c r="M281" i="15"/>
  <c r="L282" i="15"/>
  <c r="M282" i="15"/>
  <c r="L283" i="15"/>
  <c r="M283" i="15"/>
  <c r="L284" i="15"/>
  <c r="M284" i="15"/>
  <c r="L285" i="15"/>
  <c r="M285" i="15"/>
  <c r="L286" i="15"/>
  <c r="M286" i="15"/>
  <c r="L287" i="15"/>
  <c r="M287" i="15"/>
  <c r="L288" i="15"/>
  <c r="M288" i="15"/>
  <c r="J289" i="15"/>
  <c r="K289" i="15"/>
  <c r="M289" i="15" s="1"/>
  <c r="L290" i="15"/>
  <c r="M290" i="15"/>
  <c r="L293" i="15"/>
  <c r="M293" i="15"/>
  <c r="L294" i="15"/>
  <c r="M294" i="15"/>
  <c r="L296" i="15"/>
  <c r="M296" i="15"/>
  <c r="L297" i="15"/>
  <c r="M297" i="15"/>
  <c r="J166" i="15"/>
  <c r="L166" i="15" s="1"/>
  <c r="K166" i="15"/>
  <c r="L299" i="15"/>
  <c r="M299" i="15"/>
  <c r="L300" i="15"/>
  <c r="M300" i="15"/>
  <c r="L302" i="15"/>
  <c r="M302" i="15"/>
  <c r="L303" i="15"/>
  <c r="M303" i="15"/>
  <c r="L304" i="15"/>
  <c r="M304" i="15"/>
  <c r="E166" i="15"/>
  <c r="F166" i="15"/>
  <c r="G167" i="15"/>
  <c r="H167" i="15"/>
  <c r="G168" i="15"/>
  <c r="H168" i="15"/>
  <c r="E169" i="15"/>
  <c r="G169" i="15" s="1"/>
  <c r="F169" i="15"/>
  <c r="H169" i="15"/>
  <c r="G170" i="15"/>
  <c r="H170" i="15"/>
  <c r="G171" i="15"/>
  <c r="H171" i="15"/>
  <c r="G172" i="15"/>
  <c r="H172" i="15"/>
  <c r="G173" i="15"/>
  <c r="H173" i="15"/>
  <c r="G174" i="15"/>
  <c r="H174" i="15"/>
  <c r="G175" i="15"/>
  <c r="H175" i="15"/>
  <c r="G176" i="15"/>
  <c r="H176" i="15"/>
  <c r="G177" i="15"/>
  <c r="H177" i="15"/>
  <c r="G179" i="15"/>
  <c r="H179" i="15"/>
  <c r="H180" i="15"/>
  <c r="G181" i="15"/>
  <c r="H181" i="15"/>
  <c r="G182" i="15"/>
  <c r="H182" i="15"/>
  <c r="G183" i="15"/>
  <c r="H183" i="15"/>
  <c r="G184" i="15"/>
  <c r="H184" i="15"/>
  <c r="G185" i="15"/>
  <c r="H185" i="15"/>
  <c r="G186" i="15"/>
  <c r="H186" i="15"/>
  <c r="G187" i="15"/>
  <c r="H187" i="15"/>
  <c r="G188" i="15"/>
  <c r="H188" i="15"/>
  <c r="G189" i="15"/>
  <c r="H189" i="15"/>
  <c r="G190" i="15"/>
  <c r="H190" i="15"/>
  <c r="E191" i="15"/>
  <c r="F191" i="15"/>
  <c r="G192" i="15"/>
  <c r="H192" i="15"/>
  <c r="G193" i="15"/>
  <c r="H193" i="15"/>
  <c r="G194" i="15"/>
  <c r="H194" i="15"/>
  <c r="G195" i="15"/>
  <c r="H195" i="15"/>
  <c r="G196" i="15"/>
  <c r="H196" i="15"/>
  <c r="G197" i="15"/>
  <c r="H197" i="15"/>
  <c r="G198" i="15"/>
  <c r="H198" i="15"/>
  <c r="G199" i="15"/>
  <c r="H199" i="15"/>
  <c r="G200" i="15"/>
  <c r="H200" i="15"/>
  <c r="G201" i="15"/>
  <c r="H201" i="15"/>
  <c r="G202" i="15"/>
  <c r="H202" i="15"/>
  <c r="G203" i="15"/>
  <c r="H203" i="15"/>
  <c r="G204" i="15"/>
  <c r="H204" i="15"/>
  <c r="G205" i="15"/>
  <c r="H205" i="15"/>
  <c r="G206" i="15"/>
  <c r="H206" i="15"/>
  <c r="G208" i="15"/>
  <c r="H208" i="15"/>
  <c r="G209" i="15"/>
  <c r="H209" i="15"/>
  <c r="G210" i="15"/>
  <c r="H210" i="15"/>
  <c r="G211" i="15"/>
  <c r="H211" i="15"/>
  <c r="G212" i="15"/>
  <c r="H212" i="15"/>
  <c r="G215" i="15"/>
  <c r="H215" i="15"/>
  <c r="G216" i="15"/>
  <c r="H216" i="15"/>
  <c r="G217" i="15"/>
  <c r="H217" i="15"/>
  <c r="G220" i="15"/>
  <c r="H220" i="15"/>
  <c r="G221" i="15"/>
  <c r="H221" i="15"/>
  <c r="G222" i="15"/>
  <c r="H222" i="15"/>
  <c r="G227" i="15"/>
  <c r="H227" i="15"/>
  <c r="G228" i="15"/>
  <c r="H228" i="15"/>
  <c r="G230" i="15"/>
  <c r="H230" i="15"/>
  <c r="G231" i="15"/>
  <c r="H231" i="15"/>
  <c r="G232" i="15"/>
  <c r="H232" i="15"/>
  <c r="G233" i="15"/>
  <c r="H233" i="15"/>
  <c r="E234" i="15"/>
  <c r="F234" i="15"/>
  <c r="H234" i="15"/>
  <c r="G235" i="15"/>
  <c r="H235" i="15"/>
  <c r="G236" i="15"/>
  <c r="H236" i="15"/>
  <c r="G237" i="15"/>
  <c r="H237" i="15"/>
  <c r="G238" i="15"/>
  <c r="H238" i="15"/>
  <c r="G240" i="15"/>
  <c r="H240" i="15"/>
  <c r="G241" i="15"/>
  <c r="H241" i="15"/>
  <c r="G243" i="15"/>
  <c r="H243" i="15"/>
  <c r="G244" i="15"/>
  <c r="H244" i="15"/>
  <c r="G245" i="15"/>
  <c r="H245" i="15"/>
  <c r="G246" i="15"/>
  <c r="H246" i="15"/>
  <c r="G247" i="15"/>
  <c r="H247" i="15"/>
  <c r="G248" i="15"/>
  <c r="H248" i="15"/>
  <c r="G249" i="15"/>
  <c r="H249" i="15"/>
  <c r="G251" i="15"/>
  <c r="H251" i="15"/>
  <c r="G252" i="15"/>
  <c r="H252" i="15"/>
  <c r="G255" i="15"/>
  <c r="H255" i="15"/>
  <c r="E257" i="15"/>
  <c r="E259" i="15"/>
  <c r="G259" i="15" s="1"/>
  <c r="E270" i="15"/>
  <c r="E279" i="15"/>
  <c r="G279" i="15" s="1"/>
  <c r="F257" i="15"/>
  <c r="H257" i="15"/>
  <c r="F259" i="15"/>
  <c r="H259" i="15"/>
  <c r="F270" i="15"/>
  <c r="F279" i="15"/>
  <c r="H279" i="15" s="1"/>
  <c r="G258" i="15"/>
  <c r="H258" i="15"/>
  <c r="G260" i="15"/>
  <c r="H260" i="15"/>
  <c r="G261" i="15"/>
  <c r="H261" i="15"/>
  <c r="G265" i="15"/>
  <c r="H265" i="15"/>
  <c r="G267" i="15"/>
  <c r="H267" i="15"/>
  <c r="G268" i="15"/>
  <c r="H268" i="15"/>
  <c r="G269" i="15"/>
  <c r="H269" i="15"/>
  <c r="G271" i="15"/>
  <c r="H271" i="15"/>
  <c r="G273" i="15"/>
  <c r="H273" i="15"/>
  <c r="G275" i="15"/>
  <c r="H275" i="15"/>
  <c r="G276" i="15"/>
  <c r="H276" i="15"/>
  <c r="G278" i="15"/>
  <c r="H278" i="15"/>
  <c r="G280" i="15"/>
  <c r="H280" i="15"/>
  <c r="G281" i="15"/>
  <c r="H281" i="15"/>
  <c r="G282" i="15"/>
  <c r="H282" i="15"/>
  <c r="G283" i="15"/>
  <c r="H283" i="15"/>
  <c r="G284" i="15"/>
  <c r="H284" i="15"/>
  <c r="G285" i="15"/>
  <c r="H285" i="15"/>
  <c r="G286" i="15"/>
  <c r="G287" i="15"/>
  <c r="G288" i="15"/>
  <c r="H288" i="15"/>
  <c r="E289" i="15"/>
  <c r="F289" i="15"/>
  <c r="H289" i="15"/>
  <c r="G290" i="15"/>
  <c r="G293" i="15"/>
  <c r="H293" i="15"/>
  <c r="G294" i="15"/>
  <c r="G296" i="15"/>
  <c r="H296" i="15"/>
  <c r="G297" i="15"/>
  <c r="H297" i="15"/>
  <c r="G299" i="15"/>
  <c r="G300" i="15"/>
  <c r="H300" i="15"/>
  <c r="G302" i="15"/>
  <c r="H302" i="15"/>
  <c r="G303" i="15"/>
  <c r="H303" i="15"/>
  <c r="G304" i="15"/>
  <c r="H304" i="15"/>
  <c r="G12" i="15"/>
  <c r="G13" i="15"/>
  <c r="G14" i="15"/>
  <c r="G15" i="15"/>
  <c r="G16" i="15"/>
  <c r="G18" i="15"/>
  <c r="G19" i="15"/>
  <c r="G25" i="15"/>
  <c r="G26" i="15"/>
  <c r="G27" i="15"/>
  <c r="G30" i="15"/>
  <c r="G32" i="15"/>
  <c r="G33" i="15"/>
  <c r="G36" i="15"/>
  <c r="G37" i="15"/>
  <c r="G38" i="15"/>
  <c r="G41" i="15"/>
  <c r="G42" i="15"/>
  <c r="G43" i="15"/>
  <c r="G44" i="15"/>
  <c r="G45" i="15"/>
  <c r="G46" i="15"/>
  <c r="G47" i="15"/>
  <c r="G48" i="15"/>
  <c r="G49" i="15"/>
  <c r="G50" i="15"/>
  <c r="G52" i="15"/>
  <c r="G53" i="15"/>
  <c r="G55" i="15"/>
  <c r="G56" i="15"/>
  <c r="G58" i="15"/>
  <c r="G59" i="15"/>
  <c r="G60" i="15"/>
  <c r="G61" i="15"/>
  <c r="G62" i="15"/>
  <c r="G63" i="15"/>
  <c r="G64" i="15"/>
  <c r="G65" i="15"/>
  <c r="G66" i="15"/>
  <c r="G67" i="15"/>
  <c r="G68" i="15"/>
  <c r="G70" i="15"/>
  <c r="G71" i="15"/>
  <c r="G72" i="15"/>
  <c r="G73" i="15"/>
  <c r="G76" i="15"/>
  <c r="G77" i="15"/>
  <c r="G78" i="15"/>
  <c r="G84" i="15"/>
  <c r="G85" i="15"/>
  <c r="G86" i="15"/>
  <c r="G88" i="15"/>
  <c r="G89" i="15"/>
  <c r="G90" i="15"/>
  <c r="G91" i="15"/>
  <c r="G93" i="15"/>
  <c r="G96" i="15"/>
  <c r="G97" i="15"/>
  <c r="G98" i="15"/>
  <c r="G99" i="15"/>
  <c r="G101" i="15"/>
  <c r="G103" i="15"/>
  <c r="G104" i="15"/>
  <c r="G105" i="15"/>
  <c r="G106" i="15"/>
  <c r="G109" i="15"/>
  <c r="G110" i="15"/>
  <c r="G112" i="15"/>
  <c r="G113" i="15"/>
  <c r="G114" i="15"/>
  <c r="G116" i="15"/>
  <c r="G117" i="15"/>
  <c r="G118" i="15"/>
  <c r="G120" i="15"/>
  <c r="G121" i="15"/>
  <c r="G124" i="15"/>
  <c r="G125" i="15"/>
  <c r="G126" i="15"/>
  <c r="G127" i="15"/>
  <c r="G130" i="15"/>
  <c r="G131" i="15"/>
  <c r="G133" i="15"/>
  <c r="G138" i="15"/>
  <c r="G140" i="15"/>
  <c r="G141" i="15"/>
  <c r="G142" i="15"/>
  <c r="G144" i="15"/>
  <c r="G145" i="15"/>
  <c r="D166" i="15"/>
  <c r="D169" i="15"/>
  <c r="D191" i="15"/>
  <c r="D234" i="15"/>
  <c r="D257" i="15"/>
  <c r="D259" i="15"/>
  <c r="D270" i="15"/>
  <c r="D279" i="15"/>
  <c r="D289" i="15"/>
  <c r="I337" i="15"/>
  <c r="I336" i="15" s="1"/>
  <c r="I346" i="15" s="1"/>
  <c r="L116" i="15"/>
  <c r="M116" i="15"/>
  <c r="H116" i="15"/>
  <c r="L114" i="15"/>
  <c r="M114" i="15"/>
  <c r="H114" i="15"/>
  <c r="H138" i="15"/>
  <c r="L138" i="15"/>
  <c r="M138" i="15"/>
  <c r="H117" i="15"/>
  <c r="L117" i="15"/>
  <c r="M117" i="15"/>
  <c r="J340" i="15"/>
  <c r="J337" i="15"/>
  <c r="J336" i="15" s="1"/>
  <c r="J346" i="15" s="1"/>
  <c r="J332" i="15"/>
  <c r="M32" i="15"/>
  <c r="L32" i="15"/>
  <c r="M31" i="15"/>
  <c r="L31" i="15"/>
  <c r="M30" i="15"/>
  <c r="L30" i="15"/>
  <c r="M29" i="15"/>
  <c r="L29" i="15"/>
  <c r="H32" i="15"/>
  <c r="H30" i="15"/>
  <c r="M327" i="15"/>
  <c r="D337" i="15"/>
  <c r="E337" i="15"/>
  <c r="L309" i="15"/>
  <c r="M308" i="15"/>
  <c r="H99" i="15"/>
  <c r="H333" i="15"/>
  <c r="M333" i="15"/>
  <c r="L145" i="15"/>
  <c r="M145" i="15"/>
  <c r="H145" i="15"/>
  <c r="L142" i="15"/>
  <c r="M142" i="15"/>
  <c r="H142" i="15"/>
  <c r="L93" i="15"/>
  <c r="M93" i="15"/>
  <c r="H93" i="15"/>
  <c r="L21" i="15"/>
  <c r="M21" i="15"/>
  <c r="I11" i="15"/>
  <c r="I17" i="15"/>
  <c r="M17" i="15" s="1"/>
  <c r="H334" i="15"/>
  <c r="M334" i="15"/>
  <c r="M342" i="15"/>
  <c r="M12" i="15"/>
  <c r="M13" i="15"/>
  <c r="M14" i="15"/>
  <c r="M15" i="15"/>
  <c r="M16" i="15"/>
  <c r="M18" i="15"/>
  <c r="M19" i="15"/>
  <c r="M25" i="15"/>
  <c r="M27" i="15"/>
  <c r="M33" i="15"/>
  <c r="M36" i="15"/>
  <c r="M37" i="15"/>
  <c r="M38" i="15"/>
  <c r="M41" i="15"/>
  <c r="M42" i="15"/>
  <c r="M43" i="15"/>
  <c r="M44" i="15"/>
  <c r="M45" i="15"/>
  <c r="M46" i="15"/>
  <c r="M47" i="15"/>
  <c r="M48" i="15"/>
  <c r="M49" i="15"/>
  <c r="M50" i="15"/>
  <c r="M52" i="15"/>
  <c r="M53" i="15"/>
  <c r="M55" i="15"/>
  <c r="M56" i="15"/>
  <c r="M58" i="15"/>
  <c r="M59" i="15"/>
  <c r="M60" i="15"/>
  <c r="M61" i="15"/>
  <c r="M62" i="15"/>
  <c r="M63" i="15"/>
  <c r="M64" i="15"/>
  <c r="M65" i="15"/>
  <c r="M66" i="15"/>
  <c r="M67" i="15"/>
  <c r="M68" i="15"/>
  <c r="M70" i="15"/>
  <c r="M71" i="15"/>
  <c r="M72" i="15"/>
  <c r="M73" i="15"/>
  <c r="M76" i="15"/>
  <c r="M77" i="15"/>
  <c r="M78" i="15"/>
  <c r="M85" i="15"/>
  <c r="M86" i="15"/>
  <c r="M88" i="15"/>
  <c r="M89" i="15"/>
  <c r="M90" i="15"/>
  <c r="M91" i="15"/>
  <c r="M96" i="15"/>
  <c r="M97" i="15"/>
  <c r="M98" i="15"/>
  <c r="M99" i="15"/>
  <c r="M101" i="15"/>
  <c r="M103" i="15"/>
  <c r="M104" i="15"/>
  <c r="M105" i="15"/>
  <c r="M106" i="15"/>
  <c r="M108" i="15"/>
  <c r="M109" i="15"/>
  <c r="M110" i="15"/>
  <c r="M112" i="15"/>
  <c r="M113" i="15"/>
  <c r="M118" i="15"/>
  <c r="M120" i="15"/>
  <c r="M121" i="15"/>
  <c r="M125" i="15"/>
  <c r="M126" i="15"/>
  <c r="M127" i="15"/>
  <c r="M130" i="15"/>
  <c r="M131" i="15"/>
  <c r="K132" i="15"/>
  <c r="M132" i="15" s="1"/>
  <c r="M133" i="15"/>
  <c r="M140" i="15"/>
  <c r="M141" i="15"/>
  <c r="M144" i="15"/>
  <c r="K313" i="15"/>
  <c r="I313" i="15"/>
  <c r="M314" i="15"/>
  <c r="M315" i="15"/>
  <c r="M317" i="15"/>
  <c r="M318" i="15"/>
  <c r="M319" i="15"/>
  <c r="M324" i="15"/>
  <c r="M325" i="15"/>
  <c r="M326" i="15"/>
  <c r="M329" i="15"/>
  <c r="M330" i="15"/>
  <c r="I340" i="15"/>
  <c r="M341" i="15"/>
  <c r="M343" i="15"/>
  <c r="M344" i="15"/>
  <c r="M345" i="15"/>
  <c r="F345" i="15"/>
  <c r="H344" i="15"/>
  <c r="H343" i="15"/>
  <c r="H342" i="15"/>
  <c r="H341" i="15"/>
  <c r="F340" i="15"/>
  <c r="H339" i="15"/>
  <c r="H338" i="15"/>
  <c r="F337" i="15"/>
  <c r="F332" i="15"/>
  <c r="H332" i="15" s="1"/>
  <c r="H330" i="15"/>
  <c r="H329" i="15"/>
  <c r="H328" i="15"/>
  <c r="H327" i="15"/>
  <c r="H326" i="15"/>
  <c r="H325" i="15"/>
  <c r="H324" i="15"/>
  <c r="H322" i="15"/>
  <c r="H321" i="15"/>
  <c r="H319" i="15"/>
  <c r="H318" i="15"/>
  <c r="H317" i="15"/>
  <c r="H315" i="15"/>
  <c r="H314" i="15"/>
  <c r="H144" i="15"/>
  <c r="H141" i="15"/>
  <c r="H140" i="15"/>
  <c r="H133" i="15"/>
  <c r="H131" i="15"/>
  <c r="H130" i="15"/>
  <c r="H127" i="15"/>
  <c r="H126" i="15"/>
  <c r="H125" i="15"/>
  <c r="H121" i="15"/>
  <c r="H120" i="15"/>
  <c r="H118" i="15"/>
  <c r="H113" i="15"/>
  <c r="H112" i="15"/>
  <c r="H110" i="15"/>
  <c r="H109" i="15"/>
  <c r="H106" i="15"/>
  <c r="H105" i="15"/>
  <c r="H104" i="15"/>
  <c r="H103" i="15"/>
  <c r="H102" i="15"/>
  <c r="H101" i="15"/>
  <c r="H98" i="15"/>
  <c r="H97" i="15"/>
  <c r="H96" i="15"/>
  <c r="H91" i="15"/>
  <c r="H90" i="15"/>
  <c r="H89" i="15"/>
  <c r="H88" i="15"/>
  <c r="H87" i="15"/>
  <c r="H86" i="15"/>
  <c r="H85" i="15"/>
  <c r="H79" i="15"/>
  <c r="H78" i="15"/>
  <c r="H77" i="15"/>
  <c r="H76" i="15"/>
  <c r="H75" i="15"/>
  <c r="H73" i="15"/>
  <c r="H72" i="15"/>
  <c r="H71" i="15"/>
  <c r="H70" i="15"/>
  <c r="H68" i="15"/>
  <c r="H67" i="15"/>
  <c r="H66" i="15"/>
  <c r="H65" i="15"/>
  <c r="H64" i="15"/>
  <c r="H63" i="15"/>
  <c r="H62" i="15"/>
  <c r="H61" i="15"/>
  <c r="H60" i="15"/>
  <c r="H59" i="15"/>
  <c r="H58" i="15"/>
  <c r="H56" i="15"/>
  <c r="H55" i="15"/>
  <c r="H53" i="15"/>
  <c r="H52" i="15"/>
  <c r="H51" i="15"/>
  <c r="H50" i="15"/>
  <c r="H49" i="15"/>
  <c r="H48" i="15"/>
  <c r="H47" i="15"/>
  <c r="H46" i="15"/>
  <c r="H45" i="15"/>
  <c r="H44" i="15"/>
  <c r="H43" i="15"/>
  <c r="H42" i="15"/>
  <c r="H41" i="15"/>
  <c r="H40" i="15"/>
  <c r="H38" i="15"/>
  <c r="H37" i="15"/>
  <c r="H36" i="15"/>
  <c r="H33" i="15"/>
  <c r="H27" i="15"/>
  <c r="H25" i="15"/>
  <c r="H23" i="15"/>
  <c r="H19" i="15"/>
  <c r="H18" i="15"/>
  <c r="H16" i="15"/>
  <c r="H15" i="15"/>
  <c r="H14" i="15"/>
  <c r="H13" i="15"/>
  <c r="H12" i="15"/>
  <c r="H11" i="15"/>
  <c r="G309" i="15"/>
  <c r="E332" i="15"/>
  <c r="E340" i="15"/>
  <c r="E345" i="15"/>
  <c r="L11" i="15"/>
  <c r="L12" i="15"/>
  <c r="L13" i="15"/>
  <c r="L14" i="15"/>
  <c r="L15" i="15"/>
  <c r="L16" i="15"/>
  <c r="L17" i="15"/>
  <c r="L18" i="15"/>
  <c r="L19" i="15"/>
  <c r="L23" i="15"/>
  <c r="L25" i="15"/>
  <c r="L27" i="15"/>
  <c r="L28" i="15"/>
  <c r="L33" i="15"/>
  <c r="L36" i="15"/>
  <c r="L37" i="15"/>
  <c r="L38" i="15"/>
  <c r="L41" i="15"/>
  <c r="L42" i="15"/>
  <c r="L43" i="15"/>
  <c r="L44" i="15"/>
  <c r="L45" i="15"/>
  <c r="L46" i="15"/>
  <c r="L47" i="15"/>
  <c r="L48" i="15"/>
  <c r="L49" i="15"/>
  <c r="L50" i="15"/>
  <c r="L51" i="15"/>
  <c r="L52" i="15"/>
  <c r="L53" i="15"/>
  <c r="L55" i="15"/>
  <c r="L56" i="15"/>
  <c r="L58" i="15"/>
  <c r="L59" i="15"/>
  <c r="L60" i="15"/>
  <c r="L61" i="15"/>
  <c r="L62" i="15"/>
  <c r="L63" i="15"/>
  <c r="L64" i="15"/>
  <c r="L65" i="15"/>
  <c r="L66" i="15"/>
  <c r="L67" i="15"/>
  <c r="L68" i="15"/>
  <c r="L69" i="15"/>
  <c r="L70" i="15"/>
  <c r="L71" i="15"/>
  <c r="L72" i="15"/>
  <c r="L73" i="15"/>
  <c r="L76" i="15"/>
  <c r="L77" i="15"/>
  <c r="L78" i="15"/>
  <c r="L79" i="15"/>
  <c r="L84" i="15"/>
  <c r="L85" i="15"/>
  <c r="L86" i="15"/>
  <c r="L88" i="15"/>
  <c r="L89" i="15"/>
  <c r="L90" i="15"/>
  <c r="L91" i="15"/>
  <c r="L95" i="15"/>
  <c r="L96" i="15"/>
  <c r="L97" i="15"/>
  <c r="L98" i="15"/>
  <c r="L99" i="15"/>
  <c r="L101" i="15"/>
  <c r="L103" i="15"/>
  <c r="L104" i="15"/>
  <c r="L105" i="15"/>
  <c r="L106" i="15"/>
  <c r="L109" i="15"/>
  <c r="L110" i="15"/>
  <c r="L112" i="15"/>
  <c r="L113" i="15"/>
  <c r="L118" i="15"/>
  <c r="L120" i="15"/>
  <c r="L121" i="15"/>
  <c r="L124" i="15"/>
  <c r="L125" i="15"/>
  <c r="L126" i="15"/>
  <c r="L127" i="15"/>
  <c r="L130" i="15"/>
  <c r="L131" i="15"/>
  <c r="L133" i="15"/>
  <c r="L140" i="15"/>
  <c r="L141" i="15"/>
  <c r="L144" i="15"/>
  <c r="J313" i="15"/>
  <c r="D332" i="15"/>
  <c r="D340" i="15"/>
  <c r="D345" i="15"/>
  <c r="H313" i="15"/>
  <c r="M234" i="15"/>
  <c r="H191" i="15"/>
  <c r="C10" i="15"/>
  <c r="I312" i="15"/>
  <c r="I331" i="15" s="1"/>
  <c r="M313" i="15"/>
  <c r="E256" i="15"/>
  <c r="M191" i="15"/>
  <c r="M146" i="15"/>
  <c r="L137" i="15"/>
  <c r="H108" i="15"/>
  <c r="M102" i="15"/>
  <c r="E83" i="15"/>
  <c r="G83" i="15" s="1"/>
  <c r="K83" i="15"/>
  <c r="I74" i="15"/>
  <c r="G234" i="15"/>
  <c r="L289" i="15"/>
  <c r="H129" i="15"/>
  <c r="M129" i="15"/>
  <c r="D83" i="15"/>
  <c r="D82" i="15" s="1"/>
  <c r="F336" i="15"/>
  <c r="F346" i="15"/>
  <c r="G51" i="15"/>
  <c r="M340" i="15"/>
  <c r="J94" i="15"/>
  <c r="L94" i="15" s="1"/>
  <c r="K39" i="15"/>
  <c r="D312" i="15"/>
  <c r="D331" i="15" s="1"/>
  <c r="M180" i="15"/>
  <c r="M229" i="15"/>
  <c r="H35" i="15"/>
  <c r="M84" i="15"/>
  <c r="J83" i="15"/>
  <c r="L83" i="15"/>
  <c r="C107" i="15"/>
  <c r="L35" i="15"/>
  <c r="M166" i="15"/>
  <c r="G11" i="15"/>
  <c r="G40" i="15"/>
  <c r="I83" i="15"/>
  <c r="J74" i="15"/>
  <c r="M337" i="15"/>
  <c r="M323" i="15"/>
  <c r="J312" i="15"/>
  <c r="J331" i="15" s="1"/>
  <c r="M306" i="15"/>
  <c r="M310" i="15" s="1"/>
  <c r="L279" i="15"/>
  <c r="L242" i="15"/>
  <c r="L234" i="15"/>
  <c r="L191" i="15"/>
  <c r="L180" i="15"/>
  <c r="L132" i="15"/>
  <c r="L129" i="15"/>
  <c r="K107" i="15"/>
  <c r="M107" i="15" s="1"/>
  <c r="H337" i="15"/>
  <c r="G306" i="15"/>
  <c r="G270" i="15"/>
  <c r="G191" i="15"/>
  <c r="E298" i="15"/>
  <c r="E301" i="15" s="1"/>
  <c r="E305" i="15" s="1"/>
  <c r="G166" i="15"/>
  <c r="G146" i="15"/>
  <c r="G137" i="15"/>
  <c r="H100" i="15"/>
  <c r="E94" i="15"/>
  <c r="G94" i="15" s="1"/>
  <c r="F83" i="15"/>
  <c r="H31" i="15"/>
  <c r="F22" i="15"/>
  <c r="D10" i="15"/>
  <c r="E10" i="15"/>
  <c r="K135" i="15"/>
  <c r="M135" i="15" s="1"/>
  <c r="M136" i="15"/>
  <c r="E336" i="15"/>
  <c r="E346" i="15" s="1"/>
  <c r="D256" i="15"/>
  <c r="D74" i="15"/>
  <c r="D39" i="15"/>
  <c r="H306" i="15"/>
  <c r="H310" i="15" s="1"/>
  <c r="K256" i="15"/>
  <c r="F107" i="15"/>
  <c r="H107" i="15" s="1"/>
  <c r="D107" i="15"/>
  <c r="C94" i="15"/>
  <c r="I94" i="15"/>
  <c r="I82" i="15" s="1"/>
  <c r="D336" i="15"/>
  <c r="D346" i="15" s="1"/>
  <c r="G289" i="15"/>
  <c r="L169" i="15"/>
  <c r="F10" i="15"/>
  <c r="L310" i="15"/>
  <c r="K336" i="15"/>
  <c r="M336" i="15"/>
  <c r="D94" i="15"/>
  <c r="I39" i="15"/>
  <c r="I22" i="15"/>
  <c r="J107" i="15"/>
  <c r="L107" i="15" s="1"/>
  <c r="E39" i="15"/>
  <c r="H136" i="15"/>
  <c r="H135" i="15"/>
  <c r="G123" i="15"/>
  <c r="H34" i="15"/>
  <c r="J135" i="15"/>
  <c r="L135" i="15"/>
  <c r="L136" i="15"/>
  <c r="F256" i="15"/>
  <c r="H256" i="15" s="1"/>
  <c r="G257" i="15"/>
  <c r="M83" i="15"/>
  <c r="K346" i="15"/>
  <c r="M346" i="15"/>
  <c r="G10" i="15"/>
  <c r="G256" i="15"/>
  <c r="E122" i="15"/>
  <c r="G122" i="15" s="1"/>
  <c r="L128" i="15"/>
  <c r="K122" i="15"/>
  <c r="M122" i="15" s="1"/>
  <c r="G129" i="15"/>
  <c r="J122" i="15"/>
  <c r="H83" i="15"/>
  <c r="K22" i="15"/>
  <c r="M22" i="15" s="1"/>
  <c r="J10" i="15"/>
  <c r="L10" i="15"/>
  <c r="L122" i="15"/>
  <c r="M39" i="15" l="1"/>
  <c r="C9" i="15"/>
  <c r="K298" i="15"/>
  <c r="F298" i="15"/>
  <c r="I9" i="15"/>
  <c r="I134" i="15" s="1"/>
  <c r="I143" i="15" s="1"/>
  <c r="I165" i="15" s="1"/>
  <c r="H22" i="15"/>
  <c r="F82" i="15"/>
  <c r="D298" i="15"/>
  <c r="D301" i="15" s="1"/>
  <c r="D305" i="15" s="1"/>
  <c r="G135" i="15"/>
  <c r="H94" i="15"/>
  <c r="C82" i="15"/>
  <c r="F123" i="15"/>
  <c r="H124" i="15"/>
  <c r="H95" i="15"/>
  <c r="G95" i="15"/>
  <c r="C336" i="15"/>
  <c r="H323" i="15"/>
  <c r="C312" i="15"/>
  <c r="C331" i="15" s="1"/>
  <c r="H331" i="15" s="1"/>
  <c r="G29" i="15"/>
  <c r="E28" i="15"/>
  <c r="G28" i="15" s="1"/>
  <c r="K10" i="15"/>
  <c r="H10" i="15"/>
  <c r="L123" i="15"/>
  <c r="G298" i="15"/>
  <c r="G136" i="15"/>
  <c r="J82" i="15"/>
  <c r="F39" i="15"/>
  <c r="H312" i="15"/>
  <c r="H137" i="15"/>
  <c r="K74" i="15"/>
  <c r="L119" i="15"/>
  <c r="J256" i="15"/>
  <c r="K94" i="15"/>
  <c r="H270" i="15"/>
  <c r="J22" i="15"/>
  <c r="H84" i="15"/>
  <c r="L115" i="15"/>
  <c r="K312" i="15"/>
  <c r="E107" i="15"/>
  <c r="L270" i="15"/>
  <c r="E74" i="15"/>
  <c r="G74" i="15" s="1"/>
  <c r="J39" i="15"/>
  <c r="L39" i="15" s="1"/>
  <c r="E34" i="15"/>
  <c r="M137" i="15"/>
  <c r="H340" i="15"/>
  <c r="M124" i="15"/>
  <c r="H166" i="15"/>
  <c r="H74" i="15"/>
  <c r="G69" i="15"/>
  <c r="G22" i="15"/>
  <c r="G17" i="15"/>
  <c r="M279" i="15"/>
  <c r="M95" i="15"/>
  <c r="G102" i="15"/>
  <c r="I256" i="15"/>
  <c r="I298" i="15" s="1"/>
  <c r="I301" i="15" s="1"/>
  <c r="I305" i="15" s="1"/>
  <c r="C39" i="15"/>
  <c r="D22" i="15"/>
  <c r="D9" i="15" s="1"/>
  <c r="D134" i="15" s="1"/>
  <c r="D143" i="15" s="1"/>
  <c r="D165" i="15" s="1"/>
  <c r="D311" i="15" s="1"/>
  <c r="G31" i="15"/>
  <c r="M242" i="15"/>
  <c r="I34" i="15"/>
  <c r="M34" i="15" s="1"/>
  <c r="M35" i="15"/>
  <c r="L75" i="15"/>
  <c r="G34" i="15" l="1"/>
  <c r="E9" i="15"/>
  <c r="G107" i="15"/>
  <c r="E82" i="15"/>
  <c r="G82" i="15" s="1"/>
  <c r="L22" i="15"/>
  <c r="J9" i="15"/>
  <c r="M94" i="15"/>
  <c r="K82" i="15"/>
  <c r="M82" i="15" s="1"/>
  <c r="H39" i="15"/>
  <c r="F9" i="15"/>
  <c r="M10" i="15"/>
  <c r="K9" i="15"/>
  <c r="H82" i="15"/>
  <c r="I311" i="15"/>
  <c r="M298" i="15"/>
  <c r="K301" i="15"/>
  <c r="C134" i="15"/>
  <c r="C143" i="15" s="1"/>
  <c r="C165" i="15" s="1"/>
  <c r="C311" i="15" s="1"/>
  <c r="M256" i="15"/>
  <c r="K331" i="15"/>
  <c r="M331" i="15" s="1"/>
  <c r="M312" i="15"/>
  <c r="J298" i="15"/>
  <c r="L256" i="15"/>
  <c r="L74" i="15"/>
  <c r="M74" i="15"/>
  <c r="H336" i="15"/>
  <c r="C346" i="15"/>
  <c r="H346" i="15" s="1"/>
  <c r="H123" i="15"/>
  <c r="F122" i="15"/>
  <c r="H122" i="15" s="1"/>
  <c r="H298" i="15"/>
  <c r="F301" i="15"/>
  <c r="G39" i="15"/>
  <c r="M301" i="15" l="1"/>
  <c r="K305" i="15"/>
  <c r="M305" i="15" s="1"/>
  <c r="K134" i="15"/>
  <c r="M9" i="15"/>
  <c r="H9" i="15"/>
  <c r="F134" i="15"/>
  <c r="J134" i="15"/>
  <c r="L9" i="15"/>
  <c r="E134" i="15"/>
  <c r="G9" i="15"/>
  <c r="F305" i="15"/>
  <c r="G301" i="15"/>
  <c r="H301" i="15"/>
  <c r="L82" i="15"/>
  <c r="J301" i="15"/>
  <c r="L298" i="15"/>
  <c r="H134" i="15" l="1"/>
  <c r="F143" i="15"/>
  <c r="J305" i="15"/>
  <c r="L305" i="15" s="1"/>
  <c r="L301" i="15"/>
  <c r="H305" i="15"/>
  <c r="G305" i="15"/>
  <c r="G134" i="15"/>
  <c r="E143" i="15"/>
  <c r="J143" i="15"/>
  <c r="L134" i="15"/>
  <c r="M134" i="15"/>
  <c r="K143" i="15"/>
  <c r="K165" i="15" l="1"/>
  <c r="M143" i="15"/>
  <c r="G143" i="15"/>
  <c r="E165" i="15"/>
  <c r="F165" i="15"/>
  <c r="H143" i="15"/>
  <c r="J165" i="15"/>
  <c r="L143" i="15"/>
  <c r="E311" i="15" l="1"/>
  <c r="G165" i="15"/>
  <c r="L165" i="15"/>
  <c r="J311" i="15"/>
  <c r="F311" i="15"/>
  <c r="H311" i="15" s="1"/>
  <c r="H165" i="15"/>
  <c r="K311" i="15"/>
  <c r="M311" i="15" s="1"/>
  <c r="M165" i="15"/>
</calcChain>
</file>

<file path=xl/sharedStrings.xml><?xml version="1.0" encoding="utf-8"?>
<sst xmlns="http://schemas.openxmlformats.org/spreadsheetml/2006/main" count="492" uniqueCount="475">
  <si>
    <t>Усього видатків з трансфертами, що передаються до державного бюджету</t>
  </si>
  <si>
    <t>На початок періоду</t>
  </si>
  <si>
    <t>На кінець періоду</t>
  </si>
  <si>
    <t>Податки на доходи, податки на прибуток, податки на збільшення ринкової вартості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</si>
  <si>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</si>
  <si>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Надходження коштів пайової участі у розвитку інфраструктури населеного пункту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</si>
  <si>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</si>
  <si>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</si>
  <si>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</si>
  <si>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Державне мито, пов'язане з видачею та оформленням закордонних паспортів (посвідок) та паспортів громадян України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</si>
  <si>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</si>
  <si>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</si>
  <si>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</si>
  <si>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</si>
  <si>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</si>
  <si>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</si>
  <si>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інші субвенції </t>
  </si>
  <si>
    <t>Компенсаційні виплати на пільговий проїзд автомобільним транспортом окремим категоріям громадян</t>
  </si>
  <si>
    <t>Компенсаційні виплати на пільговий проїзд електротранспортом окремим категоріям громадян</t>
  </si>
  <si>
    <t>Разом  коштів,  отриманих  з усіх джерел фінансування бюджету за типом кредитора</t>
  </si>
  <si>
    <t>Внутрішнє фінансування</t>
  </si>
  <si>
    <t>Зміни обсягів бюджетних коштів</t>
  </si>
  <si>
    <t>Фінансування за активними операціями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</si>
  <si>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</si>
  <si>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</si>
  <si>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</si>
  <si>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</si>
  <si>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 xml:space="preserve">про виконання міського бюджету </t>
  </si>
  <si>
    <t>Інші джерела власних надходжень бюджетних установ</t>
  </si>
  <si>
    <t>Інші податки та збори </t>
  </si>
  <si>
    <t>Рентна плата та плата за використання інших природних ресурсів</t>
  </si>
  <si>
    <t>Рентна плата за спеціальне використання лісових ресурсів 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</si>
  <si>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</si>
  <si>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</si>
  <si>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</si>
  <si>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</si>
  <si>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</si>
  <si>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</si>
  <si>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Земельний податок з юридичних осіб</t>
  </si>
  <si>
    <t>Орендна плата з юридичних осіб 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</si>
  <si>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</si>
  <si>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</si>
  <si>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</si>
  <si>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</si>
  <si>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</si>
  <si>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Збір за провадження торговельної діяльності нафтопродуктами, скрапленим та стиснутим газом на стаціонарних, малогабаритних і пересувних автозаправних станціях, заправних пунктах, що справлявся до 1 січня 2015 року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</si>
  <si>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</si>
  <si>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</si>
  <si>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 січня 2015 року</t>
  </si>
  <si>
    <t>Збір за провадження торговельної діяльності (оптова торгівля), сплачений фізичними особами, що справлявся до 1 січня 2015 року</t>
  </si>
  <si>
    <t>Збір за провадження торговельної діяльності (ресторанне господарство), сплачений фізичними особами, що справлявся до 1 січня 2015 року</t>
  </si>
  <si>
    <t>Збір за провадження торговельної діяльності (оптова торгівля), сплачений юридичними особами, що справлявся до 1 січня 2015 року</t>
  </si>
  <si>
    <t>Збір за провадження торговельної діяльності (ресторанне господарство), сплачений юридичними особами, що справлявся до 1 січня 2015 року</t>
  </si>
  <si>
    <t>Збір за провадження діяльності з надання платних послуг, сплачений фізичними особами, що справлявся до 1 січня 2015 року</t>
  </si>
  <si>
    <t>Збір за провадження діяльності з надання платних послуг, сплачений юридичними особами, що справлявся до 1 січня 2015 року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</si>
  <si>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</si>
  <si>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надання адміністративних послуг</t>
  </si>
  <si>
    <t>Плата за надання інших адміністративних послуг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</si>
  <si>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</si>
  <si>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</si>
  <si>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</si>
  <si>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</si>
  <si>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</si>
  <si>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Кошти, що передаються із загального фонду бюджету до бюджету розвитку (спеціального фонду) </t>
  </si>
  <si>
    <t>Код бюджетної класифі-кації</t>
  </si>
  <si>
    <t>ДАНІ</t>
  </si>
  <si>
    <t>Комунальний податок  </t>
  </si>
  <si>
    <t>Податок з реклами  </t>
  </si>
  <si>
    <t>Надходження коштів з рахунків виборчих фондів  </t>
  </si>
  <si>
    <t>Плата за розміщення тимчасово вільних коштів місцевих бюджетів </t>
  </si>
  <si>
    <t>Інші розрахунки</t>
  </si>
  <si>
    <t>Зміни обсягів депозитів і цінних паперів, що використовуються для управління ліквідністю</t>
  </si>
  <si>
    <t>Розміщення бюджетних коштів на депозитах</t>
  </si>
  <si>
    <t>Зовнішнє фінансування</t>
  </si>
  <si>
    <t>Одержано позик</t>
  </si>
  <si>
    <t>Фінансування за борговими операціями</t>
  </si>
  <si>
    <t>Фінансування за рахунок коштів єдиного казначейського рахунку</t>
  </si>
  <si>
    <t>Одержано</t>
  </si>
  <si>
    <t>Повернено</t>
  </si>
  <si>
    <t>Разом коштів, отриманих з усіх джерел фінансування бюджету за типом боргового зобов'язання</t>
  </si>
  <si>
    <t>Повернення бюджетних коштів з депозитів</t>
  </si>
  <si>
    <t>Дефіцит (-) /профіцит (+)</t>
  </si>
  <si>
    <t>Соцiальний захист та соцiальне                           забезпечення</t>
  </si>
  <si>
    <t>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</si>
  <si>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заходів...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</si>
  <si>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державах...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</si>
  <si>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проведення...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</si>
  <si>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</si>
  <si>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</si>
  <si>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</si>
  <si>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</si>
  <si>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</si>
  <si>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Акцизний податок з реалізації суб'єктами господарювання роздрібної торгівлі підакцизних товарів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</si>
  <si>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</si>
  <si>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</si>
  <si>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</si>
  <si>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</si>
  <si>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Земельний податок з фізичних осіб  </t>
  </si>
  <si>
    <t>Податкові надходження</t>
  </si>
  <si>
    <t>План</t>
  </si>
  <si>
    <t xml:space="preserve">Виконання        </t>
  </si>
  <si>
    <t>Відсоток виконання</t>
  </si>
  <si>
    <t>Погашено позик</t>
  </si>
  <si>
    <t>Середньострокові зобов'язання (запозичення)</t>
  </si>
  <si>
    <t xml:space="preserve">Адміністративний збір за державну реєстрацію речових прав на нерухоме майно та їх обтяжень 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</si>
  <si>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</si>
  <si>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Збір за здійснення діяльності у сфері розваг, сплачений юридичними особами, що справлявся до 1 січня 2015 року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</si>
  <si>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форму-вань, а також плата за надання інших платних послуг</t>
  </si>
  <si>
    <t>Збір за забруднення навколишнього природного середовища  </t>
  </si>
  <si>
    <t>Надходження від сплати збору за забруднення навколишнього природного середовища фізичними особами  </t>
  </si>
  <si>
    <t>Надходження коштів від відшкодування втрат сільськогосподарського і лісогосподарського виробництва 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</si>
  <si>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</si>
  <si>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за рахунок залишку коштів освітньої субвенції з державного бюджету місцевим бюджетам, що утворився на початок бюджетного періоду</t>
  </si>
  <si>
    <t>Довгострокові зобов`язання (запозичення)</t>
  </si>
  <si>
    <t>Податки на власність  </t>
  </si>
  <si>
    <t>Податок з власників транспортних засобів та інших самохідних машин і механізмів  </t>
  </si>
  <si>
    <t>0100</t>
  </si>
  <si>
    <t>0180</t>
  </si>
  <si>
    <t>1000</t>
  </si>
  <si>
    <t>1010</t>
  </si>
  <si>
    <t>1020</t>
  </si>
  <si>
    <t>Надання позашкільної освіти позашкільними закладами освіти, заходи із позашкільної роботи з дітьми</t>
  </si>
  <si>
    <t>1090</t>
  </si>
  <si>
    <t>1100</t>
  </si>
  <si>
    <t>Охорона здоров'я</t>
  </si>
  <si>
    <t>2000</t>
  </si>
  <si>
    <t>Багатопрофільна стаціонарна медична допомога населенню</t>
  </si>
  <si>
    <t>2010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</si>
  <si>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</si>
  <si>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</si>
  <si>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</si>
  <si>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</si>
  <si>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3223</t>
  </si>
  <si>
    <t>Грошова компенсація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І-ІІ групи з числа учасників бойових дій на території інших держав, які стали інвалідами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захисту", та які потребують поліпшення житлових умов</t>
  </si>
  <si>
    <t>Інші збори за забруднення навколишнього природного середовища до Фонду охорони навколишнього природного середовища  </t>
  </si>
  <si>
    <t>Надання тимчасової державної допомоги дітям</t>
  </si>
  <si>
    <t>Надання допомоги при усиновленні дитини</t>
  </si>
  <si>
    <t>3011</t>
  </si>
  <si>
    <t>3012</t>
  </si>
  <si>
    <t>3021</t>
  </si>
  <si>
    <t>3022</t>
  </si>
  <si>
    <t>3041</t>
  </si>
  <si>
    <t>3042</t>
  </si>
  <si>
    <t>3043</t>
  </si>
  <si>
    <t>3044</t>
  </si>
  <si>
    <t>3045</t>
  </si>
  <si>
    <t>3046</t>
  </si>
  <si>
    <t>3047</t>
  </si>
  <si>
    <t>3104</t>
  </si>
  <si>
    <t>3131</t>
  </si>
  <si>
    <t>3160</t>
  </si>
  <si>
    <t>4000</t>
  </si>
  <si>
    <t>4060</t>
  </si>
  <si>
    <t>5000</t>
  </si>
  <si>
    <t>Проведення навчально-тренувальних зборів і змагань з олімпійських видів спорту</t>
  </si>
  <si>
    <t>5011</t>
  </si>
  <si>
    <t>Проведення навчально-тренувальних зборів і змагань з неолімпійських видів спорту</t>
  </si>
  <si>
    <t>5012</t>
  </si>
  <si>
    <t>5031</t>
  </si>
  <si>
    <t>5041</t>
  </si>
  <si>
    <t>5061</t>
  </si>
  <si>
    <t>6000</t>
  </si>
  <si>
    <t>6030</t>
  </si>
  <si>
    <t>6090</t>
  </si>
  <si>
    <t>Заходи, пов’язані з поліпшенням питної води</t>
  </si>
  <si>
    <t>7300</t>
  </si>
  <si>
    <t>7310</t>
  </si>
  <si>
    <t>7400</t>
  </si>
  <si>
    <t>Заходи з енергозбереження</t>
  </si>
  <si>
    <t>Сприяння розвитку малого та середнього підприємництва</t>
  </si>
  <si>
    <t>7450</t>
  </si>
  <si>
    <t>7470</t>
  </si>
  <si>
    <t>Усього видатків без урахування міжбюджетних трансфертів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</si>
  <si>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</si>
  <si>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</si>
  <si>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</si>
  <si>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Кошти, отримані від учасника - переможця процедури закупівлі під час укладання договору про закупівлю як забезпечення виконання цього договору, які не підлягають поверненню учаснику - переможцю  </t>
  </si>
  <si>
    <t>24062000</t>
  </si>
  <si>
    <t>Інші надходження</t>
  </si>
  <si>
    <t>Інші неподаткові надходження, в т.ч.:</t>
  </si>
  <si>
    <t>24062200</t>
  </si>
  <si>
    <t>3031</t>
  </si>
  <si>
    <t>3033</t>
  </si>
  <si>
    <t>5062</t>
  </si>
  <si>
    <t>Надання допомоги на дітей, які виховуються у багатодітних сім`ях</t>
  </si>
  <si>
    <t>3087</t>
  </si>
  <si>
    <t>Утримання та розвиток автомобільних доріг та дорожньої інфраструктури за рахунок трансфертів з інших місцевих бюджетів</t>
  </si>
  <si>
    <t>7463</t>
  </si>
  <si>
    <t>Інша діяльність у сфері екології та охорони природних ресурсів</t>
  </si>
  <si>
    <t>8330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</si>
  <si>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</t>
  </si>
  <si>
    <t xml:space="preserve">Плата за гарантії, надані Верховною Радою Автономної Республіки Крим та міськими радами 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</si>
  <si>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</si>
  <si>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Фінансова підтримка спортивних споруд, які належать громадським організаціям фізкультурно-спортивної спрямованості</t>
  </si>
  <si>
    <t>Керівництво і управління у відповідній сфері у містах (місті Києві), селищах, селах, об’єднаних територіальних громадах</t>
  </si>
  <si>
    <t>Інша діяльність у сфері державного управління</t>
  </si>
  <si>
    <t>0160</t>
  </si>
  <si>
    <t>Надання дошкільної освіти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</si>
  <si>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</si>
  <si>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</si>
  <si>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Підготовка кадрів професійно-технічними закладами та іншими закладами освіти</t>
  </si>
  <si>
    <t>1110</t>
  </si>
  <si>
    <t>1150</t>
  </si>
  <si>
    <t>Забезпечення діяльності інших закладів у сфері освіти</t>
  </si>
  <si>
    <t>1161</t>
  </si>
  <si>
    <t>Інші програми та заходи у сфері освіти</t>
  </si>
  <si>
    <t>Підтримка спорту вищих досягнень та організацій, які здійснюють фізкультурно-спортивну діяльність в регіоні</t>
  </si>
  <si>
    <t>Плата за встановлення земельного сервітуту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</si>
  <si>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</si>
  <si>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1162</t>
  </si>
  <si>
    <t>Лікарсько-акушерська допомога вагітним, породіллям та новонародженим</t>
  </si>
  <si>
    <t>2030</t>
  </si>
  <si>
    <t>Амбулаторно-поліклінічна допомога населенню, крім первинної медичної допомоги</t>
  </si>
  <si>
    <t>2080</t>
  </si>
  <si>
    <t>Стоматологічна допомога населенню</t>
  </si>
  <si>
    <t>2100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</si>
  <si>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</si>
  <si>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</si>
  <si>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Первинна медична допомога населенню, що надається амбулаторно-поліклінічними закладами (відділеннями)</t>
  </si>
  <si>
    <t>2113</t>
  </si>
  <si>
    <t>Централізовані заходи з лікування хворих на цукровий та нецукровий діабет</t>
  </si>
  <si>
    <t>2144</t>
  </si>
  <si>
    <t>Відшкодування вартості лікарських засобів для лікування окремих захворювань</t>
  </si>
  <si>
    <t>2146</t>
  </si>
  <si>
    <t>Забезпечення діяльності інших закладів у сфері охорони здоров’я</t>
  </si>
  <si>
    <t>2151</t>
  </si>
  <si>
    <t>Інші програми та заходи у сфері охорони здоров’я</t>
  </si>
  <si>
    <t>2152</t>
  </si>
  <si>
    <t>Надання пільг на оплату житлово-комунальних послуг окремим категоріям громадян відповідно до законодавства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</si>
  <si>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</si>
  <si>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</si>
  <si>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зв'язку</t>
  </si>
  <si>
    <t>3032</t>
  </si>
  <si>
    <t>3036</t>
  </si>
  <si>
    <t>Надання допомоги у зв'язку з вагітністю і пологами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</si>
  <si>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</si>
  <si>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</si>
  <si>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3081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</si>
  <si>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</si>
  <si>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3082</t>
  </si>
  <si>
    <t>Надання допомоги по догляду за особами з інвалідністю I чи II групи внаслідок психічного розладу</t>
  </si>
  <si>
    <t>3083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</si>
  <si>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</si>
  <si>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3084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</si>
  <si>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</si>
  <si>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3085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</si>
  <si>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</si>
  <si>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Утримання та забезпечення діяльності центрів соціальних служб для сім’ї, дітей та молоді</t>
  </si>
  <si>
    <t>3121</t>
  </si>
  <si>
    <t>5042</t>
  </si>
  <si>
    <t>Субвенції  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</si>
  <si>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</si>
  <si>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</si>
  <si>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</si>
  <si>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3133</t>
  </si>
  <si>
    <t>3210</t>
  </si>
  <si>
    <t>Організація та проведення громадських робіт</t>
  </si>
  <si>
    <t>Інші заходи та заклади молодіжної політики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</si>
  <si>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</si>
  <si>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</si>
  <si>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8821</t>
  </si>
  <si>
    <t>6084</t>
  </si>
  <si>
    <t>7426</t>
  </si>
  <si>
    <t>Податок та збір на доходи фізичних осіб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</si>
  <si>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</si>
  <si>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</si>
  <si>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Місцеві податки</t>
  </si>
  <si>
    <t>Єдиний податок з сільськогосподарських товаро-виробників,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</si>
  <si>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</si>
  <si>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або комунальна власність</t>
  </si>
  <si>
    <t>Інші надходження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</si>
  <si>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</si>
  <si>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Кошти, отримані від надання учасниками процедури закупівель як забезпечення їх тендерної пропозиції (пропозиції конкурсних торгів), які не підлягають поверненню цим учасникам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</si>
  <si>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</si>
  <si>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
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</si>
  <si>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відповідної субвенції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</si>
  <si>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</si>
  <si>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Методичне забезпечення діяльності навчальних 
закладів</t>
  </si>
  <si>
    <t>Забезпечення діяльності інклюзивно-ресурсних 
центрів</t>
  </si>
  <si>
    <t>Відшкодування послуги з догляду за дитиною до трьох років «муніципальна няня»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</si>
  <si>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</si>
  <si>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оплата послуг із здійснення патронату над дитиною та виплата соціальної допомоги на утримання дитини в сім'ї патронатного вихователя, підтримка малих групових будинків</t>
  </si>
  <si>
    <t>Витрати, пов`язані з наданням та обслуговуванням пільгових довгострокових кредитів, наданих громадя-нам на будівництво/реконструкцію/ придбання житла</t>
  </si>
  <si>
    <r>
      <t>Будівництво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інших об'єктів комунальної власності</t>
    </r>
  </si>
  <si>
    <t>Внески до статутного капіталу суб’єктів 
господарювання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</si>
  <si>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 і місцевими органами виконавчої влади</t>
  </si>
  <si>
    <t>Надходження від продажу основного
капіталу  </t>
  </si>
  <si>
    <t>Надання субсидій населенню для відшкоду-вання витрат на оплату житлово-комунальних послуг</t>
  </si>
  <si>
    <t>Утримання та навчально-тренувальна робота комунальних дитячо-юнацьких спортивних 
шкіл</t>
  </si>
  <si>
    <t>Інші заходи, пов'язані з економічною 
діяльністю</t>
  </si>
  <si>
    <t>Інші заходи у сфері електротранспорту</t>
  </si>
  <si>
    <t>Субвенція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</si>
  <si>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</si>
  <si>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</si>
  <si>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</si>
  <si>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</si>
  <si>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</si>
  <si>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3221</t>
  </si>
  <si>
    <t>Інші заходи у сфері засобів масової інформації</t>
  </si>
  <si>
    <t>8420</t>
  </si>
  <si>
    <t>Субвенція з місцевого бюджету державному бюджету на виконання програм соціально-економічного розвитку регіонів</t>
  </si>
  <si>
    <t>7322</t>
  </si>
  <si>
    <t>Проектування, реставрація та охорона пам`яток архітектури</t>
  </si>
  <si>
    <t>7340</t>
  </si>
  <si>
    <t>Здійснення заходів та реалізація проектів на виконання Державної цільової соціальної програми «Молодь України»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</si>
  <si>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</si>
  <si>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</si>
  <si>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</si>
  <si>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</si>
  <si>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3180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</si>
  <si>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</si>
  <si>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3192</t>
  </si>
  <si>
    <t>3230</t>
  </si>
  <si>
    <t>Інші заходи у сфері соціального захисту і соціального забезпечення</t>
  </si>
  <si>
    <t>3242</t>
  </si>
  <si>
    <t>Забезпечення діяльності бібліотек</t>
  </si>
  <si>
    <t>4030</t>
  </si>
  <si>
    <t>Забезпечення діяльності палаців i будинків культури, клубів, центрів дозвілля та iнших клубних закладів</t>
  </si>
  <si>
    <t>1170</t>
  </si>
  <si>
    <t>Пільгові довгострокові кредити молодим сім’ям та одиноким молодим громадянам на будівництво/придбання житла та їх повернення</t>
  </si>
  <si>
    <t>Надання пільгових довгострокових кредитів молодим сім'ям та одиноким молодим громадянам на будівництво/придбання житла</t>
  </si>
  <si>
    <t>Повернення пільгових довгострокових кредитів, наданих молодим сім'ям та одиноким молодим громадянам на будівництво/придбання житла</t>
  </si>
  <si>
    <t>Надання коштів для забезпечення гарантійних зобов'язань за позичальників, що отримали кредити під місцеві гарантії</t>
  </si>
  <si>
    <t>3086</t>
  </si>
  <si>
    <t>3049</t>
  </si>
  <si>
    <t>Забезпечення діяльності інших закладів в галузі культури і мистецтва</t>
  </si>
  <si>
    <t>4081</t>
  </si>
  <si>
    <t>Інші заходи в галузі культури і мистецтва</t>
  </si>
  <si>
    <t>4082</t>
  </si>
  <si>
    <t>Утримання та фінансова підтримка спортивних споруд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</si>
  <si>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</si>
  <si>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Експлуатація та технічне обслуговування житлового фонду</t>
  </si>
  <si>
    <t>6011</t>
  </si>
  <si>
    <t>Забезпечення діяльності з виробництва, транспортування, постачання теплової енергії</t>
  </si>
  <si>
    <t>6012</t>
  </si>
  <si>
    <t>Забезпечення діяльності водопровідно-каналізаційного господарства</t>
  </si>
  <si>
    <t>6013</t>
  </si>
  <si>
    <t>Забезпечення збору та вивезення сміття і відходів</t>
  </si>
  <si>
    <t>6014</t>
  </si>
  <si>
    <t>Забезпечення надійної та безперебійної експлуатації ліфтів</t>
  </si>
  <si>
    <t>6015</t>
  </si>
  <si>
    <t>Впровадження засобів обліку витрат та регулювання споживання води та теплової енергії</t>
  </si>
  <si>
    <t>6016</t>
  </si>
  <si>
    <t>Інша діяльність, пов’язана з експлуатацією об’єктів житлово-комунального господарства</t>
  </si>
  <si>
    <t>6017</t>
  </si>
  <si>
    <t>Організація благоустрою населених пунктів</t>
  </si>
  <si>
    <t>6040</t>
  </si>
  <si>
    <t>Інша діяльність у сфері житлово-комунального господарства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</si>
  <si>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</si>
  <si>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</si>
  <si>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</si>
  <si>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</si>
  <si>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</si>
  <si>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7130</t>
  </si>
  <si>
    <t>Будівництво та регіональний розвиток</t>
  </si>
  <si>
    <t>7321</t>
  </si>
  <si>
    <t>7324</t>
  </si>
  <si>
    <t>7325</t>
  </si>
  <si>
    <t>7330</t>
  </si>
  <si>
    <t>Розроблення схем планування та забудови територій (містобудівної документації)</t>
  </si>
  <si>
    <t>7350</t>
  </si>
  <si>
    <t>Виконання інвестиційних проектів в рамках здійснення заходів щодо соціально-економічного розвитку окремих територій</t>
  </si>
  <si>
    <t>7363</t>
  </si>
  <si>
    <t>Реалізація інших заходів щодо соціально-економічного розвитку територій</t>
  </si>
  <si>
    <t>7370</t>
  </si>
  <si>
    <t>Транспорт та транспортна інфраструктура, дорожнє господарство</t>
  </si>
  <si>
    <t>Регулювання цін на послуги місцевого наземного електротранспорту</t>
  </si>
  <si>
    <t>7422</t>
  </si>
  <si>
    <t>Утримання та розвиток місцевих аеропортів</t>
  </si>
  <si>
    <t>7430</t>
  </si>
  <si>
    <t>Інша діяльність у сфері транспорту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</si>
  <si>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</si>
  <si>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</si>
  <si>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Інша діяльність у сфері дорожнього господарства</t>
  </si>
  <si>
    <t>Інші програми та заходи, пов'язані з економічною діяльністю</t>
  </si>
  <si>
    <t>7600</t>
  </si>
  <si>
    <t>7610</t>
  </si>
  <si>
    <t>Реалізація програм і заходів в галузі туризму та курортів</t>
  </si>
  <si>
    <t>7622</t>
  </si>
  <si>
    <t>7640</t>
  </si>
  <si>
    <t>7660</t>
  </si>
  <si>
    <t>7670</t>
  </si>
  <si>
    <t>Членські внески до асоціацій органів місцевого самоврядування</t>
  </si>
  <si>
    <t>7680</t>
  </si>
  <si>
    <t>7691</t>
  </si>
  <si>
    <t>7693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</si>
  <si>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</si>
  <si>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7700</t>
  </si>
  <si>
    <t>Інша діяльність</t>
  </si>
  <si>
    <t>8000</t>
  </si>
  <si>
    <t>Заходи з організації рятування на водах</t>
  </si>
  <si>
    <t>8120</t>
  </si>
  <si>
    <t>Природоохоронні заходи за рахунок цільових фондів</t>
  </si>
  <si>
    <t>8340</t>
  </si>
  <si>
    <t>Фінансова підтримка засобів масової інформації</t>
  </si>
  <si>
    <t>8410</t>
  </si>
  <si>
    <t>Обслуговування місцевого боргу</t>
  </si>
  <si>
    <t>8600</t>
  </si>
  <si>
    <t>8700</t>
  </si>
  <si>
    <t>Реверсна дотація</t>
  </si>
  <si>
    <t>9110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</si>
  <si>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</si>
  <si>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</si>
  <si>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Інші субвенції з місцевого бюджету</t>
  </si>
  <si>
    <t>9770</t>
  </si>
  <si>
    <t>8820</t>
  </si>
  <si>
    <t>8822</t>
  </si>
  <si>
    <t>8881</t>
  </si>
  <si>
    <t>Державне мито, що сплачуються за місцем розгляду та оформлення документів, у тому числі за оформлення документів на спадщину і дарування  </t>
  </si>
  <si>
    <t>Податок на прибуток підприємств та фінансових установ комунальної власності</t>
  </si>
  <si>
    <t>Авансові внески з податку на прибуток підприємств та фінансових установ комунальної власності</t>
  </si>
  <si>
    <t>Доходи від  власності та підприємницької діяльності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</si>
  <si>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</si>
  <si>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</si>
  <si>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Усього доходів</t>
  </si>
  <si>
    <t>Усього видатків</t>
  </si>
  <si>
    <t>Усього кредитування</t>
  </si>
  <si>
    <t>Фінансування за рахунок зміни залишків коштів бюджетів</t>
  </si>
  <si>
    <t>Фінансування за рахунок залишків коштів на рахунках бюджетних установ</t>
  </si>
  <si>
    <t xml:space="preserve">Найменування </t>
  </si>
  <si>
    <t>Загальний фонд</t>
  </si>
  <si>
    <t>Спеціальний фонд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</si>
  <si>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</si>
  <si>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</si>
  <si>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</si>
  <si>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</t>
  </si>
  <si>
    <t>Окремі податки і збори, що зараховуються до місцевих бюджетів </t>
  </si>
  <si>
    <t>Місцеві податки і збори, нараховані до 1 січня 2011 року </t>
  </si>
  <si>
    <t>Збір за видачу ордера на квартиру 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</si>
  <si>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</si>
  <si>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</si>
  <si>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Збір за місця для паркування транспортних засобів, сплачений фізичними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</si>
  <si>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</si>
  <si>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</si>
  <si>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</si>
  <si>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r>
      <t>Будівництво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об'єктів житлово-комунального господарства</t>
    </r>
  </si>
  <si>
    <r>
      <t>Будівництво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освітніх установ та закладів</t>
    </r>
  </si>
  <si>
    <r>
      <t>Будівництво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медичних установ та закладів</t>
    </r>
  </si>
  <si>
    <r>
      <t>Будівництво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установ та закладів культури</t>
    </r>
  </si>
  <si>
    <r>
      <t>Будівництво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споруд, установ та закладів фізичної культури і спорту</t>
    </r>
  </si>
  <si>
    <t>Екологічний податок </t>
  </si>
  <si>
    <t>Неподаткові надходження</t>
  </si>
  <si>
    <t>Державне мито</t>
  </si>
  <si>
    <t>інші надходження  </t>
  </si>
  <si>
    <t>Доходи від операцій з кредитування та надання гарантій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</si>
  <si>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</si>
  <si>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</si>
  <si>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Доходи від операцій з капіталом  </t>
  </si>
  <si>
    <t>Надходження коштів від Державного фонду дорогоцінних металів і дорогоцінного каміння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</si>
  <si>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</si>
  <si>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</si>
  <si>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</t>
  </si>
  <si>
    <t>Цільові фонди  </t>
  </si>
  <si>
    <t>Разом доходів</t>
  </si>
  <si>
    <t>Офіційні трансферти  </t>
  </si>
  <si>
    <t>Від органів державного управління  </t>
  </si>
  <si>
    <t>Усього доходів з трансфертами, що передаються з державного бюджету</t>
  </si>
  <si>
    <t>Державне управлiння</t>
  </si>
  <si>
    <t>Освiта</t>
  </si>
  <si>
    <t>Житлово-комунальне господарство</t>
  </si>
  <si>
    <t>Культура i мистецтво</t>
  </si>
  <si>
    <t>Фiзична культура i спорт</t>
  </si>
  <si>
    <t>Резервний фонд</t>
  </si>
  <si>
    <t>за І квартал 2020 року</t>
  </si>
  <si>
    <t>І квартал 2020 р.</t>
  </si>
  <si>
    <t xml:space="preserve">Виконання за І квартал 2020 р.   </t>
  </si>
  <si>
    <t>Уточнений   план на 2020 р.</t>
  </si>
  <si>
    <t>Відсоток виконання до плану за 2020 р.</t>
  </si>
  <si>
    <t>Збір за здійснення діяльності у сфері розваг, сплачений фізичними особами, що справлявся до 1 січня 2019 року</t>
  </si>
  <si>
    <t>Виконання за І квартал 2019 р.</t>
  </si>
  <si>
    <t>Відхилення до виконання за І квартал 2019 р.</t>
  </si>
  <si>
    <t xml:space="preserve"> Надання загальної середньої освіти спеціалізованими закладами загальної середньої освіти</t>
  </si>
  <si>
    <t xml:space="preserve"> Утримання та розвиток мостів/шляхопроводів</t>
  </si>
  <si>
    <t>Охорона та раціональне використання природних ресурсів</t>
  </si>
  <si>
    <t>Довгострокові зобов`язання (погашення)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</si>
</sst>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89" formatCode="0.0"/>
    <numFmt numFmtId="196" formatCode="#,##0.0"/>
    <numFmt numFmtId="197" formatCode="#0.00"/>
    <numFmt numFmtId="198" formatCode="#,##0.00_ ;\-#,##0.00\ 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 Cyr"/>
      <family val="1"/>
      <charset val="204"/>
    </font>
    <font>
      <b/>
      <sz val="18"/>
      <name val="Arial Cyr"/>
      <charset val="204"/>
    </font>
    <font>
      <b/>
      <sz val="12"/>
      <name val="Times New Roman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b/>
      <sz val="10"/>
      <color indexed="10"/>
      <name val="Arial Cyr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7" fillId="0" borderId="0"/>
    <xf numFmtId="0" fontId="12" fillId="0" borderId="0"/>
  </cellStyleXfs>
  <cellXfs count="143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6" fillId="0" borderId="1" xfId="0" applyNumberFormat="1" applyFont="1" applyFill="1" applyBorder="1" applyAlignment="1" applyProtection="1">
      <alignment horizontal="center" vertical="center"/>
    </xf>
    <xf numFmtId="189" fontId="5" fillId="0" borderId="0" xfId="0" applyNumberFormat="1" applyFont="1" applyFill="1" applyBorder="1"/>
    <xf numFmtId="1" fontId="6" fillId="0" borderId="1" xfId="0" applyNumberFormat="1" applyFont="1" applyFill="1" applyBorder="1" applyAlignment="1" applyProtection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1" fillId="0" borderId="0" xfId="0" applyFont="1"/>
    <xf numFmtId="0" fontId="10" fillId="0" borderId="0" xfId="0" applyFont="1" applyAlignment="1">
      <alignment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196" fontId="9" fillId="0" borderId="1" xfId="0" applyNumberFormat="1" applyFont="1" applyFill="1" applyBorder="1" applyAlignment="1" applyProtection="1">
      <alignment horizontal="right" vertical="center"/>
    </xf>
    <xf numFmtId="4" fontId="15" fillId="0" borderId="1" xfId="0" applyNumberFormat="1" applyFont="1" applyFill="1" applyBorder="1" applyAlignment="1" applyProtection="1">
      <alignment horizontal="right" vertical="center"/>
    </xf>
    <xf numFmtId="0" fontId="16" fillId="0" borderId="0" xfId="0" applyFont="1" applyAlignment="1">
      <alignment vertical="center"/>
    </xf>
    <xf numFmtId="0" fontId="18" fillId="0" borderId="0" xfId="0" applyFont="1"/>
    <xf numFmtId="4" fontId="15" fillId="0" borderId="0" xfId="0" applyNumberFormat="1" applyFont="1" applyFill="1" applyBorder="1" applyAlignment="1" applyProtection="1">
      <alignment horizontal="right" vertical="center"/>
    </xf>
    <xf numFmtId="189" fontId="15" fillId="0" borderId="0" xfId="0" applyNumberFormat="1" applyFont="1" applyFill="1" applyBorder="1" applyAlignment="1" applyProtection="1">
      <alignment horizontal="right" vertical="center"/>
    </xf>
    <xf numFmtId="196" fontId="15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0" fontId="10" fillId="0" borderId="0" xfId="0" applyFont="1" applyFill="1"/>
    <xf numFmtId="0" fontId="18" fillId="0" borderId="0" xfId="0" applyFont="1" applyFill="1"/>
    <xf numFmtId="0" fontId="17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23" fillId="0" borderId="0" xfId="0" applyFont="1" applyAlignment="1">
      <alignment horizontal="left" vertical="top"/>
    </xf>
    <xf numFmtId="0" fontId="23" fillId="0" borderId="0" xfId="0" applyFont="1"/>
    <xf numFmtId="0" fontId="3" fillId="0" borderId="1" xfId="2" applyFont="1" applyFill="1" applyBorder="1" applyAlignment="1" applyProtection="1">
      <alignment horizontal="centerContinuous" vertical="center" wrapText="1"/>
    </xf>
    <xf numFmtId="189" fontId="9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 applyProtection="1">
      <alignment horizontal="right" vertical="center"/>
    </xf>
    <xf numFmtId="4" fontId="21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189" fontId="8" fillId="0" borderId="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0" fontId="8" fillId="0" borderId="1" xfId="0" applyFont="1" applyFill="1" applyBorder="1" applyAlignment="1">
      <alignment horizontal="right" vertical="center" wrapText="1"/>
    </xf>
    <xf numFmtId="4" fontId="17" fillId="0" borderId="1" xfId="0" applyNumberFormat="1" applyFont="1" applyFill="1" applyBorder="1" applyAlignment="1">
      <alignment horizontal="right" vertical="center"/>
    </xf>
    <xf numFmtId="4" fontId="17" fillId="0" borderId="1" xfId="0" applyNumberFormat="1" applyFont="1" applyFill="1" applyBorder="1" applyAlignment="1" applyProtection="1">
      <alignment horizontal="right" vertical="center"/>
    </xf>
    <xf numFmtId="0" fontId="12" fillId="0" borderId="1" xfId="0" applyNumberFormat="1" applyFont="1" applyFill="1" applyBorder="1" applyAlignment="1" applyProtection="1">
      <alignment horizontal="right" vertical="center"/>
    </xf>
    <xf numFmtId="4" fontId="20" fillId="0" borderId="1" xfId="0" applyNumberFormat="1" applyFont="1" applyFill="1" applyBorder="1" applyAlignment="1" applyProtection="1">
      <alignment horizontal="right" vertical="center"/>
    </xf>
    <xf numFmtId="0" fontId="16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4" fontId="22" fillId="0" borderId="1" xfId="0" applyNumberFormat="1" applyFont="1" applyFill="1" applyBorder="1" applyAlignment="1">
      <alignment horizontal="right" vertical="center" wrapText="1"/>
    </xf>
    <xf numFmtId="196" fontId="8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8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 applyProtection="1">
      <alignment horizontal="centerContinuous"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2" fillId="0" borderId="1" xfId="2" applyFont="1" applyFill="1" applyBorder="1" applyAlignment="1" applyProtection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24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0" fontId="24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4" fillId="0" borderId="1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Border="1" applyAlignment="1">
      <alignment vertical="center" wrapText="1"/>
    </xf>
    <xf numFmtId="4" fontId="8" fillId="0" borderId="2" xfId="0" applyNumberFormat="1" applyFont="1" applyFill="1" applyBorder="1" applyAlignment="1" applyProtection="1">
      <alignment horizontal="right" vertical="center"/>
    </xf>
    <xf numFmtId="4" fontId="9" fillId="0" borderId="1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horizontal="right" vertical="center" wrapText="1"/>
    </xf>
    <xf numFmtId="0" fontId="8" fillId="0" borderId="1" xfId="0" applyFont="1" applyFill="1" applyBorder="1" applyAlignment="1">
      <alignment vertical="top" wrapText="1"/>
    </xf>
    <xf numFmtId="4" fontId="25" fillId="0" borderId="0" xfId="0" applyNumberFormat="1" applyFont="1" applyFill="1"/>
    <xf numFmtId="189" fontId="0" fillId="0" borderId="0" xfId="0" applyNumberFormat="1" applyFill="1" applyAlignment="1">
      <alignment vertical="center"/>
    </xf>
    <xf numFmtId="189" fontId="0" fillId="0" borderId="0" xfId="0" applyNumberFormat="1" applyFill="1"/>
    <xf numFmtId="4" fontId="8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10" fillId="0" borderId="0" xfId="0" applyNumberFormat="1" applyFont="1"/>
    <xf numFmtId="189" fontId="24" fillId="0" borderId="0" xfId="0" applyNumberFormat="1" applyFont="1" applyFill="1" applyAlignment="1">
      <alignment vertical="center"/>
    </xf>
    <xf numFmtId="189" fontId="19" fillId="0" borderId="0" xfId="0" applyNumberFormat="1" applyFont="1" applyFill="1" applyAlignment="1">
      <alignment vertical="center"/>
    </xf>
    <xf numFmtId="1" fontId="9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12" fillId="0" borderId="1" xfId="0" applyNumberFormat="1" applyFont="1" applyFill="1" applyBorder="1" applyAlignment="1" applyProtection="1">
      <alignment horizontal="center" vertical="center"/>
    </xf>
    <xf numFmtId="1" fontId="15" fillId="0" borderId="0" xfId="0" applyNumberFormat="1" applyFont="1" applyFill="1" applyBorder="1" applyAlignment="1">
      <alignment horizontal="center" vertical="center" wrapText="1"/>
    </xf>
    <xf numFmtId="1" fontId="24" fillId="0" borderId="0" xfId="0" applyNumberFormat="1" applyFont="1" applyAlignment="1">
      <alignment horizontal="center" vertical="center"/>
    </xf>
    <xf numFmtId="1" fontId="20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4" fontId="9" fillId="0" borderId="1" xfId="0" applyNumberFormat="1" applyFont="1" applyBorder="1" applyAlignment="1">
      <alignment vertical="center" wrapText="1"/>
    </xf>
    <xf numFmtId="4" fontId="28" fillId="0" borderId="1" xfId="0" applyNumberFormat="1" applyFont="1" applyBorder="1" applyAlignment="1">
      <alignment vertical="center"/>
    </xf>
    <xf numFmtId="4" fontId="29" fillId="0" borderId="1" xfId="0" applyNumberFormat="1" applyFont="1" applyBorder="1" applyAlignment="1">
      <alignment vertical="center"/>
    </xf>
    <xf numFmtId="4" fontId="28" fillId="2" borderId="1" xfId="0" applyNumberFormat="1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4" fontId="28" fillId="0" borderId="1" xfId="0" applyNumberFormat="1" applyFont="1" applyBorder="1" applyAlignment="1">
      <alignment vertical="center" wrapText="1"/>
    </xf>
    <xf numFmtId="4" fontId="29" fillId="0" borderId="1" xfId="0" applyNumberFormat="1" applyFont="1" applyBorder="1" applyAlignment="1">
      <alignment vertical="center" wrapText="1"/>
    </xf>
    <xf numFmtId="197" fontId="28" fillId="0" borderId="1" xfId="1" applyNumberFormat="1" applyFont="1" applyBorder="1" applyAlignment="1">
      <alignment vertical="center" wrapText="1"/>
    </xf>
    <xf numFmtId="198" fontId="21" fillId="0" borderId="1" xfId="0" applyNumberFormat="1" applyFont="1" applyFill="1" applyBorder="1" applyAlignment="1" applyProtection="1">
      <alignment horizontal="right" vertical="center" wrapText="1"/>
    </xf>
    <xf numFmtId="4" fontId="8" fillId="2" borderId="1" xfId="0" applyNumberFormat="1" applyFont="1" applyFill="1" applyBorder="1" applyAlignment="1" applyProtection="1">
      <alignment horizontal="right" vertical="center"/>
    </xf>
    <xf numFmtId="0" fontId="8" fillId="2" borderId="1" xfId="0" applyFont="1" applyFill="1" applyBorder="1" applyAlignment="1">
      <alignment horizontal="left" vertical="top" wrapText="1"/>
    </xf>
    <xf numFmtId="1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1" fontId="12" fillId="2" borderId="1" xfId="0" applyNumberFormat="1" applyFont="1" applyFill="1" applyBorder="1" applyAlignment="1" applyProtection="1">
      <alignment horizontal="center" vertical="center"/>
    </xf>
    <xf numFmtId="0" fontId="12" fillId="2" borderId="1" xfId="0" applyNumberFormat="1" applyFont="1" applyFill="1" applyBorder="1" applyAlignment="1" applyProtection="1">
      <alignment horizontal="right" vertical="center"/>
    </xf>
    <xf numFmtId="189" fontId="9" fillId="2" borderId="1" xfId="0" applyNumberFormat="1" applyFont="1" applyFill="1" applyBorder="1" applyAlignment="1" applyProtection="1">
      <alignment horizontal="right" vertical="center"/>
    </xf>
    <xf numFmtId="4" fontId="9" fillId="2" borderId="1" xfId="0" applyNumberFormat="1" applyFont="1" applyFill="1" applyBorder="1" applyAlignment="1" applyProtection="1">
      <alignment horizontal="right" vertical="center"/>
    </xf>
    <xf numFmtId="189" fontId="8" fillId="2" borderId="1" xfId="0" applyNumberFormat="1" applyFont="1" applyFill="1" applyBorder="1" applyAlignment="1" applyProtection="1">
      <alignment horizontal="right" vertical="center"/>
    </xf>
    <xf numFmtId="196" fontId="9" fillId="2" borderId="1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0" fontId="3" fillId="0" borderId="1" xfId="2" applyFont="1" applyFill="1" applyBorder="1" applyAlignment="1" applyProtection="1">
      <alignment horizontal="center" vertical="center"/>
    </xf>
    <xf numFmtId="189" fontId="9" fillId="0" borderId="3" xfId="0" applyNumberFormat="1" applyFont="1" applyFill="1" applyBorder="1" applyAlignment="1">
      <alignment horizontal="center" vertical="center" wrapText="1"/>
    </xf>
    <xf numFmtId="189" fontId="9" fillId="0" borderId="4" xfId="0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89" fontId="9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ZV1PIV9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3076575</xdr:colOff>
      <xdr:row>347</xdr:row>
      <xdr:rowOff>0</xdr:rowOff>
    </xdr:from>
    <xdr:to>
      <xdr:col>1</xdr:col>
      <xdr:colOff>390525</xdr:colOff>
      <xdr:row>347</xdr:row>
      <xdr:rowOff>19050</xdr:rowOff>
    </xdr:to>
    <xdr:sp macro="" textlink="">
      <xdr:nvSpPr>
        <xdr:cNvPr id="2311" name="Text Box 1"/>
        <xdr:cNvSpPr txBox="1">
          <a:spLocks noChangeArrowheads="1"/>
        </xdr:cNvSpPr>
      </xdr:nvSpPr>
      <xdr:spPr bwMode="auto">
        <a:xfrm>
          <a:off x="3067050" y="114280950"/>
          <a:ext cx="3905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347</xdr:row>
      <xdr:rowOff>0</xdr:rowOff>
    </xdr:from>
    <xdr:to>
      <xdr:col>1</xdr:col>
      <xdr:colOff>390525</xdr:colOff>
      <xdr:row>347</xdr:row>
      <xdr:rowOff>19050</xdr:rowOff>
    </xdr:to>
    <xdr:sp macro="" textlink="">
      <xdr:nvSpPr>
        <xdr:cNvPr id="2312" name="Text Box 2"/>
        <xdr:cNvSpPr txBox="1">
          <a:spLocks noChangeArrowheads="1"/>
        </xdr:cNvSpPr>
      </xdr:nvSpPr>
      <xdr:spPr bwMode="auto">
        <a:xfrm>
          <a:off x="3067050" y="114280950"/>
          <a:ext cx="3905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347</xdr:row>
      <xdr:rowOff>0</xdr:rowOff>
    </xdr:from>
    <xdr:to>
      <xdr:col>1</xdr:col>
      <xdr:colOff>390525</xdr:colOff>
      <xdr:row>347</xdr:row>
      <xdr:rowOff>19050</xdr:rowOff>
    </xdr:to>
    <xdr:sp macro="" textlink="">
      <xdr:nvSpPr>
        <xdr:cNvPr id="2313" name="Text Box 3"/>
        <xdr:cNvSpPr txBox="1">
          <a:spLocks noChangeArrowheads="1"/>
        </xdr:cNvSpPr>
      </xdr:nvSpPr>
      <xdr:spPr bwMode="auto">
        <a:xfrm>
          <a:off x="3067050" y="114280950"/>
          <a:ext cx="3905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347</xdr:row>
      <xdr:rowOff>0</xdr:rowOff>
    </xdr:from>
    <xdr:to>
      <xdr:col>1</xdr:col>
      <xdr:colOff>390525</xdr:colOff>
      <xdr:row>347</xdr:row>
      <xdr:rowOff>19050</xdr:rowOff>
    </xdr:to>
    <xdr:sp macro="" textlink="">
      <xdr:nvSpPr>
        <xdr:cNvPr id="2314" name="Text Box 4"/>
        <xdr:cNvSpPr txBox="1">
          <a:spLocks noChangeArrowheads="1"/>
        </xdr:cNvSpPr>
      </xdr:nvSpPr>
      <xdr:spPr bwMode="auto">
        <a:xfrm>
          <a:off x="3067050" y="114280950"/>
          <a:ext cx="3905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34"/>
  <sheetViews>
    <sheetView showZeros="0" tabSelected="1" zoomScale="75" zoomScaleNormal="75" zoomScaleSheetLayoutView="75" zoomScalePageLayoutView="75" workbookViewId="0">
      <selection activeCell="A133" sqref="A133:IV133"/>
    </sheetView>
  </sheetViews>
  <sheetFormatPr defaultRowHeight="12.75" x14ac:dyDescent="0.2"/>
  <cols>
    <col min="1" max="1" width="46" style="28" customWidth="1"/>
    <col min="2" max="2" width="12.140625" style="60" customWidth="1"/>
    <col min="3" max="3" width="19.7109375" style="56" customWidth="1"/>
    <col min="4" max="4" width="20.28515625" style="22" customWidth="1"/>
    <col min="5" max="5" width="20.42578125" style="22" customWidth="1"/>
    <col min="6" max="6" width="20.140625" style="22" customWidth="1"/>
    <col min="7" max="7" width="12.5703125" style="91" customWidth="1"/>
    <col min="8" max="8" width="18.85546875" style="91" customWidth="1"/>
    <col min="9" max="9" width="19" style="91" customWidth="1"/>
    <col min="10" max="10" width="19.85546875" customWidth="1"/>
    <col min="11" max="11" width="18.7109375" customWidth="1"/>
    <col min="12" max="12" width="13.140625" customWidth="1"/>
    <col min="13" max="13" width="17.85546875" customWidth="1"/>
    <col min="14" max="14" width="8.85546875" customWidth="1"/>
    <col min="15" max="15" width="17.5703125" customWidth="1"/>
    <col min="16" max="17" width="8.85546875" customWidth="1"/>
    <col min="19" max="19" width="20.42578125" customWidth="1"/>
    <col min="23" max="23" width="18.7109375" customWidth="1"/>
  </cols>
  <sheetData>
    <row r="1" spans="1:13" ht="23.25" x14ac:dyDescent="0.2">
      <c r="A1" s="130" t="s">
        <v>65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23.25" x14ac:dyDescent="0.2">
      <c r="A2" s="130" t="s">
        <v>27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</row>
    <row r="3" spans="1:13" s="22" customFormat="1" ht="23.25" x14ac:dyDescent="0.2">
      <c r="A3" s="130" t="s">
        <v>463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</row>
    <row r="4" spans="1:13" ht="15" x14ac:dyDescent="0.2">
      <c r="A4" s="2"/>
      <c r="B4" s="77"/>
      <c r="C4" s="47"/>
      <c r="D4" s="3"/>
      <c r="E4" s="3"/>
      <c r="F4" s="3"/>
      <c r="G4" s="5"/>
      <c r="H4" s="5"/>
      <c r="I4" s="5"/>
      <c r="J4" s="3"/>
      <c r="K4" s="1"/>
      <c r="L4" s="1"/>
      <c r="M4" s="1"/>
    </row>
    <row r="5" spans="1:13" s="12" customFormat="1" ht="15.75" x14ac:dyDescent="0.25">
      <c r="A5" s="131" t="s">
        <v>419</v>
      </c>
      <c r="B5" s="132" t="s">
        <v>64</v>
      </c>
      <c r="C5" s="133" t="s">
        <v>420</v>
      </c>
      <c r="D5" s="133"/>
      <c r="E5" s="133"/>
      <c r="F5" s="133"/>
      <c r="G5" s="133"/>
      <c r="H5" s="133"/>
      <c r="I5" s="134" t="s">
        <v>421</v>
      </c>
      <c r="J5" s="134"/>
      <c r="K5" s="134"/>
      <c r="L5" s="134"/>
      <c r="M5" s="134"/>
    </row>
    <row r="6" spans="1:13" s="12" customFormat="1" ht="15.75" customHeight="1" x14ac:dyDescent="0.25">
      <c r="A6" s="131"/>
      <c r="B6" s="132"/>
      <c r="C6" s="135" t="s">
        <v>469</v>
      </c>
      <c r="D6" s="137" t="s">
        <v>466</v>
      </c>
      <c r="E6" s="138" t="s">
        <v>464</v>
      </c>
      <c r="F6" s="138"/>
      <c r="G6" s="138"/>
      <c r="H6" s="140" t="s">
        <v>470</v>
      </c>
      <c r="I6" s="141" t="s">
        <v>469</v>
      </c>
      <c r="J6" s="137" t="s">
        <v>466</v>
      </c>
      <c r="K6" s="142" t="s">
        <v>465</v>
      </c>
      <c r="L6" s="139" t="s">
        <v>467</v>
      </c>
      <c r="M6" s="140" t="s">
        <v>470</v>
      </c>
    </row>
    <row r="7" spans="1:13" s="8" customFormat="1" ht="31.5" x14ac:dyDescent="0.25">
      <c r="A7" s="131"/>
      <c r="B7" s="132"/>
      <c r="C7" s="136"/>
      <c r="D7" s="137"/>
      <c r="E7" s="29" t="s">
        <v>99</v>
      </c>
      <c r="F7" s="65" t="s">
        <v>100</v>
      </c>
      <c r="G7" s="76" t="s">
        <v>101</v>
      </c>
      <c r="H7" s="140"/>
      <c r="I7" s="141"/>
      <c r="J7" s="137"/>
      <c r="K7" s="142"/>
      <c r="L7" s="139"/>
      <c r="M7" s="140"/>
    </row>
    <row r="8" spans="1:13" ht="15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6">
        <v>7</v>
      </c>
      <c r="H8" s="6">
        <v>8</v>
      </c>
      <c r="I8" s="6">
        <v>9</v>
      </c>
      <c r="J8" s="4">
        <v>10</v>
      </c>
      <c r="K8" s="4">
        <v>11</v>
      </c>
      <c r="L8" s="4">
        <v>12</v>
      </c>
      <c r="M8" s="4">
        <v>13</v>
      </c>
    </row>
    <row r="9" spans="1:13" s="7" customFormat="1" ht="15.75" x14ac:dyDescent="0.2">
      <c r="A9" s="10" t="s">
        <v>98</v>
      </c>
      <c r="B9" s="9">
        <v>10000000</v>
      </c>
      <c r="C9" s="14">
        <f>C10+C22+C34+C39+C74+C28</f>
        <v>343566409.85000002</v>
      </c>
      <c r="D9" s="14">
        <f>D10+D22+D34+D39+D74+D28</f>
        <v>1713275900</v>
      </c>
      <c r="E9" s="14">
        <f>E10+E22+E34+E39+E74+E28</f>
        <v>396029700</v>
      </c>
      <c r="F9" s="14">
        <f>F10+F22+F34+F39+F74+F28</f>
        <v>378345031.08999997</v>
      </c>
      <c r="G9" s="30">
        <f>IF(E9=0,"",IF(F9/E9&gt;1.5, "зв.100",F9/E9*100))</f>
        <v>95.534509429469551</v>
      </c>
      <c r="H9" s="14">
        <f t="shared" ref="H9:H19" si="0">F9-C9</f>
        <v>34778621.23999995</v>
      </c>
      <c r="I9" s="14">
        <f>I10+I22+I34+I39+I74+I28+I20</f>
        <v>105358.51000000001</v>
      </c>
      <c r="J9" s="14">
        <f>J10+J22+J34+J39+J74+J28+J20</f>
        <v>300000</v>
      </c>
      <c r="K9" s="14">
        <f>K10+K22+K34+K39+K74+K28+K20</f>
        <v>103387.54000000001</v>
      </c>
      <c r="L9" s="15">
        <f t="shared" ref="L9:L77" si="1">IF(J9=0,"",IF(K9/J9&gt;1.5, "зв.100",K9/J9*100))</f>
        <v>34.462513333333334</v>
      </c>
      <c r="M9" s="14">
        <f>K9-I9</f>
        <v>-1970.9700000000012</v>
      </c>
    </row>
    <row r="10" spans="1:13" s="7" customFormat="1" ht="31.5" x14ac:dyDescent="0.2">
      <c r="A10" s="10" t="s">
        <v>3</v>
      </c>
      <c r="B10" s="9">
        <v>11000000</v>
      </c>
      <c r="C10" s="14">
        <f>C11+C17</f>
        <v>214534044.08000001</v>
      </c>
      <c r="D10" s="14">
        <f>D11+D17</f>
        <v>1094070000</v>
      </c>
      <c r="E10" s="14">
        <f>E11+E17</f>
        <v>245149800</v>
      </c>
      <c r="F10" s="14">
        <f>F11+F17</f>
        <v>232561584.81999999</v>
      </c>
      <c r="G10" s="30">
        <f t="shared" ref="G10:G78" si="2">IF(E10=0,"",IF(F10/E10&gt;1.5, "зв.100",F10/E10*100))</f>
        <v>94.865092616840812</v>
      </c>
      <c r="H10" s="14">
        <f t="shared" si="0"/>
        <v>18027540.73999998</v>
      </c>
      <c r="I10" s="14"/>
      <c r="J10" s="14">
        <f>J11+J17</f>
        <v>0</v>
      </c>
      <c r="K10" s="14">
        <f>K11+K17</f>
        <v>0</v>
      </c>
      <c r="L10" s="15" t="str">
        <f t="shared" si="1"/>
        <v/>
      </c>
      <c r="M10" s="14">
        <f t="shared" ref="M10:M78" si="3">K10-I10</f>
        <v>0</v>
      </c>
    </row>
    <row r="11" spans="1:13" s="7" customFormat="1" ht="15.75" x14ac:dyDescent="0.2">
      <c r="A11" s="10" t="s">
        <v>263</v>
      </c>
      <c r="B11" s="9">
        <v>11010000</v>
      </c>
      <c r="C11" s="14">
        <f>SUM(C12:C16)</f>
        <v>213176425.98000002</v>
      </c>
      <c r="D11" s="14">
        <f>SUM(D12:D16)</f>
        <v>1090100000</v>
      </c>
      <c r="E11" s="14">
        <f>SUM(E12:E16)</f>
        <v>243700000</v>
      </c>
      <c r="F11" s="14">
        <f>SUM(F12:F16)</f>
        <v>231121919.87</v>
      </c>
      <c r="G11" s="30">
        <f t="shared" si="2"/>
        <v>94.838703270414442</v>
      </c>
      <c r="H11" s="14">
        <f t="shared" si="0"/>
        <v>17945493.889999986</v>
      </c>
      <c r="I11" s="14">
        <f>SUM(I12:I16)</f>
        <v>0</v>
      </c>
      <c r="J11" s="14">
        <f>SUM(J12:J16)</f>
        <v>0</v>
      </c>
      <c r="K11" s="14">
        <f>SUM(K12:K16)</f>
        <v>0</v>
      </c>
      <c r="L11" s="15" t="str">
        <f t="shared" si="1"/>
        <v/>
      </c>
      <c r="M11" s="14">
        <f t="shared" si="3"/>
        <v>0</v>
      </c>
    </row>
    <row r="12" spans="1:13" ht="48" customHeight="1" x14ac:dyDescent="0.2">
      <c r="A12" s="11" t="s">
        <v>4</v>
      </c>
      <c r="B12" s="43">
        <v>11010100</v>
      </c>
      <c r="C12" s="92">
        <v>186434895.59</v>
      </c>
      <c r="D12" s="92">
        <v>980860000</v>
      </c>
      <c r="E12" s="92">
        <v>217000000</v>
      </c>
      <c r="F12" s="92">
        <v>206512889.02000001</v>
      </c>
      <c r="G12" s="34">
        <f>IF(E12=0,"",IF(F12/E12&gt;1.5, "зв.100",F12/E12*100))</f>
        <v>95.16722996313365</v>
      </c>
      <c r="H12" s="31">
        <f t="shared" si="0"/>
        <v>20077993.430000007</v>
      </c>
      <c r="I12" s="31">
        <v>0</v>
      </c>
      <c r="J12" s="31">
        <v>0</v>
      </c>
      <c r="K12" s="31">
        <v>0</v>
      </c>
      <c r="L12" s="15" t="str">
        <f t="shared" si="1"/>
        <v/>
      </c>
      <c r="M12" s="14">
        <f t="shared" si="3"/>
        <v>0</v>
      </c>
    </row>
    <row r="13" spans="1:13" ht="83.25" customHeight="1" x14ac:dyDescent="0.2">
      <c r="A13" s="11" t="s">
        <v>422</v>
      </c>
      <c r="B13" s="43">
        <v>11010200</v>
      </c>
      <c r="C13" s="92">
        <v>15984070.34</v>
      </c>
      <c r="D13" s="92">
        <v>79240000</v>
      </c>
      <c r="E13" s="92">
        <v>18700000</v>
      </c>
      <c r="F13" s="92">
        <v>16261042.859999999</v>
      </c>
      <c r="G13" s="34">
        <f>IF(E13=0,"",IF(F13/E13&gt;1.5, "зв.100",F13/E13*100))</f>
        <v>86.957448449197855</v>
      </c>
      <c r="H13" s="31">
        <f t="shared" si="0"/>
        <v>276972.51999999955</v>
      </c>
      <c r="I13" s="31">
        <v>0</v>
      </c>
      <c r="J13" s="31">
        <v>0</v>
      </c>
      <c r="K13" s="31">
        <v>0</v>
      </c>
      <c r="L13" s="15" t="str">
        <f t="shared" si="1"/>
        <v/>
      </c>
      <c r="M13" s="14">
        <f t="shared" si="3"/>
        <v>0</v>
      </c>
    </row>
    <row r="14" spans="1:13" ht="48" customHeight="1" x14ac:dyDescent="0.2">
      <c r="A14" s="11" t="s">
        <v>423</v>
      </c>
      <c r="B14" s="43">
        <v>11010400</v>
      </c>
      <c r="C14" s="92">
        <v>4489796.83</v>
      </c>
      <c r="D14" s="92">
        <v>10000000</v>
      </c>
      <c r="E14" s="92">
        <v>2000000</v>
      </c>
      <c r="F14" s="92">
        <v>2402093.6800000002</v>
      </c>
      <c r="G14" s="34">
        <f t="shared" si="2"/>
        <v>120.10468400000001</v>
      </c>
      <c r="H14" s="31">
        <f t="shared" si="0"/>
        <v>-2087703.15</v>
      </c>
      <c r="I14" s="31">
        <v>0</v>
      </c>
      <c r="J14" s="31">
        <v>0</v>
      </c>
      <c r="K14" s="31">
        <v>0</v>
      </c>
      <c r="L14" s="15" t="str">
        <f t="shared" si="1"/>
        <v/>
      </c>
      <c r="M14" s="14">
        <f t="shared" si="3"/>
        <v>0</v>
      </c>
    </row>
    <row r="15" spans="1:13" ht="47.25" x14ac:dyDescent="0.2">
      <c r="A15" s="11" t="s">
        <v>424</v>
      </c>
      <c r="B15" s="43">
        <v>11010500</v>
      </c>
      <c r="C15" s="92">
        <v>6267543.2199999997</v>
      </c>
      <c r="D15" s="92">
        <v>20000000</v>
      </c>
      <c r="E15" s="92">
        <v>6000000</v>
      </c>
      <c r="F15" s="92">
        <v>5945477.7300000004</v>
      </c>
      <c r="G15" s="34">
        <f t="shared" si="2"/>
        <v>99.091295500000015</v>
      </c>
      <c r="H15" s="31">
        <f t="shared" si="0"/>
        <v>-322065.48999999929</v>
      </c>
      <c r="I15" s="31">
        <v>0</v>
      </c>
      <c r="J15" s="31">
        <v>0</v>
      </c>
      <c r="K15" s="31">
        <v>0</v>
      </c>
      <c r="L15" s="15" t="str">
        <f t="shared" si="1"/>
        <v/>
      </c>
      <c r="M15" s="14">
        <f t="shared" si="3"/>
        <v>0</v>
      </c>
    </row>
    <row r="16" spans="1:13" ht="80.25" hidden="1" customHeight="1" x14ac:dyDescent="0.2">
      <c r="A16" s="11" t="s">
        <v>264</v>
      </c>
      <c r="B16" s="43">
        <v>11010900</v>
      </c>
      <c r="C16" s="54">
        <v>120</v>
      </c>
      <c r="D16" s="92">
        <v>0</v>
      </c>
      <c r="E16" s="92">
        <v>0</v>
      </c>
      <c r="F16" s="92">
        <v>416.58</v>
      </c>
      <c r="G16" s="34" t="str">
        <f t="shared" si="2"/>
        <v/>
      </c>
      <c r="H16" s="31">
        <f t="shared" si="0"/>
        <v>296.58</v>
      </c>
      <c r="I16" s="31">
        <v>0</v>
      </c>
      <c r="J16" s="31">
        <v>0</v>
      </c>
      <c r="K16" s="31">
        <v>0</v>
      </c>
      <c r="L16" s="15" t="str">
        <f t="shared" si="1"/>
        <v/>
      </c>
      <c r="M16" s="14">
        <f t="shared" si="3"/>
        <v>0</v>
      </c>
    </row>
    <row r="17" spans="1:13" s="7" customFormat="1" ht="15.75" x14ac:dyDescent="0.2">
      <c r="A17" s="10" t="s">
        <v>425</v>
      </c>
      <c r="B17" s="9">
        <v>11020000</v>
      </c>
      <c r="C17" s="14">
        <f>SUM(C18:C19)</f>
        <v>1357618.1</v>
      </c>
      <c r="D17" s="14">
        <f>SUM(D18:D19)</f>
        <v>3970000</v>
      </c>
      <c r="E17" s="14">
        <f>SUM(E18:E19)</f>
        <v>1449800</v>
      </c>
      <c r="F17" s="14">
        <f>SUM(F18:F19)</f>
        <v>1439664.95</v>
      </c>
      <c r="G17" s="30">
        <f t="shared" si="2"/>
        <v>99.300934611670584</v>
      </c>
      <c r="H17" s="14">
        <f t="shared" si="0"/>
        <v>82046.84999999986</v>
      </c>
      <c r="I17" s="14">
        <f>SUM(I18:I19)</f>
        <v>0</v>
      </c>
      <c r="J17" s="14">
        <f>SUM(J18:J19)</f>
        <v>0</v>
      </c>
      <c r="K17" s="14">
        <f>SUM(K18:K19)</f>
        <v>0</v>
      </c>
      <c r="L17" s="15" t="str">
        <f t="shared" si="1"/>
        <v/>
      </c>
      <c r="M17" s="14">
        <f t="shared" si="3"/>
        <v>0</v>
      </c>
    </row>
    <row r="18" spans="1:13" ht="31.5" hidden="1" x14ac:dyDescent="0.2">
      <c r="A18" s="11" t="s">
        <v>409</v>
      </c>
      <c r="B18" s="43">
        <v>11020200</v>
      </c>
      <c r="C18" s="92">
        <v>1357618.1</v>
      </c>
      <c r="D18" s="110">
        <v>3970000</v>
      </c>
      <c r="E18" s="110">
        <v>1449800</v>
      </c>
      <c r="F18" s="110">
        <v>1439664.95</v>
      </c>
      <c r="G18" s="34">
        <f t="shared" si="2"/>
        <v>99.300934611670584</v>
      </c>
      <c r="H18" s="31">
        <f t="shared" si="0"/>
        <v>82046.84999999986</v>
      </c>
      <c r="I18" s="31">
        <v>0</v>
      </c>
      <c r="J18" s="31">
        <v>0</v>
      </c>
      <c r="K18" s="31">
        <v>0</v>
      </c>
      <c r="L18" s="15" t="str">
        <f t="shared" si="1"/>
        <v/>
      </c>
      <c r="M18" s="14">
        <f t="shared" si="3"/>
        <v>0</v>
      </c>
    </row>
    <row r="19" spans="1:13" ht="47.25" hidden="1" x14ac:dyDescent="0.2">
      <c r="A19" s="11" t="s">
        <v>410</v>
      </c>
      <c r="B19" s="43">
        <v>11023200</v>
      </c>
      <c r="C19" s="38"/>
      <c r="D19" s="32"/>
      <c r="E19" s="32"/>
      <c r="F19" s="38"/>
      <c r="G19" s="34" t="str">
        <f t="shared" si="2"/>
        <v/>
      </c>
      <c r="H19" s="31">
        <f t="shared" si="0"/>
        <v>0</v>
      </c>
      <c r="I19" s="31">
        <v>0</v>
      </c>
      <c r="J19" s="31">
        <v>0</v>
      </c>
      <c r="K19" s="31">
        <v>0</v>
      </c>
      <c r="L19" s="15" t="str">
        <f t="shared" si="1"/>
        <v/>
      </c>
      <c r="M19" s="14">
        <f t="shared" si="3"/>
        <v>0</v>
      </c>
    </row>
    <row r="20" spans="1:13" s="22" customFormat="1" ht="15.75" hidden="1" x14ac:dyDescent="0.2">
      <c r="A20" s="67" t="s">
        <v>114</v>
      </c>
      <c r="B20" s="51">
        <v>12000000</v>
      </c>
      <c r="C20" s="38"/>
      <c r="D20" s="32"/>
      <c r="E20" s="32"/>
      <c r="F20" s="38"/>
      <c r="G20" s="30"/>
      <c r="H20" s="14"/>
      <c r="I20" s="14">
        <f>I21</f>
        <v>0</v>
      </c>
      <c r="J20" s="14">
        <f>J21</f>
        <v>0</v>
      </c>
      <c r="K20" s="14">
        <f>K21</f>
        <v>0</v>
      </c>
      <c r="L20" s="15" t="str">
        <f t="shared" si="1"/>
        <v/>
      </c>
      <c r="M20" s="14">
        <f t="shared" si="3"/>
        <v>0</v>
      </c>
    </row>
    <row r="21" spans="1:13" s="22" customFormat="1" ht="31.5" hidden="1" x14ac:dyDescent="0.2">
      <c r="A21" s="67" t="s">
        <v>115</v>
      </c>
      <c r="B21" s="51">
        <v>12020000</v>
      </c>
      <c r="C21" s="38"/>
      <c r="D21" s="32"/>
      <c r="E21" s="32"/>
      <c r="F21" s="38"/>
      <c r="G21" s="30"/>
      <c r="H21" s="14"/>
      <c r="I21" s="93"/>
      <c r="J21" s="31"/>
      <c r="K21" s="93"/>
      <c r="L21" s="15" t="str">
        <f t="shared" si="1"/>
        <v/>
      </c>
      <c r="M21" s="14">
        <f t="shared" si="3"/>
        <v>0</v>
      </c>
    </row>
    <row r="22" spans="1:13" s="7" customFormat="1" ht="31.5" x14ac:dyDescent="0.2">
      <c r="A22" s="10" t="s">
        <v>30</v>
      </c>
      <c r="B22" s="9">
        <v>13000000</v>
      </c>
      <c r="C22" s="14">
        <f>C23+C26</f>
        <v>153803.57</v>
      </c>
      <c r="D22" s="14">
        <f>D23+D26</f>
        <v>362200</v>
      </c>
      <c r="E22" s="14">
        <f>E23+E26</f>
        <v>55000</v>
      </c>
      <c r="F22" s="14">
        <f>F23+F26</f>
        <v>117948.53</v>
      </c>
      <c r="G22" s="30" t="str">
        <f t="shared" si="2"/>
        <v>зв.100</v>
      </c>
      <c r="H22" s="14">
        <f>F22-C22</f>
        <v>-35855.040000000008</v>
      </c>
      <c r="I22" s="14">
        <f>I23+I26</f>
        <v>0</v>
      </c>
      <c r="J22" s="14">
        <f>J23+J26</f>
        <v>0</v>
      </c>
      <c r="K22" s="14">
        <f>K23+K26</f>
        <v>0</v>
      </c>
      <c r="L22" s="15" t="str">
        <f t="shared" si="1"/>
        <v/>
      </c>
      <c r="M22" s="14">
        <f t="shared" si="3"/>
        <v>0</v>
      </c>
    </row>
    <row r="23" spans="1:13" s="7" customFormat="1" ht="31.5" x14ac:dyDescent="0.2">
      <c r="A23" s="10" t="s">
        <v>31</v>
      </c>
      <c r="B23" s="9">
        <v>13010000</v>
      </c>
      <c r="C23" s="14">
        <f>C25+C24</f>
        <v>129745.54000000001</v>
      </c>
      <c r="D23" s="14">
        <f>D25+D24</f>
        <v>305700</v>
      </c>
      <c r="E23" s="14">
        <f>E25+E24</f>
        <v>38700</v>
      </c>
      <c r="F23" s="14">
        <f>F25+F24</f>
        <v>83890.709999999992</v>
      </c>
      <c r="G23" s="30" t="str">
        <f t="shared" si="2"/>
        <v>зв.100</v>
      </c>
      <c r="H23" s="14">
        <f>F23-C23</f>
        <v>-45854.830000000016</v>
      </c>
      <c r="I23" s="14">
        <f>I25+I24</f>
        <v>0</v>
      </c>
      <c r="J23" s="14">
        <f>J25+J24</f>
        <v>0</v>
      </c>
      <c r="K23" s="14">
        <f>K25+K24</f>
        <v>0</v>
      </c>
      <c r="L23" s="15" t="str">
        <f t="shared" si="1"/>
        <v/>
      </c>
      <c r="M23" s="14">
        <f t="shared" si="3"/>
        <v>0</v>
      </c>
    </row>
    <row r="24" spans="1:13" s="23" customFormat="1" ht="63" hidden="1" x14ac:dyDescent="0.2">
      <c r="A24" s="11" t="s">
        <v>265</v>
      </c>
      <c r="B24" s="43">
        <v>13010100</v>
      </c>
      <c r="C24" s="54">
        <v>31712.41</v>
      </c>
      <c r="D24" s="110">
        <v>70700</v>
      </c>
      <c r="E24" s="110">
        <v>6600</v>
      </c>
      <c r="F24" s="110">
        <v>13021.78</v>
      </c>
      <c r="G24" s="34" t="str">
        <f>IF(E24=0,"",IF(F24/E24&gt;1.5, "зв.100",F24/E24*100))</f>
        <v>зв.100</v>
      </c>
      <c r="H24" s="31">
        <f>F24-C24</f>
        <v>-18690.629999999997</v>
      </c>
      <c r="I24" s="14"/>
      <c r="J24" s="14"/>
      <c r="K24" s="14"/>
      <c r="L24" s="15" t="str">
        <f>IF(J24=0,"",IF(K24/J24&gt;1.5, "зв.100",K24/J24*100))</f>
        <v/>
      </c>
      <c r="M24" s="14">
        <f>K24-I24</f>
        <v>0</v>
      </c>
    </row>
    <row r="25" spans="1:13" ht="78.75" hidden="1" x14ac:dyDescent="0.2">
      <c r="A25" s="11" t="s">
        <v>91</v>
      </c>
      <c r="B25" s="43">
        <v>13010200</v>
      </c>
      <c r="C25" s="92">
        <v>98033.13</v>
      </c>
      <c r="D25" s="110">
        <v>235000</v>
      </c>
      <c r="E25" s="110">
        <v>32100</v>
      </c>
      <c r="F25" s="110">
        <v>70868.929999999993</v>
      </c>
      <c r="G25" s="34" t="str">
        <f t="shared" si="2"/>
        <v>зв.100</v>
      </c>
      <c r="H25" s="31">
        <f t="shared" ref="H25:H56" si="4">F25-C25</f>
        <v>-27164.200000000012</v>
      </c>
      <c r="I25" s="31">
        <v>0</v>
      </c>
      <c r="J25" s="31">
        <v>0</v>
      </c>
      <c r="K25" s="31">
        <v>0</v>
      </c>
      <c r="L25" s="15" t="str">
        <f t="shared" si="1"/>
        <v/>
      </c>
      <c r="M25" s="14">
        <f t="shared" si="3"/>
        <v>0</v>
      </c>
    </row>
    <row r="26" spans="1:13" s="7" customFormat="1" ht="15.75" x14ac:dyDescent="0.2">
      <c r="A26" s="10" t="s">
        <v>32</v>
      </c>
      <c r="B26" s="9">
        <v>13030000</v>
      </c>
      <c r="C26" s="14">
        <f>C27</f>
        <v>24058.03</v>
      </c>
      <c r="D26" s="14">
        <f>D27</f>
        <v>56500</v>
      </c>
      <c r="E26" s="14">
        <f>E27</f>
        <v>16300</v>
      </c>
      <c r="F26" s="14">
        <f>F27</f>
        <v>34057.82</v>
      </c>
      <c r="G26" s="30" t="str">
        <f t="shared" si="2"/>
        <v>зв.100</v>
      </c>
      <c r="H26" s="14">
        <f t="shared" si="4"/>
        <v>9999.7900000000009</v>
      </c>
      <c r="I26" s="14">
        <f>I27</f>
        <v>0</v>
      </c>
      <c r="J26" s="14">
        <f>J27</f>
        <v>0</v>
      </c>
      <c r="K26" s="14">
        <f>K27</f>
        <v>0</v>
      </c>
      <c r="L26" s="15" t="str">
        <f t="shared" si="1"/>
        <v/>
      </c>
      <c r="M26" s="14">
        <f t="shared" si="3"/>
        <v>0</v>
      </c>
    </row>
    <row r="27" spans="1:13" ht="47.25" hidden="1" x14ac:dyDescent="0.2">
      <c r="A27" s="11" t="s">
        <v>33</v>
      </c>
      <c r="B27" s="43">
        <v>13030200</v>
      </c>
      <c r="C27" s="92">
        <v>24058.03</v>
      </c>
      <c r="D27" s="110">
        <v>56500</v>
      </c>
      <c r="E27" s="110">
        <v>16300</v>
      </c>
      <c r="F27" s="110">
        <v>34057.82</v>
      </c>
      <c r="G27" s="34" t="str">
        <f t="shared" si="2"/>
        <v>зв.100</v>
      </c>
      <c r="H27" s="31">
        <f t="shared" si="4"/>
        <v>9999.7900000000009</v>
      </c>
      <c r="I27" s="31">
        <v>0</v>
      </c>
      <c r="J27" s="31">
        <v>0</v>
      </c>
      <c r="K27" s="31">
        <v>0</v>
      </c>
      <c r="L27" s="15" t="str">
        <f t="shared" si="1"/>
        <v/>
      </c>
      <c r="M27" s="14">
        <f t="shared" si="3"/>
        <v>0</v>
      </c>
    </row>
    <row r="28" spans="1:13" s="7" customFormat="1" ht="15.75" x14ac:dyDescent="0.2">
      <c r="A28" s="10" t="s">
        <v>34</v>
      </c>
      <c r="B28" s="9">
        <v>14000000</v>
      </c>
      <c r="C28" s="14">
        <f>C29+C31+C33</f>
        <v>20525365.559999999</v>
      </c>
      <c r="D28" s="14">
        <f>D29+D31+D33</f>
        <v>138600000</v>
      </c>
      <c r="E28" s="14">
        <f>E29+E31+E33</f>
        <v>33474900</v>
      </c>
      <c r="F28" s="14">
        <f>F29+F31+F33</f>
        <v>30858427.779999997</v>
      </c>
      <c r="G28" s="30">
        <f t="shared" si="2"/>
        <v>92.183778831303442</v>
      </c>
      <c r="H28" s="14">
        <f t="shared" si="4"/>
        <v>10333062.219999999</v>
      </c>
      <c r="I28" s="14">
        <f>I29+I31+I33</f>
        <v>0</v>
      </c>
      <c r="J28" s="14">
        <f>J29+J31+J33</f>
        <v>0</v>
      </c>
      <c r="K28" s="14">
        <f>K29+K31+K33</f>
        <v>0</v>
      </c>
      <c r="L28" s="15" t="str">
        <f t="shared" si="1"/>
        <v/>
      </c>
      <c r="M28" s="14">
        <f t="shared" si="3"/>
        <v>0</v>
      </c>
    </row>
    <row r="29" spans="1:13" s="23" customFormat="1" ht="31.5" x14ac:dyDescent="0.2">
      <c r="A29" s="10" t="s">
        <v>173</v>
      </c>
      <c r="B29" s="61">
        <v>14020000</v>
      </c>
      <c r="C29" s="14">
        <f>C30</f>
        <v>0</v>
      </c>
      <c r="D29" s="14">
        <f>D30</f>
        <v>9750000</v>
      </c>
      <c r="E29" s="14">
        <f>E30</f>
        <v>2424900</v>
      </c>
      <c r="F29" s="14">
        <f>F30</f>
        <v>2144026.2999999998</v>
      </c>
      <c r="G29" s="30">
        <f t="shared" si="2"/>
        <v>88.417101736154052</v>
      </c>
      <c r="H29" s="14">
        <f t="shared" si="4"/>
        <v>2144026.2999999998</v>
      </c>
      <c r="I29" s="14"/>
      <c r="J29" s="14"/>
      <c r="K29" s="14"/>
      <c r="L29" s="15" t="str">
        <f>IF(J29=0,"",IF(K29/J29&gt;1.5, "зв.100",K29/J29*100))</f>
        <v/>
      </c>
      <c r="M29" s="14">
        <f>K29-I29</f>
        <v>0</v>
      </c>
    </row>
    <row r="30" spans="1:13" s="23" customFormat="1" ht="15.75" x14ac:dyDescent="0.2">
      <c r="A30" s="11" t="s">
        <v>174</v>
      </c>
      <c r="B30" s="62">
        <v>14021900</v>
      </c>
      <c r="C30" s="54"/>
      <c r="D30" s="110">
        <v>9750000</v>
      </c>
      <c r="E30" s="110">
        <v>2424900</v>
      </c>
      <c r="F30" s="110">
        <v>2144026.2999999998</v>
      </c>
      <c r="G30" s="34">
        <f t="shared" si="2"/>
        <v>88.417101736154052</v>
      </c>
      <c r="H30" s="31">
        <f t="shared" si="4"/>
        <v>2144026.2999999998</v>
      </c>
      <c r="I30" s="14"/>
      <c r="J30" s="14"/>
      <c r="K30" s="14"/>
      <c r="L30" s="15" t="str">
        <f>IF(J30=0,"",IF(K30/J30&gt;1.5, "зв.100",K30/J30*100))</f>
        <v/>
      </c>
      <c r="M30" s="14">
        <f>K30-I30</f>
        <v>0</v>
      </c>
    </row>
    <row r="31" spans="1:13" s="23" customFormat="1" ht="47.25" x14ac:dyDescent="0.2">
      <c r="A31" s="10" t="s">
        <v>175</v>
      </c>
      <c r="B31" s="61">
        <v>14030000</v>
      </c>
      <c r="C31" s="14">
        <f>C32</f>
        <v>0</v>
      </c>
      <c r="D31" s="14">
        <f>D32</f>
        <v>40850000</v>
      </c>
      <c r="E31" s="14">
        <f>E32</f>
        <v>9450000</v>
      </c>
      <c r="F31" s="14">
        <f>F32</f>
        <v>6931652.0800000001</v>
      </c>
      <c r="G31" s="30">
        <f t="shared" si="2"/>
        <v>73.350815661375663</v>
      </c>
      <c r="H31" s="14">
        <f t="shared" si="4"/>
        <v>6931652.0800000001</v>
      </c>
      <c r="I31" s="14"/>
      <c r="J31" s="14"/>
      <c r="K31" s="14"/>
      <c r="L31" s="15" t="str">
        <f>IF(J31=0,"",IF(K31/J31&gt;1.5, "зв.100",K31/J31*100))</f>
        <v/>
      </c>
      <c r="M31" s="14">
        <f>K31-I31</f>
        <v>0</v>
      </c>
    </row>
    <row r="32" spans="1:13" s="23" customFormat="1" ht="15.75" x14ac:dyDescent="0.2">
      <c r="A32" s="11" t="s">
        <v>174</v>
      </c>
      <c r="B32" s="62">
        <v>14031900</v>
      </c>
      <c r="C32" s="54"/>
      <c r="D32" s="110">
        <v>40850000</v>
      </c>
      <c r="E32" s="110">
        <v>9450000</v>
      </c>
      <c r="F32" s="110">
        <v>6931652.0800000001</v>
      </c>
      <c r="G32" s="34">
        <f t="shared" si="2"/>
        <v>73.350815661375663</v>
      </c>
      <c r="H32" s="31">
        <f t="shared" si="4"/>
        <v>6931652.0800000001</v>
      </c>
      <c r="I32" s="14"/>
      <c r="J32" s="14"/>
      <c r="K32" s="14"/>
      <c r="L32" s="15" t="str">
        <f>IF(J32=0,"",IF(K32/J32&gt;1.5, "зв.100",K32/J32*100))</f>
        <v/>
      </c>
      <c r="M32" s="14">
        <f>K32-I32</f>
        <v>0</v>
      </c>
    </row>
    <row r="33" spans="1:13" s="7" customFormat="1" ht="47.25" x14ac:dyDescent="0.2">
      <c r="A33" s="10" t="s">
        <v>92</v>
      </c>
      <c r="B33" s="9">
        <v>14040000</v>
      </c>
      <c r="C33" s="93">
        <v>20525365.559999999</v>
      </c>
      <c r="D33" s="93">
        <v>88000000</v>
      </c>
      <c r="E33" s="93">
        <v>21600000</v>
      </c>
      <c r="F33" s="93">
        <v>21782749.399999999</v>
      </c>
      <c r="G33" s="30">
        <f t="shared" si="2"/>
        <v>100.84606203703703</v>
      </c>
      <c r="H33" s="14">
        <f t="shared" si="4"/>
        <v>1257383.8399999999</v>
      </c>
      <c r="I33" s="14">
        <v>0</v>
      </c>
      <c r="J33" s="14">
        <v>0</v>
      </c>
      <c r="K33" s="14">
        <v>0</v>
      </c>
      <c r="L33" s="15" t="str">
        <f t="shared" si="1"/>
        <v/>
      </c>
      <c r="M33" s="14">
        <f t="shared" si="3"/>
        <v>0</v>
      </c>
    </row>
    <row r="34" spans="1:13" s="7" customFormat="1" ht="31.5" hidden="1" x14ac:dyDescent="0.2">
      <c r="A34" s="10" t="s">
        <v>426</v>
      </c>
      <c r="B34" s="9">
        <v>16000000</v>
      </c>
      <c r="C34" s="14">
        <f>C35</f>
        <v>0</v>
      </c>
      <c r="D34" s="14">
        <f>D35</f>
        <v>0</v>
      </c>
      <c r="E34" s="14">
        <f>E35</f>
        <v>0</v>
      </c>
      <c r="F34" s="14">
        <f>F35</f>
        <v>0</v>
      </c>
      <c r="G34" s="30" t="str">
        <f t="shared" si="2"/>
        <v/>
      </c>
      <c r="H34" s="14">
        <f t="shared" si="4"/>
        <v>0</v>
      </c>
      <c r="I34" s="14">
        <f>I35</f>
        <v>0</v>
      </c>
      <c r="J34" s="14">
        <f>J35</f>
        <v>0</v>
      </c>
      <c r="K34" s="14">
        <f>K35</f>
        <v>0</v>
      </c>
      <c r="L34" s="15" t="str">
        <f t="shared" si="1"/>
        <v/>
      </c>
      <c r="M34" s="14">
        <f t="shared" si="3"/>
        <v>0</v>
      </c>
    </row>
    <row r="35" spans="1:13" s="7" customFormat="1" ht="31.5" hidden="1" x14ac:dyDescent="0.2">
      <c r="A35" s="10" t="s">
        <v>427</v>
      </c>
      <c r="B35" s="9">
        <v>16010000</v>
      </c>
      <c r="C35" s="14">
        <f>SUM(C36:C38)</f>
        <v>0</v>
      </c>
      <c r="D35" s="14">
        <f>SUM(D36:D38)</f>
        <v>0</v>
      </c>
      <c r="E35" s="14">
        <f>SUM(E36:E38)</f>
        <v>0</v>
      </c>
      <c r="F35" s="14">
        <f>SUM(F36:F38)</f>
        <v>0</v>
      </c>
      <c r="G35" s="30" t="str">
        <f t="shared" si="2"/>
        <v/>
      </c>
      <c r="H35" s="14">
        <f t="shared" si="4"/>
        <v>0</v>
      </c>
      <c r="I35" s="14">
        <f>SUM(I36:I38)</f>
        <v>0</v>
      </c>
      <c r="J35" s="14">
        <f>SUM(J36:J38)</f>
        <v>0</v>
      </c>
      <c r="K35" s="14">
        <f>SUM(K36:K38)</f>
        <v>0</v>
      </c>
      <c r="L35" s="15" t="str">
        <f t="shared" si="1"/>
        <v/>
      </c>
      <c r="M35" s="14">
        <f t="shared" si="3"/>
        <v>0</v>
      </c>
    </row>
    <row r="36" spans="1:13" s="18" customFormat="1" ht="15.75" hidden="1" x14ac:dyDescent="0.2">
      <c r="A36" s="25" t="s">
        <v>67</v>
      </c>
      <c r="B36" s="44">
        <v>16010100</v>
      </c>
      <c r="C36" s="54"/>
      <c r="D36" s="54">
        <v>0</v>
      </c>
      <c r="E36" s="54">
        <v>0</v>
      </c>
      <c r="F36" s="54"/>
      <c r="G36" s="30" t="str">
        <f t="shared" si="2"/>
        <v/>
      </c>
      <c r="H36" s="31">
        <f t="shared" si="4"/>
        <v>0</v>
      </c>
      <c r="I36" s="31"/>
      <c r="J36" s="31"/>
      <c r="K36" s="31"/>
      <c r="L36" s="15" t="str">
        <f t="shared" si="1"/>
        <v/>
      </c>
      <c r="M36" s="14">
        <f t="shared" si="3"/>
        <v>0</v>
      </c>
    </row>
    <row r="37" spans="1:13" s="7" customFormat="1" ht="15.75" hidden="1" x14ac:dyDescent="0.2">
      <c r="A37" s="25" t="s">
        <v>66</v>
      </c>
      <c r="B37" s="44">
        <v>16010200</v>
      </c>
      <c r="C37" s="54"/>
      <c r="D37" s="14"/>
      <c r="E37" s="14"/>
      <c r="F37" s="54"/>
      <c r="G37" s="30" t="str">
        <f t="shared" si="2"/>
        <v/>
      </c>
      <c r="H37" s="31">
        <f t="shared" si="4"/>
        <v>0</v>
      </c>
      <c r="I37" s="14"/>
      <c r="J37" s="14"/>
      <c r="K37" s="14"/>
      <c r="L37" s="15" t="str">
        <f t="shared" si="1"/>
        <v/>
      </c>
      <c r="M37" s="14">
        <f t="shared" si="3"/>
        <v>0</v>
      </c>
    </row>
    <row r="38" spans="1:13" ht="15.75" hidden="1" x14ac:dyDescent="0.2">
      <c r="A38" s="11" t="s">
        <v>428</v>
      </c>
      <c r="B38" s="43">
        <v>16010600</v>
      </c>
      <c r="C38" s="38"/>
      <c r="D38" s="31">
        <v>0</v>
      </c>
      <c r="E38" s="31">
        <v>0</v>
      </c>
      <c r="F38" s="38"/>
      <c r="G38" s="30" t="str">
        <f t="shared" si="2"/>
        <v/>
      </c>
      <c r="H38" s="31">
        <f t="shared" si="4"/>
        <v>0</v>
      </c>
      <c r="I38" s="31">
        <v>0</v>
      </c>
      <c r="J38" s="31">
        <v>0</v>
      </c>
      <c r="K38" s="31">
        <v>0</v>
      </c>
      <c r="L38" s="15" t="str">
        <f t="shared" si="1"/>
        <v/>
      </c>
      <c r="M38" s="14">
        <f t="shared" si="3"/>
        <v>0</v>
      </c>
    </row>
    <row r="39" spans="1:13" s="7" customFormat="1" ht="15.75" x14ac:dyDescent="0.2">
      <c r="A39" s="10" t="s">
        <v>266</v>
      </c>
      <c r="B39" s="9">
        <v>18000000</v>
      </c>
      <c r="C39" s="14">
        <f>C40+C51+C54+C57+C69</f>
        <v>108353196.64</v>
      </c>
      <c r="D39" s="14">
        <f>D40+D51+D54+D57+D69</f>
        <v>480243700</v>
      </c>
      <c r="E39" s="14">
        <f>E40+E51+E54+E57+E69</f>
        <v>117350000</v>
      </c>
      <c r="F39" s="14">
        <f>F40+F51+F54+F57+F69</f>
        <v>114807069.95999999</v>
      </c>
      <c r="G39" s="30">
        <f t="shared" si="2"/>
        <v>97.833037886663817</v>
      </c>
      <c r="H39" s="14">
        <f t="shared" si="4"/>
        <v>6453873.3199999928</v>
      </c>
      <c r="I39" s="14">
        <f>I40+I51+I54+I57+I69</f>
        <v>0</v>
      </c>
      <c r="J39" s="14">
        <f>J40+J51+J54+J57+J69</f>
        <v>0</v>
      </c>
      <c r="K39" s="14">
        <f>K40+K51+K54+K57+K69</f>
        <v>0</v>
      </c>
      <c r="L39" s="15" t="str">
        <f t="shared" si="1"/>
        <v/>
      </c>
      <c r="M39" s="14">
        <f t="shared" si="3"/>
        <v>0</v>
      </c>
    </row>
    <row r="40" spans="1:13" s="7" customFormat="1" ht="15.75" x14ac:dyDescent="0.2">
      <c r="A40" s="10" t="s">
        <v>35</v>
      </c>
      <c r="B40" s="9">
        <v>18010000</v>
      </c>
      <c r="C40" s="14">
        <f>SUM(C41:C50)</f>
        <v>46829913.179999992</v>
      </c>
      <c r="D40" s="14">
        <f>SUM(D41:D50)</f>
        <v>198573700</v>
      </c>
      <c r="E40" s="14">
        <f>SUM(E41:E50)</f>
        <v>46573000</v>
      </c>
      <c r="F40" s="14">
        <f>SUM(F41:F50)</f>
        <v>46863290.060000002</v>
      </c>
      <c r="G40" s="30">
        <f t="shared" si="2"/>
        <v>100.62330118308891</v>
      </c>
      <c r="H40" s="14">
        <f t="shared" si="4"/>
        <v>33376.880000010133</v>
      </c>
      <c r="I40" s="14">
        <f>SUM(I41:I50)</f>
        <v>0</v>
      </c>
      <c r="J40" s="14">
        <f>SUM(J41:J50)</f>
        <v>0</v>
      </c>
      <c r="K40" s="14">
        <f>SUM(K41:K50)</f>
        <v>0</v>
      </c>
      <c r="L40" s="15" t="str">
        <f t="shared" si="1"/>
        <v/>
      </c>
      <c r="M40" s="14">
        <f t="shared" si="3"/>
        <v>0</v>
      </c>
    </row>
    <row r="41" spans="1:13" ht="63" x14ac:dyDescent="0.2">
      <c r="A41" s="11" t="s">
        <v>36</v>
      </c>
      <c r="B41" s="43">
        <v>18010100</v>
      </c>
      <c r="C41" s="92">
        <v>143293.79</v>
      </c>
      <c r="D41" s="110">
        <v>620000</v>
      </c>
      <c r="E41" s="110">
        <v>120000</v>
      </c>
      <c r="F41" s="110">
        <v>240471.59</v>
      </c>
      <c r="G41" s="34" t="str">
        <f t="shared" si="2"/>
        <v>зв.100</v>
      </c>
      <c r="H41" s="31">
        <f t="shared" si="4"/>
        <v>97177.799999999988</v>
      </c>
      <c r="I41" s="39"/>
      <c r="J41" s="31"/>
      <c r="K41" s="31"/>
      <c r="L41" s="15" t="str">
        <f t="shared" si="1"/>
        <v/>
      </c>
      <c r="M41" s="14">
        <f t="shared" si="3"/>
        <v>0</v>
      </c>
    </row>
    <row r="42" spans="1:13" ht="63" x14ac:dyDescent="0.2">
      <c r="A42" s="11" t="s">
        <v>37</v>
      </c>
      <c r="B42" s="43">
        <v>18010200</v>
      </c>
      <c r="C42" s="92">
        <v>293647.90999999997</v>
      </c>
      <c r="D42" s="110">
        <v>4500000</v>
      </c>
      <c r="E42" s="110">
        <v>305000</v>
      </c>
      <c r="F42" s="110">
        <v>430021.77</v>
      </c>
      <c r="G42" s="34">
        <f t="shared" si="2"/>
        <v>140.9907442622951</v>
      </c>
      <c r="H42" s="31">
        <f t="shared" si="4"/>
        <v>136373.86000000004</v>
      </c>
      <c r="I42" s="39"/>
      <c r="J42" s="31">
        <v>0</v>
      </c>
      <c r="K42" s="31"/>
      <c r="L42" s="15" t="str">
        <f t="shared" si="1"/>
        <v/>
      </c>
      <c r="M42" s="14">
        <f t="shared" si="3"/>
        <v>0</v>
      </c>
    </row>
    <row r="43" spans="1:13" ht="63" x14ac:dyDescent="0.2">
      <c r="A43" s="11" t="s">
        <v>43</v>
      </c>
      <c r="B43" s="43">
        <v>18010300</v>
      </c>
      <c r="C43" s="92">
        <v>227167.44</v>
      </c>
      <c r="D43" s="110">
        <v>4810000</v>
      </c>
      <c r="E43" s="110">
        <v>250000</v>
      </c>
      <c r="F43" s="110">
        <v>650969.04</v>
      </c>
      <c r="G43" s="34" t="str">
        <f t="shared" si="2"/>
        <v>зв.100</v>
      </c>
      <c r="H43" s="31">
        <f t="shared" si="4"/>
        <v>423801.60000000003</v>
      </c>
      <c r="I43" s="31"/>
      <c r="J43" s="31"/>
      <c r="K43" s="31"/>
      <c r="L43" s="15" t="str">
        <f t="shared" si="1"/>
        <v/>
      </c>
      <c r="M43" s="14">
        <f t="shared" si="3"/>
        <v>0</v>
      </c>
    </row>
    <row r="44" spans="1:13" ht="63" x14ac:dyDescent="0.2">
      <c r="A44" s="11" t="s">
        <v>44</v>
      </c>
      <c r="B44" s="43">
        <v>18010400</v>
      </c>
      <c r="C44" s="92">
        <v>4314153.1900000004</v>
      </c>
      <c r="D44" s="110">
        <v>14518700</v>
      </c>
      <c r="E44" s="110">
        <v>4060000</v>
      </c>
      <c r="F44" s="110">
        <v>3529080.13</v>
      </c>
      <c r="G44" s="34">
        <f t="shared" si="2"/>
        <v>86.923155911330042</v>
      </c>
      <c r="H44" s="31">
        <f t="shared" si="4"/>
        <v>-785073.06000000052</v>
      </c>
      <c r="I44" s="31"/>
      <c r="J44" s="31"/>
      <c r="K44" s="31"/>
      <c r="L44" s="15" t="str">
        <f t="shared" si="1"/>
        <v/>
      </c>
      <c r="M44" s="14">
        <f t="shared" si="3"/>
        <v>0</v>
      </c>
    </row>
    <row r="45" spans="1:13" ht="15.75" x14ac:dyDescent="0.2">
      <c r="A45" s="11" t="s">
        <v>38</v>
      </c>
      <c r="B45" s="43">
        <v>18010500</v>
      </c>
      <c r="C45" s="92">
        <v>15539518.91</v>
      </c>
      <c r="D45" s="110">
        <v>65250000</v>
      </c>
      <c r="E45" s="110">
        <v>16000000</v>
      </c>
      <c r="F45" s="110">
        <v>17061513.719999999</v>
      </c>
      <c r="G45" s="34">
        <f t="shared" si="2"/>
        <v>106.63446074999999</v>
      </c>
      <c r="H45" s="31">
        <f t="shared" si="4"/>
        <v>1521994.8099999987</v>
      </c>
      <c r="I45" s="31"/>
      <c r="J45" s="31"/>
      <c r="K45" s="31"/>
      <c r="L45" s="15" t="str">
        <f t="shared" si="1"/>
        <v/>
      </c>
      <c r="M45" s="14">
        <f t="shared" si="3"/>
        <v>0</v>
      </c>
    </row>
    <row r="46" spans="1:13" ht="15.75" x14ac:dyDescent="0.2">
      <c r="A46" s="11" t="s">
        <v>39</v>
      </c>
      <c r="B46" s="43">
        <v>18010600</v>
      </c>
      <c r="C46" s="92">
        <v>20593743.079999998</v>
      </c>
      <c r="D46" s="110">
        <v>80000000</v>
      </c>
      <c r="E46" s="110">
        <v>20000000</v>
      </c>
      <c r="F46" s="110">
        <v>19791060.34</v>
      </c>
      <c r="G46" s="34">
        <f t="shared" si="2"/>
        <v>98.955301699999993</v>
      </c>
      <c r="H46" s="31">
        <f t="shared" si="4"/>
        <v>-802682.73999999836</v>
      </c>
      <c r="I46" s="31"/>
      <c r="J46" s="31"/>
      <c r="K46" s="31"/>
      <c r="L46" s="15" t="str">
        <f t="shared" si="1"/>
        <v/>
      </c>
      <c r="M46" s="14">
        <f t="shared" si="3"/>
        <v>0</v>
      </c>
    </row>
    <row r="47" spans="1:13" s="22" customFormat="1" ht="15.75" x14ac:dyDescent="0.2">
      <c r="A47" s="68" t="s">
        <v>97</v>
      </c>
      <c r="B47" s="43">
        <v>18010700</v>
      </c>
      <c r="C47" s="92">
        <v>250767.76</v>
      </c>
      <c r="D47" s="110">
        <v>2050000</v>
      </c>
      <c r="E47" s="110">
        <v>275000</v>
      </c>
      <c r="F47" s="110">
        <v>222941.71</v>
      </c>
      <c r="G47" s="34">
        <f t="shared" si="2"/>
        <v>81.06971272727273</v>
      </c>
      <c r="H47" s="31">
        <f t="shared" si="4"/>
        <v>-27826.050000000017</v>
      </c>
      <c r="I47" s="31"/>
      <c r="J47" s="31"/>
      <c r="K47" s="31"/>
      <c r="L47" s="15" t="str">
        <f t="shared" si="1"/>
        <v/>
      </c>
      <c r="M47" s="14">
        <f t="shared" si="3"/>
        <v>0</v>
      </c>
    </row>
    <row r="48" spans="1:13" ht="15.75" x14ac:dyDescent="0.2">
      <c r="A48" s="11" t="s">
        <v>40</v>
      </c>
      <c r="B48" s="43">
        <v>18010900</v>
      </c>
      <c r="C48" s="92">
        <v>5245028.3</v>
      </c>
      <c r="D48" s="110">
        <v>26000000</v>
      </c>
      <c r="E48" s="110">
        <v>5400000</v>
      </c>
      <c r="F48" s="110">
        <v>4668755.0999999996</v>
      </c>
      <c r="G48" s="34">
        <f t="shared" si="2"/>
        <v>86.458427777777771</v>
      </c>
      <c r="H48" s="31">
        <f t="shared" si="4"/>
        <v>-576273.20000000019</v>
      </c>
      <c r="I48" s="31"/>
      <c r="J48" s="31"/>
      <c r="K48" s="31"/>
      <c r="L48" s="15" t="str">
        <f t="shared" si="1"/>
        <v/>
      </c>
      <c r="M48" s="14">
        <f t="shared" si="3"/>
        <v>0</v>
      </c>
    </row>
    <row r="49" spans="1:13" ht="15.75" x14ac:dyDescent="0.2">
      <c r="A49" s="11" t="s">
        <v>41</v>
      </c>
      <c r="B49" s="43">
        <v>18011000</v>
      </c>
      <c r="C49" s="92">
        <v>82856.12</v>
      </c>
      <c r="D49" s="110">
        <v>650000</v>
      </c>
      <c r="E49" s="110">
        <v>60000</v>
      </c>
      <c r="F49" s="110">
        <v>103080</v>
      </c>
      <c r="G49" s="34" t="str">
        <f t="shared" si="2"/>
        <v>зв.100</v>
      </c>
      <c r="H49" s="31">
        <f t="shared" si="4"/>
        <v>20223.880000000005</v>
      </c>
      <c r="I49" s="31"/>
      <c r="J49" s="31"/>
      <c r="K49" s="31"/>
      <c r="L49" s="15" t="str">
        <f t="shared" si="1"/>
        <v/>
      </c>
      <c r="M49" s="14">
        <f t="shared" si="3"/>
        <v>0</v>
      </c>
    </row>
    <row r="50" spans="1:13" ht="15.75" x14ac:dyDescent="0.2">
      <c r="A50" s="11" t="s">
        <v>42</v>
      </c>
      <c r="B50" s="43">
        <v>18011100</v>
      </c>
      <c r="C50" s="92">
        <v>139736.68</v>
      </c>
      <c r="D50" s="110">
        <v>175000</v>
      </c>
      <c r="E50" s="110">
        <v>103000</v>
      </c>
      <c r="F50" s="110">
        <v>165396.66</v>
      </c>
      <c r="G50" s="34" t="str">
        <f t="shared" si="2"/>
        <v>зв.100</v>
      </c>
      <c r="H50" s="31">
        <f t="shared" si="4"/>
        <v>25659.98000000001</v>
      </c>
      <c r="I50" s="31"/>
      <c r="J50" s="31"/>
      <c r="K50" s="31"/>
      <c r="L50" s="15" t="str">
        <f t="shared" si="1"/>
        <v/>
      </c>
      <c r="M50" s="14">
        <f t="shared" si="3"/>
        <v>0</v>
      </c>
    </row>
    <row r="51" spans="1:13" s="7" customFormat="1" ht="31.5" x14ac:dyDescent="0.2">
      <c r="A51" s="10" t="s">
        <v>429</v>
      </c>
      <c r="B51" s="9">
        <v>18020000</v>
      </c>
      <c r="C51" s="14">
        <f>SUM(C52:C53)</f>
        <v>334580.33999999997</v>
      </c>
      <c r="D51" s="14">
        <f>SUM(D52:D53)</f>
        <v>1230000</v>
      </c>
      <c r="E51" s="14">
        <f>SUM(E52:E53)</f>
        <v>351000</v>
      </c>
      <c r="F51" s="14">
        <f>SUM(F52:F53)</f>
        <v>282402.03999999998</v>
      </c>
      <c r="G51" s="30">
        <f t="shared" si="2"/>
        <v>80.456421652421653</v>
      </c>
      <c r="H51" s="14">
        <f t="shared" si="4"/>
        <v>-52178.299999999988</v>
      </c>
      <c r="I51" s="14">
        <f>SUM(I52:I53)</f>
        <v>0</v>
      </c>
      <c r="J51" s="14">
        <f>SUM(J52:J53)</f>
        <v>0</v>
      </c>
      <c r="K51" s="14">
        <f>SUM(K52:K53)</f>
        <v>0</v>
      </c>
      <c r="L51" s="15" t="str">
        <f t="shared" si="1"/>
        <v/>
      </c>
      <c r="M51" s="14">
        <f t="shared" si="3"/>
        <v>0</v>
      </c>
    </row>
    <row r="52" spans="1:13" ht="31.5" x14ac:dyDescent="0.2">
      <c r="A52" s="11" t="s">
        <v>430</v>
      </c>
      <c r="B52" s="43">
        <v>18020100</v>
      </c>
      <c r="C52" s="92">
        <v>222722</v>
      </c>
      <c r="D52" s="110">
        <v>735000</v>
      </c>
      <c r="E52" s="110">
        <v>221000</v>
      </c>
      <c r="F52" s="110">
        <v>175472.74</v>
      </c>
      <c r="G52" s="34">
        <f t="shared" si="2"/>
        <v>79.399429864253392</v>
      </c>
      <c r="H52" s="31">
        <f t="shared" si="4"/>
        <v>-47249.260000000009</v>
      </c>
      <c r="I52" s="31">
        <v>0</v>
      </c>
      <c r="J52" s="31">
        <v>0</v>
      </c>
      <c r="K52" s="31">
        <v>0</v>
      </c>
      <c r="L52" s="15" t="str">
        <f t="shared" si="1"/>
        <v/>
      </c>
      <c r="M52" s="14">
        <f t="shared" si="3"/>
        <v>0</v>
      </c>
    </row>
    <row r="53" spans="1:13" ht="31.5" x14ac:dyDescent="0.2">
      <c r="A53" s="11" t="s">
        <v>431</v>
      </c>
      <c r="B53" s="43">
        <v>18020200</v>
      </c>
      <c r="C53" s="92">
        <v>111858.34</v>
      </c>
      <c r="D53" s="110">
        <v>495000</v>
      </c>
      <c r="E53" s="110">
        <v>130000</v>
      </c>
      <c r="F53" s="110">
        <v>106929.3</v>
      </c>
      <c r="G53" s="34">
        <f t="shared" si="2"/>
        <v>82.2533076923077</v>
      </c>
      <c r="H53" s="31">
        <f t="shared" si="4"/>
        <v>-4929.0399999999936</v>
      </c>
      <c r="I53" s="31">
        <v>0</v>
      </c>
      <c r="J53" s="31">
        <v>0</v>
      </c>
      <c r="K53" s="31">
        <v>0</v>
      </c>
      <c r="L53" s="15" t="str">
        <f t="shared" si="1"/>
        <v/>
      </c>
      <c r="M53" s="14">
        <f t="shared" si="3"/>
        <v>0</v>
      </c>
    </row>
    <row r="54" spans="1:13" s="7" customFormat="1" ht="15.75" x14ac:dyDescent="0.2">
      <c r="A54" s="10" t="s">
        <v>432</v>
      </c>
      <c r="B54" s="9">
        <v>18030000</v>
      </c>
      <c r="C54" s="14">
        <f>SUM(C55:C56)</f>
        <v>118988.07</v>
      </c>
      <c r="D54" s="14">
        <f>SUM(D55:D56)</f>
        <v>940000</v>
      </c>
      <c r="E54" s="14">
        <f>SUM(E55:E56)</f>
        <v>226000</v>
      </c>
      <c r="F54" s="14">
        <f>SUM(F55:F56)</f>
        <v>191775.82</v>
      </c>
      <c r="G54" s="30">
        <f t="shared" si="2"/>
        <v>84.856557522123893</v>
      </c>
      <c r="H54" s="14">
        <f t="shared" si="4"/>
        <v>72787.75</v>
      </c>
      <c r="I54" s="14">
        <f>SUM(I55:I56)</f>
        <v>0</v>
      </c>
      <c r="J54" s="14">
        <f>SUM(J55:J56)</f>
        <v>0</v>
      </c>
      <c r="K54" s="14">
        <f>SUM(K55:K56)</f>
        <v>0</v>
      </c>
      <c r="L54" s="15" t="str">
        <f t="shared" si="1"/>
        <v/>
      </c>
      <c r="M54" s="14">
        <f t="shared" si="3"/>
        <v>0</v>
      </c>
    </row>
    <row r="55" spans="1:13" ht="31.5" x14ac:dyDescent="0.2">
      <c r="A55" s="11" t="s">
        <v>433</v>
      </c>
      <c r="B55" s="43">
        <v>18030100</v>
      </c>
      <c r="C55" s="92">
        <v>62324.71</v>
      </c>
      <c r="D55" s="110">
        <v>550000</v>
      </c>
      <c r="E55" s="110">
        <v>136000</v>
      </c>
      <c r="F55" s="110">
        <v>118489.89</v>
      </c>
      <c r="G55" s="34">
        <f t="shared" si="2"/>
        <v>87.124919117647053</v>
      </c>
      <c r="H55" s="31">
        <f t="shared" si="4"/>
        <v>56165.18</v>
      </c>
      <c r="I55" s="31">
        <v>0</v>
      </c>
      <c r="J55" s="31">
        <v>0</v>
      </c>
      <c r="K55" s="31">
        <v>0</v>
      </c>
      <c r="L55" s="15" t="str">
        <f t="shared" si="1"/>
        <v/>
      </c>
      <c r="M55" s="14">
        <f t="shared" si="3"/>
        <v>0</v>
      </c>
    </row>
    <row r="56" spans="1:13" ht="31.5" x14ac:dyDescent="0.2">
      <c r="A56" s="11" t="s">
        <v>434</v>
      </c>
      <c r="B56" s="43">
        <v>18030200</v>
      </c>
      <c r="C56" s="92">
        <v>56663.360000000001</v>
      </c>
      <c r="D56" s="110">
        <v>390000</v>
      </c>
      <c r="E56" s="110">
        <v>90000</v>
      </c>
      <c r="F56" s="110">
        <v>73285.929999999993</v>
      </c>
      <c r="G56" s="34">
        <f t="shared" si="2"/>
        <v>81.428811111111102</v>
      </c>
      <c r="H56" s="31">
        <f t="shared" si="4"/>
        <v>16622.569999999992</v>
      </c>
      <c r="I56" s="31">
        <v>0</v>
      </c>
      <c r="J56" s="31">
        <v>0</v>
      </c>
      <c r="K56" s="31">
        <v>0</v>
      </c>
      <c r="L56" s="15" t="str">
        <f t="shared" si="1"/>
        <v/>
      </c>
      <c r="M56" s="14">
        <f t="shared" si="3"/>
        <v>0</v>
      </c>
    </row>
    <row r="57" spans="1:13" s="7" customFormat="1" ht="47.25" hidden="1" x14ac:dyDescent="0.2">
      <c r="A57" s="10" t="s">
        <v>46</v>
      </c>
      <c r="B57" s="9">
        <v>18040000</v>
      </c>
      <c r="C57" s="14">
        <f>SUM(C58:C68)</f>
        <v>0</v>
      </c>
      <c r="D57" s="14">
        <f>SUM(D58:D68)</f>
        <v>0</v>
      </c>
      <c r="E57" s="14">
        <f>SUM(E58:E68)</f>
        <v>0</v>
      </c>
      <c r="F57" s="14">
        <f>SUM(F58:F68)</f>
        <v>0</v>
      </c>
      <c r="G57" s="30" t="str">
        <f t="shared" si="2"/>
        <v/>
      </c>
      <c r="H57" s="14">
        <f t="shared" ref="H57:H88" si="5">F57-C57</f>
        <v>0</v>
      </c>
      <c r="I57" s="14">
        <f>SUM(I58:I68)</f>
        <v>0</v>
      </c>
      <c r="J57" s="14">
        <f>SUM(J58:J68)</f>
        <v>0</v>
      </c>
      <c r="K57" s="14">
        <f>SUM(K58:K68)</f>
        <v>0</v>
      </c>
      <c r="L57" s="15" t="str">
        <f t="shared" si="1"/>
        <v/>
      </c>
      <c r="M57" s="14">
        <f t="shared" si="3"/>
        <v>0</v>
      </c>
    </row>
    <row r="58" spans="1:13" ht="47.25" hidden="1" x14ac:dyDescent="0.2">
      <c r="A58" s="11" t="s">
        <v>47</v>
      </c>
      <c r="B58" s="43">
        <v>18040100</v>
      </c>
      <c r="C58" s="54"/>
      <c r="D58" s="33">
        <v>0</v>
      </c>
      <c r="E58" s="33">
        <v>0</v>
      </c>
      <c r="F58" s="54"/>
      <c r="G58" s="30" t="str">
        <f t="shared" si="2"/>
        <v/>
      </c>
      <c r="H58" s="31">
        <f t="shared" si="5"/>
        <v>0</v>
      </c>
      <c r="I58" s="31">
        <v>0</v>
      </c>
      <c r="J58" s="31">
        <v>0</v>
      </c>
      <c r="K58" s="31">
        <v>0</v>
      </c>
      <c r="L58" s="15" t="str">
        <f t="shared" si="1"/>
        <v/>
      </c>
      <c r="M58" s="14">
        <f t="shared" si="3"/>
        <v>0</v>
      </c>
    </row>
    <row r="59" spans="1:13" ht="50.25" hidden="1" customHeight="1" x14ac:dyDescent="0.2">
      <c r="A59" s="11" t="s">
        <v>48</v>
      </c>
      <c r="B59" s="43">
        <v>18040200</v>
      </c>
      <c r="C59" s="54"/>
      <c r="D59" s="54">
        <v>0</v>
      </c>
      <c r="E59" s="54">
        <v>0</v>
      </c>
      <c r="F59" s="54"/>
      <c r="G59" s="30" t="str">
        <f t="shared" si="2"/>
        <v/>
      </c>
      <c r="H59" s="31">
        <f t="shared" si="5"/>
        <v>0</v>
      </c>
      <c r="I59" s="31">
        <v>0</v>
      </c>
      <c r="J59" s="31">
        <v>0</v>
      </c>
      <c r="K59" s="31">
        <v>0</v>
      </c>
      <c r="L59" s="15" t="str">
        <f t="shared" si="1"/>
        <v/>
      </c>
      <c r="M59" s="14">
        <f t="shared" si="3"/>
        <v>0</v>
      </c>
    </row>
    <row r="60" spans="1:13" ht="47.25" hidden="1" x14ac:dyDescent="0.2">
      <c r="A60" s="11" t="s">
        <v>49</v>
      </c>
      <c r="B60" s="43">
        <v>18040500</v>
      </c>
      <c r="C60" s="33"/>
      <c r="D60" s="54">
        <v>0</v>
      </c>
      <c r="E60" s="54">
        <v>0</v>
      </c>
      <c r="F60" s="33"/>
      <c r="G60" s="30" t="str">
        <f t="shared" si="2"/>
        <v/>
      </c>
      <c r="H60" s="31">
        <f t="shared" si="5"/>
        <v>0</v>
      </c>
      <c r="I60" s="31">
        <v>0</v>
      </c>
      <c r="J60" s="31">
        <v>0</v>
      </c>
      <c r="K60" s="31">
        <v>0</v>
      </c>
      <c r="L60" s="15" t="str">
        <f t="shared" si="1"/>
        <v/>
      </c>
      <c r="M60" s="14">
        <f t="shared" si="3"/>
        <v>0</v>
      </c>
    </row>
    <row r="61" spans="1:13" ht="63" hidden="1" x14ac:dyDescent="0.2">
      <c r="A61" s="11" t="s">
        <v>50</v>
      </c>
      <c r="B61" s="43">
        <v>18040600</v>
      </c>
      <c r="C61" s="33"/>
      <c r="D61" s="54">
        <v>0</v>
      </c>
      <c r="E61" s="54">
        <v>0</v>
      </c>
      <c r="F61" s="33"/>
      <c r="G61" s="30" t="str">
        <f t="shared" si="2"/>
        <v/>
      </c>
      <c r="H61" s="31">
        <f t="shared" si="5"/>
        <v>0</v>
      </c>
      <c r="I61" s="31">
        <v>0</v>
      </c>
      <c r="J61" s="31">
        <v>0</v>
      </c>
      <c r="K61" s="31">
        <v>0</v>
      </c>
      <c r="L61" s="15" t="str">
        <f t="shared" si="1"/>
        <v/>
      </c>
      <c r="M61" s="14">
        <f t="shared" si="3"/>
        <v>0</v>
      </c>
    </row>
    <row r="62" spans="1:13" ht="47.25" hidden="1" x14ac:dyDescent="0.2">
      <c r="A62" s="11" t="s">
        <v>51</v>
      </c>
      <c r="B62" s="43">
        <v>18040700</v>
      </c>
      <c r="C62" s="33"/>
      <c r="D62" s="33">
        <v>0</v>
      </c>
      <c r="E62" s="33">
        <v>0</v>
      </c>
      <c r="F62" s="33"/>
      <c r="G62" s="30" t="str">
        <f t="shared" si="2"/>
        <v/>
      </c>
      <c r="H62" s="31">
        <f t="shared" si="5"/>
        <v>0</v>
      </c>
      <c r="I62" s="31">
        <v>0</v>
      </c>
      <c r="J62" s="31">
        <v>0</v>
      </c>
      <c r="K62" s="31">
        <v>0</v>
      </c>
      <c r="L62" s="15" t="str">
        <f t="shared" si="1"/>
        <v/>
      </c>
      <c r="M62" s="14">
        <f t="shared" si="3"/>
        <v>0</v>
      </c>
    </row>
    <row r="63" spans="1:13" ht="63" hidden="1" x14ac:dyDescent="0.2">
      <c r="A63" s="11" t="s">
        <v>52</v>
      </c>
      <c r="B63" s="43">
        <v>18040800</v>
      </c>
      <c r="C63" s="31"/>
      <c r="D63" s="31"/>
      <c r="E63" s="31"/>
      <c r="F63" s="31"/>
      <c r="G63" s="30" t="str">
        <f t="shared" si="2"/>
        <v/>
      </c>
      <c r="H63" s="31">
        <f t="shared" si="5"/>
        <v>0</v>
      </c>
      <c r="I63" s="31">
        <v>0</v>
      </c>
      <c r="J63" s="31">
        <v>0</v>
      </c>
      <c r="K63" s="31">
        <v>0</v>
      </c>
      <c r="L63" s="15" t="str">
        <f t="shared" si="1"/>
        <v/>
      </c>
      <c r="M63" s="14">
        <f t="shared" si="3"/>
        <v>0</v>
      </c>
    </row>
    <row r="64" spans="1:13" ht="47.25" hidden="1" x14ac:dyDescent="0.2">
      <c r="A64" s="11" t="s">
        <v>53</v>
      </c>
      <c r="B64" s="43">
        <v>18041300</v>
      </c>
      <c r="C64" s="38"/>
      <c r="D64" s="31"/>
      <c r="E64" s="31"/>
      <c r="F64" s="38"/>
      <c r="G64" s="30" t="str">
        <f t="shared" si="2"/>
        <v/>
      </c>
      <c r="H64" s="31">
        <f t="shared" si="5"/>
        <v>0</v>
      </c>
      <c r="I64" s="31">
        <v>0</v>
      </c>
      <c r="J64" s="31">
        <v>0</v>
      </c>
      <c r="K64" s="31">
        <v>0</v>
      </c>
      <c r="L64" s="15" t="str">
        <f t="shared" si="1"/>
        <v/>
      </c>
      <c r="M64" s="14">
        <f t="shared" si="3"/>
        <v>0</v>
      </c>
    </row>
    <row r="65" spans="1:13" ht="47.25" hidden="1" x14ac:dyDescent="0.2">
      <c r="A65" s="11" t="s">
        <v>54</v>
      </c>
      <c r="B65" s="43">
        <v>18041400</v>
      </c>
      <c r="C65" s="33"/>
      <c r="D65" s="33">
        <v>0</v>
      </c>
      <c r="E65" s="33">
        <v>0</v>
      </c>
      <c r="F65" s="33"/>
      <c r="G65" s="30" t="str">
        <f t="shared" si="2"/>
        <v/>
      </c>
      <c r="H65" s="31">
        <f t="shared" si="5"/>
        <v>0</v>
      </c>
      <c r="I65" s="31">
        <v>0</v>
      </c>
      <c r="J65" s="31">
        <v>0</v>
      </c>
      <c r="K65" s="31">
        <v>0</v>
      </c>
      <c r="L65" s="15" t="str">
        <f t="shared" si="1"/>
        <v/>
      </c>
      <c r="M65" s="14">
        <f t="shared" si="3"/>
        <v>0</v>
      </c>
    </row>
    <row r="66" spans="1:13" ht="81.75" hidden="1" customHeight="1" x14ac:dyDescent="0.2">
      <c r="A66" s="11" t="s">
        <v>45</v>
      </c>
      <c r="B66" s="43">
        <v>18041500</v>
      </c>
      <c r="C66" s="38">
        <v>0</v>
      </c>
      <c r="D66" s="31"/>
      <c r="E66" s="31"/>
      <c r="F66" s="38">
        <v>0</v>
      </c>
      <c r="G66" s="30" t="str">
        <f t="shared" si="2"/>
        <v/>
      </c>
      <c r="H66" s="31">
        <f t="shared" si="5"/>
        <v>0</v>
      </c>
      <c r="I66" s="54"/>
      <c r="J66" s="54">
        <v>0</v>
      </c>
      <c r="K66" s="54"/>
      <c r="L66" s="15" t="str">
        <f t="shared" si="1"/>
        <v/>
      </c>
      <c r="M66" s="31">
        <f t="shared" si="3"/>
        <v>0</v>
      </c>
    </row>
    <row r="67" spans="1:13" ht="47.25" hidden="1" x14ac:dyDescent="0.2">
      <c r="A67" s="11" t="s">
        <v>106</v>
      </c>
      <c r="B67" s="43">
        <v>18041700</v>
      </c>
      <c r="C67" s="31"/>
      <c r="D67" s="31"/>
      <c r="E67" s="31"/>
      <c r="F67" s="31"/>
      <c r="G67" s="30" t="str">
        <f t="shared" si="2"/>
        <v/>
      </c>
      <c r="H67" s="31">
        <f t="shared" si="5"/>
        <v>0</v>
      </c>
      <c r="I67" s="31"/>
      <c r="J67" s="31"/>
      <c r="K67" s="33"/>
      <c r="L67" s="15" t="str">
        <f t="shared" si="1"/>
        <v/>
      </c>
      <c r="M67" s="14">
        <f t="shared" si="3"/>
        <v>0</v>
      </c>
    </row>
    <row r="68" spans="1:13" ht="47.25" hidden="1" x14ac:dyDescent="0.2">
      <c r="A68" s="11" t="s">
        <v>468</v>
      </c>
      <c r="B68" s="43">
        <v>18041800</v>
      </c>
      <c r="C68" s="31"/>
      <c r="D68" s="31"/>
      <c r="E68" s="31"/>
      <c r="F68" s="31"/>
      <c r="G68" s="30" t="str">
        <f t="shared" si="2"/>
        <v/>
      </c>
      <c r="H68" s="31">
        <f t="shared" si="5"/>
        <v>0</v>
      </c>
      <c r="I68" s="31"/>
      <c r="J68" s="31"/>
      <c r="K68" s="33"/>
      <c r="L68" s="15" t="str">
        <f t="shared" si="1"/>
        <v/>
      </c>
      <c r="M68" s="14">
        <f t="shared" si="3"/>
        <v>0</v>
      </c>
    </row>
    <row r="69" spans="1:13" s="7" customFormat="1" ht="15.75" x14ac:dyDescent="0.2">
      <c r="A69" s="10" t="s">
        <v>93</v>
      </c>
      <c r="B69" s="9">
        <v>18050000</v>
      </c>
      <c r="C69" s="14">
        <f>SUM(C70:C73)</f>
        <v>61069715.050000004</v>
      </c>
      <c r="D69" s="14">
        <f>SUM(D70:D73)</f>
        <v>279500000</v>
      </c>
      <c r="E69" s="14">
        <f>SUM(E70:E73)</f>
        <v>70200000</v>
      </c>
      <c r="F69" s="14">
        <f>SUM(F70:F73)</f>
        <v>67469602.039999992</v>
      </c>
      <c r="G69" s="30">
        <f t="shared" si="2"/>
        <v>96.110544216524204</v>
      </c>
      <c r="H69" s="14">
        <f t="shared" si="5"/>
        <v>6399886.9899999872</v>
      </c>
      <c r="I69" s="14">
        <f>SUM(I70:I73)</f>
        <v>0</v>
      </c>
      <c r="J69" s="14">
        <f>SUM(J70:J73)</f>
        <v>0</v>
      </c>
      <c r="K69" s="14">
        <f>SUM(K70:K73)</f>
        <v>0</v>
      </c>
      <c r="L69" s="15" t="str">
        <f t="shared" si="1"/>
        <v/>
      </c>
      <c r="M69" s="14">
        <f t="shared" si="3"/>
        <v>0</v>
      </c>
    </row>
    <row r="70" spans="1:13" ht="31.5" hidden="1" x14ac:dyDescent="0.2">
      <c r="A70" s="11" t="s">
        <v>94</v>
      </c>
      <c r="B70" s="43">
        <v>18050200</v>
      </c>
      <c r="C70" s="54"/>
      <c r="D70" s="92">
        <v>0</v>
      </c>
      <c r="E70" s="92">
        <v>0</v>
      </c>
      <c r="F70" s="92"/>
      <c r="G70" s="30" t="str">
        <f t="shared" si="2"/>
        <v/>
      </c>
      <c r="H70" s="31">
        <f t="shared" si="5"/>
        <v>0</v>
      </c>
      <c r="I70" s="39"/>
      <c r="J70" s="31"/>
      <c r="K70" s="31"/>
      <c r="L70" s="15" t="str">
        <f t="shared" si="1"/>
        <v/>
      </c>
      <c r="M70" s="14">
        <f t="shared" si="3"/>
        <v>0</v>
      </c>
    </row>
    <row r="71" spans="1:13" ht="15.75" x14ac:dyDescent="0.2">
      <c r="A71" s="11" t="s">
        <v>95</v>
      </c>
      <c r="B71" s="43">
        <v>18050300</v>
      </c>
      <c r="C71" s="92">
        <v>10719996.880000001</v>
      </c>
      <c r="D71" s="92">
        <v>44500000</v>
      </c>
      <c r="E71" s="92">
        <v>11300000</v>
      </c>
      <c r="F71" s="92">
        <v>10756319.810000001</v>
      </c>
      <c r="G71" s="34">
        <f t="shared" si="2"/>
        <v>95.188670884955755</v>
      </c>
      <c r="H71" s="31">
        <f t="shared" si="5"/>
        <v>36322.929999999702</v>
      </c>
      <c r="I71" s="39"/>
      <c r="J71" s="31"/>
      <c r="K71" s="31"/>
      <c r="L71" s="15" t="str">
        <f t="shared" si="1"/>
        <v/>
      </c>
      <c r="M71" s="14">
        <f t="shared" si="3"/>
        <v>0</v>
      </c>
    </row>
    <row r="72" spans="1:13" ht="15.75" x14ac:dyDescent="0.2">
      <c r="A72" s="11" t="s">
        <v>96</v>
      </c>
      <c r="B72" s="43">
        <v>18050400</v>
      </c>
      <c r="C72" s="92">
        <v>50360718.170000002</v>
      </c>
      <c r="D72" s="92">
        <v>235000000</v>
      </c>
      <c r="E72" s="92">
        <v>58900000</v>
      </c>
      <c r="F72" s="92">
        <v>56713282.229999997</v>
      </c>
      <c r="G72" s="34">
        <f t="shared" si="2"/>
        <v>96.287406162988106</v>
      </c>
      <c r="H72" s="31">
        <f t="shared" si="5"/>
        <v>6352564.0599999949</v>
      </c>
      <c r="I72" s="39"/>
      <c r="J72" s="31"/>
      <c r="K72" s="31"/>
      <c r="L72" s="15" t="str">
        <f t="shared" si="1"/>
        <v/>
      </c>
      <c r="M72" s="14">
        <f t="shared" si="3"/>
        <v>0</v>
      </c>
    </row>
    <row r="73" spans="1:13" ht="78.75" x14ac:dyDescent="0.2">
      <c r="A73" s="11" t="s">
        <v>267</v>
      </c>
      <c r="B73" s="43">
        <v>18050500</v>
      </c>
      <c r="C73" s="92">
        <v>-11000</v>
      </c>
      <c r="D73" s="92">
        <v>0</v>
      </c>
      <c r="E73" s="92">
        <v>0</v>
      </c>
      <c r="F73" s="92"/>
      <c r="G73" s="34" t="str">
        <f t="shared" si="2"/>
        <v/>
      </c>
      <c r="H73" s="31">
        <f t="shared" si="5"/>
        <v>11000</v>
      </c>
      <c r="I73" s="39"/>
      <c r="J73" s="31"/>
      <c r="K73" s="31"/>
      <c r="L73" s="15" t="str">
        <f t="shared" si="1"/>
        <v/>
      </c>
      <c r="M73" s="14">
        <f t="shared" si="3"/>
        <v>0</v>
      </c>
    </row>
    <row r="74" spans="1:13" s="7" customFormat="1" ht="15.75" x14ac:dyDescent="0.2">
      <c r="A74" s="10" t="s">
        <v>29</v>
      </c>
      <c r="B74" s="9">
        <v>19000000</v>
      </c>
      <c r="C74" s="14">
        <f>C75</f>
        <v>0</v>
      </c>
      <c r="D74" s="14">
        <f>D75+D79</f>
        <v>0</v>
      </c>
      <c r="E74" s="14">
        <f>E75+E79</f>
        <v>0</v>
      </c>
      <c r="F74" s="14">
        <f>F75+F79</f>
        <v>0</v>
      </c>
      <c r="G74" s="30" t="str">
        <f t="shared" si="2"/>
        <v/>
      </c>
      <c r="H74" s="14">
        <f t="shared" si="5"/>
        <v>0</v>
      </c>
      <c r="I74" s="14">
        <f>I75+I79</f>
        <v>105358.51000000001</v>
      </c>
      <c r="J74" s="14">
        <f>J75+J79</f>
        <v>300000</v>
      </c>
      <c r="K74" s="14">
        <f>K75+K79</f>
        <v>103387.54000000001</v>
      </c>
      <c r="L74" s="15">
        <f t="shared" si="1"/>
        <v>34.462513333333334</v>
      </c>
      <c r="M74" s="14">
        <f t="shared" si="3"/>
        <v>-1970.9700000000012</v>
      </c>
    </row>
    <row r="75" spans="1:13" s="7" customFormat="1" ht="15.75" x14ac:dyDescent="0.2">
      <c r="A75" s="10" t="s">
        <v>440</v>
      </c>
      <c r="B75" s="9">
        <v>19010000</v>
      </c>
      <c r="C75" s="14">
        <f>SUM(C76:C78)</f>
        <v>0</v>
      </c>
      <c r="D75" s="14">
        <f>SUM(D76:D78)</f>
        <v>0</v>
      </c>
      <c r="E75" s="14">
        <f>SUM(E76:E78)</f>
        <v>0</v>
      </c>
      <c r="F75" s="14">
        <f>SUM(F76:F78)</f>
        <v>0</v>
      </c>
      <c r="G75" s="30" t="str">
        <f t="shared" si="2"/>
        <v/>
      </c>
      <c r="H75" s="14">
        <f t="shared" si="5"/>
        <v>0</v>
      </c>
      <c r="I75" s="14">
        <f>SUM(I76:I78)</f>
        <v>105337.44</v>
      </c>
      <c r="J75" s="14">
        <f>SUM(J76:J78)</f>
        <v>300000</v>
      </c>
      <c r="K75" s="14">
        <f>SUM(K76:K78)</f>
        <v>103387.54000000001</v>
      </c>
      <c r="L75" s="15">
        <f t="shared" si="1"/>
        <v>34.462513333333334</v>
      </c>
      <c r="M75" s="14">
        <f t="shared" si="3"/>
        <v>-1949.8999999999942</v>
      </c>
    </row>
    <row r="76" spans="1:13" ht="80.25" hidden="1" customHeight="1" x14ac:dyDescent="0.2">
      <c r="A76" s="11" t="s">
        <v>268</v>
      </c>
      <c r="B76" s="43">
        <v>19010100</v>
      </c>
      <c r="C76" s="38"/>
      <c r="D76" s="39"/>
      <c r="E76" s="39"/>
      <c r="F76" s="38"/>
      <c r="G76" s="30" t="str">
        <f t="shared" si="2"/>
        <v/>
      </c>
      <c r="H76" s="31">
        <f t="shared" si="5"/>
        <v>0</v>
      </c>
      <c r="I76" s="92">
        <v>95380.21</v>
      </c>
      <c r="J76" s="110">
        <v>263500</v>
      </c>
      <c r="K76" s="110">
        <v>87980.94</v>
      </c>
      <c r="L76" s="53">
        <f t="shared" si="1"/>
        <v>33.389351043643266</v>
      </c>
      <c r="M76" s="31">
        <f t="shared" si="3"/>
        <v>-7399.2700000000041</v>
      </c>
    </row>
    <row r="77" spans="1:13" ht="31.5" hidden="1" x14ac:dyDescent="0.2">
      <c r="A77" s="11" t="s">
        <v>23</v>
      </c>
      <c r="B77" s="43">
        <v>19010200</v>
      </c>
      <c r="C77" s="38"/>
      <c r="D77" s="39"/>
      <c r="E77" s="39"/>
      <c r="F77" s="38"/>
      <c r="G77" s="30" t="str">
        <f t="shared" si="2"/>
        <v/>
      </c>
      <c r="H77" s="31">
        <f t="shared" si="5"/>
        <v>0</v>
      </c>
      <c r="I77" s="92">
        <v>4034.58</v>
      </c>
      <c r="J77" s="110">
        <v>18000</v>
      </c>
      <c r="K77" s="110">
        <v>3798.82</v>
      </c>
      <c r="L77" s="53">
        <f t="shared" si="1"/>
        <v>21.104555555555557</v>
      </c>
      <c r="M77" s="31">
        <f t="shared" si="3"/>
        <v>-235.75999999999976</v>
      </c>
    </row>
    <row r="78" spans="1:13" ht="63" hidden="1" x14ac:dyDescent="0.2">
      <c r="A78" s="11" t="s">
        <v>24</v>
      </c>
      <c r="B78" s="43">
        <v>19010300</v>
      </c>
      <c r="C78" s="38"/>
      <c r="D78" s="39"/>
      <c r="E78" s="39"/>
      <c r="F78" s="38"/>
      <c r="G78" s="30" t="str">
        <f t="shared" si="2"/>
        <v/>
      </c>
      <c r="H78" s="31">
        <f t="shared" si="5"/>
        <v>0</v>
      </c>
      <c r="I78" s="92">
        <v>5922.65</v>
      </c>
      <c r="J78" s="110">
        <v>18500</v>
      </c>
      <c r="K78" s="110">
        <v>11607.78</v>
      </c>
      <c r="L78" s="53">
        <f t="shared" ref="L78:L165" si="6">IF(J78=0,"",IF(K78/J78&gt;1.5, "зв.100",K78/J78*100))</f>
        <v>62.744756756756757</v>
      </c>
      <c r="M78" s="31">
        <f t="shared" si="3"/>
        <v>5685.130000000001</v>
      </c>
    </row>
    <row r="79" spans="1:13" ht="31.5" x14ac:dyDescent="0.2">
      <c r="A79" s="10" t="s">
        <v>108</v>
      </c>
      <c r="B79" s="9">
        <v>19050000</v>
      </c>
      <c r="C79" s="14">
        <f>C81</f>
        <v>0</v>
      </c>
      <c r="D79" s="14">
        <f>D81</f>
        <v>0</v>
      </c>
      <c r="E79" s="14">
        <f>E81</f>
        <v>0</v>
      </c>
      <c r="F79" s="14">
        <f>F81</f>
        <v>0</v>
      </c>
      <c r="G79" s="30" t="str">
        <f t="shared" ref="G79:G167" si="7">IF(E79=0,"",IF(F79/E79&gt;1.5, "зв.100",F79/E79*100))</f>
        <v/>
      </c>
      <c r="H79" s="14">
        <f t="shared" si="5"/>
        <v>0</v>
      </c>
      <c r="I79" s="14">
        <f>SUM(I80:I81)</f>
        <v>21.07</v>
      </c>
      <c r="J79" s="14">
        <f>SUM(J80:J81)</f>
        <v>0</v>
      </c>
      <c r="K79" s="14">
        <f>SUM(K80:K81)</f>
        <v>0</v>
      </c>
      <c r="L79" s="15" t="str">
        <f t="shared" si="6"/>
        <v/>
      </c>
      <c r="M79" s="14">
        <f t="shared" ref="M79:M166" si="8">K79-I79</f>
        <v>-21.07</v>
      </c>
    </row>
    <row r="80" spans="1:13" s="22" customFormat="1" ht="47.25" hidden="1" x14ac:dyDescent="0.2">
      <c r="A80" s="11" t="s">
        <v>134</v>
      </c>
      <c r="B80" s="43">
        <v>19050200</v>
      </c>
      <c r="C80" s="14"/>
      <c r="D80" s="14"/>
      <c r="E80" s="14"/>
      <c r="F80" s="14"/>
      <c r="G80" s="30" t="str">
        <f>IF(E80=0,"",IF(F80/E80&gt;1.5, "зв.100",F80/E80*100))</f>
        <v/>
      </c>
      <c r="H80" s="14">
        <f t="shared" si="5"/>
        <v>0</v>
      </c>
      <c r="I80" s="54"/>
      <c r="J80" s="54">
        <v>0</v>
      </c>
      <c r="K80" s="54"/>
      <c r="L80" s="53" t="str">
        <f>IF(J80=0,"",IF(K80/J80&gt;1.5, "зв.100",K80/J80*100))</f>
        <v/>
      </c>
      <c r="M80" s="31">
        <f>K80-I80</f>
        <v>0</v>
      </c>
    </row>
    <row r="81" spans="1:13" ht="47.25" hidden="1" x14ac:dyDescent="0.2">
      <c r="A81" s="11" t="s">
        <v>109</v>
      </c>
      <c r="B81" s="43">
        <v>19050300</v>
      </c>
      <c r="C81" s="38"/>
      <c r="D81" s="39"/>
      <c r="E81" s="39"/>
      <c r="F81" s="38"/>
      <c r="G81" s="30" t="str">
        <f t="shared" si="7"/>
        <v/>
      </c>
      <c r="H81" s="14">
        <f t="shared" si="5"/>
        <v>0</v>
      </c>
      <c r="I81" s="92">
        <v>21.07</v>
      </c>
      <c r="J81" s="92">
        <v>0</v>
      </c>
      <c r="K81" s="92"/>
      <c r="L81" s="15" t="str">
        <f t="shared" si="6"/>
        <v/>
      </c>
      <c r="M81" s="31">
        <f t="shared" si="8"/>
        <v>-21.07</v>
      </c>
    </row>
    <row r="82" spans="1:13" s="7" customFormat="1" ht="15.75" x14ac:dyDescent="0.2">
      <c r="A82" s="10" t="s">
        <v>441</v>
      </c>
      <c r="B82" s="9">
        <v>20000000</v>
      </c>
      <c r="C82" s="14">
        <f>C83+C94+C107+C119</f>
        <v>21107387.190000001</v>
      </c>
      <c r="D82" s="14">
        <f>D83+D94+D107+D119</f>
        <v>74794100</v>
      </c>
      <c r="E82" s="14">
        <f>E83+E94+E107+E119</f>
        <v>17363570</v>
      </c>
      <c r="F82" s="14">
        <f>F83+F94+F107+F119</f>
        <v>18127741.580000002</v>
      </c>
      <c r="G82" s="30">
        <f t="shared" si="7"/>
        <v>104.40100497766302</v>
      </c>
      <c r="H82" s="14">
        <f t="shared" si="5"/>
        <v>-2979645.6099999994</v>
      </c>
      <c r="I82" s="14">
        <f>I83+I94+I107+I119+I93</f>
        <v>23285911.190000001</v>
      </c>
      <c r="J82" s="14">
        <f>J83+J94+J107+J119+J93</f>
        <v>55072338</v>
      </c>
      <c r="K82" s="14">
        <f>K83+K94+K107+K119+K93</f>
        <v>23679249.169999998</v>
      </c>
      <c r="L82" s="15">
        <f t="shared" si="6"/>
        <v>42.996629578355652</v>
      </c>
      <c r="M82" s="14">
        <f t="shared" si="8"/>
        <v>393337.97999999672</v>
      </c>
    </row>
    <row r="83" spans="1:13" s="7" customFormat="1" ht="31.5" x14ac:dyDescent="0.2">
      <c r="A83" s="10" t="s">
        <v>411</v>
      </c>
      <c r="B83" s="9">
        <v>21000000</v>
      </c>
      <c r="C83" s="14">
        <f>C84+C87+C86</f>
        <v>5326555.3000000007</v>
      </c>
      <c r="D83" s="14">
        <f>D84+D87+D86</f>
        <v>13842000</v>
      </c>
      <c r="E83" s="14">
        <f>E84+E87+E86</f>
        <v>2152190</v>
      </c>
      <c r="F83" s="14">
        <f>F84+F87+F86</f>
        <v>3330024.88</v>
      </c>
      <c r="G83" s="30" t="str">
        <f t="shared" si="7"/>
        <v>зв.100</v>
      </c>
      <c r="H83" s="14">
        <f t="shared" si="5"/>
        <v>-1996530.4200000009</v>
      </c>
      <c r="I83" s="14">
        <f>I84+I87+I86</f>
        <v>0</v>
      </c>
      <c r="J83" s="14">
        <f>J84+J87+J86</f>
        <v>0</v>
      </c>
      <c r="K83" s="14">
        <f>K84+K87+K86</f>
        <v>0</v>
      </c>
      <c r="L83" s="15" t="str">
        <f t="shared" si="6"/>
        <v/>
      </c>
      <c r="M83" s="14">
        <f t="shared" si="8"/>
        <v>0</v>
      </c>
    </row>
    <row r="84" spans="1:13" s="7" customFormat="1" ht="114" customHeight="1" x14ac:dyDescent="0.2">
      <c r="A84" s="10" t="s">
        <v>269</v>
      </c>
      <c r="B84" s="9">
        <v>21010000</v>
      </c>
      <c r="C84" s="14">
        <f>C85</f>
        <v>423129.28</v>
      </c>
      <c r="D84" s="14">
        <f>D85</f>
        <v>2460000</v>
      </c>
      <c r="E84" s="14">
        <f>E85</f>
        <v>307600</v>
      </c>
      <c r="F84" s="14">
        <f>F85</f>
        <v>459784.61</v>
      </c>
      <c r="G84" s="30">
        <f t="shared" si="7"/>
        <v>149.47484070221066</v>
      </c>
      <c r="H84" s="14">
        <f t="shared" si="5"/>
        <v>36655.329999999958</v>
      </c>
      <c r="I84" s="14">
        <f>I85</f>
        <v>0</v>
      </c>
      <c r="J84" s="14">
        <f>J85</f>
        <v>0</v>
      </c>
      <c r="K84" s="14">
        <f>K85</f>
        <v>0</v>
      </c>
      <c r="L84" s="15" t="str">
        <f t="shared" si="6"/>
        <v/>
      </c>
      <c r="M84" s="14">
        <f t="shared" si="8"/>
        <v>0</v>
      </c>
    </row>
    <row r="85" spans="1:13" ht="63" hidden="1" x14ac:dyDescent="0.2">
      <c r="A85" s="11" t="s">
        <v>412</v>
      </c>
      <c r="B85" s="43">
        <v>21010300</v>
      </c>
      <c r="C85" s="92">
        <v>423129.28</v>
      </c>
      <c r="D85" s="110">
        <v>2460000</v>
      </c>
      <c r="E85" s="110">
        <v>307600</v>
      </c>
      <c r="F85" s="110">
        <v>459784.61</v>
      </c>
      <c r="G85" s="34">
        <f t="shared" si="7"/>
        <v>149.47484070221066</v>
      </c>
      <c r="H85" s="31">
        <f t="shared" si="5"/>
        <v>36655.329999999958</v>
      </c>
      <c r="I85" s="31">
        <v>0</v>
      </c>
      <c r="J85" s="31">
        <v>0</v>
      </c>
      <c r="K85" s="31">
        <v>0</v>
      </c>
      <c r="L85" s="15" t="str">
        <f t="shared" si="6"/>
        <v/>
      </c>
      <c r="M85" s="14">
        <f t="shared" si="8"/>
        <v>0</v>
      </c>
    </row>
    <row r="86" spans="1:13" ht="31.5" x14ac:dyDescent="0.2">
      <c r="A86" s="10" t="s">
        <v>69</v>
      </c>
      <c r="B86" s="9">
        <v>21050000</v>
      </c>
      <c r="C86" s="93">
        <v>4011400.22</v>
      </c>
      <c r="D86" s="111">
        <v>9000000</v>
      </c>
      <c r="E86" s="111">
        <v>1300000</v>
      </c>
      <c r="F86" s="111">
        <v>1946804.94</v>
      </c>
      <c r="G86" s="30">
        <f t="shared" si="7"/>
        <v>149.75422615384616</v>
      </c>
      <c r="H86" s="14">
        <f t="shared" si="5"/>
        <v>-2064595.2800000003</v>
      </c>
      <c r="I86" s="31"/>
      <c r="J86" s="31"/>
      <c r="K86" s="31"/>
      <c r="L86" s="15" t="str">
        <f t="shared" si="6"/>
        <v/>
      </c>
      <c r="M86" s="14">
        <f t="shared" si="8"/>
        <v>0</v>
      </c>
    </row>
    <row r="87" spans="1:13" s="7" customFormat="1" ht="15.75" x14ac:dyDescent="0.2">
      <c r="A87" s="10" t="s">
        <v>178</v>
      </c>
      <c r="B87" s="9">
        <v>21080000</v>
      </c>
      <c r="C87" s="14">
        <f>SUM(C88:C92)</f>
        <v>892025.8</v>
      </c>
      <c r="D87" s="14">
        <f>SUM(D88:D92)</f>
        <v>2382000</v>
      </c>
      <c r="E87" s="14">
        <f>SUM(E88:E92)</f>
        <v>544590</v>
      </c>
      <c r="F87" s="14">
        <f>SUM(F88:F92)</f>
        <v>923435.33</v>
      </c>
      <c r="G87" s="30" t="str">
        <f t="shared" si="7"/>
        <v>зв.100</v>
      </c>
      <c r="H87" s="14">
        <f t="shared" si="5"/>
        <v>31409.529999999912</v>
      </c>
      <c r="I87" s="14">
        <f>SUM(I88:I92)</f>
        <v>0</v>
      </c>
      <c r="J87" s="14">
        <f>SUM(J88:J91)</f>
        <v>0</v>
      </c>
      <c r="K87" s="14">
        <f>SUM(K88:K91)</f>
        <v>0</v>
      </c>
      <c r="L87" s="15" t="str">
        <f t="shared" si="6"/>
        <v/>
      </c>
      <c r="M87" s="14">
        <f t="shared" si="8"/>
        <v>0</v>
      </c>
    </row>
    <row r="88" spans="1:13" ht="15.75" hidden="1" x14ac:dyDescent="0.2">
      <c r="A88" s="11" t="s">
        <v>270</v>
      </c>
      <c r="B88" s="43">
        <v>21080500</v>
      </c>
      <c r="C88" s="92">
        <v>6059</v>
      </c>
      <c r="D88" s="92"/>
      <c r="E88" s="92"/>
      <c r="F88" s="92"/>
      <c r="G88" s="30" t="str">
        <f t="shared" si="7"/>
        <v/>
      </c>
      <c r="H88" s="14">
        <f t="shared" si="5"/>
        <v>-6059</v>
      </c>
      <c r="I88" s="31">
        <v>0</v>
      </c>
      <c r="J88" s="31">
        <v>0</v>
      </c>
      <c r="K88" s="31">
        <v>0</v>
      </c>
      <c r="L88" s="15" t="str">
        <f t="shared" si="6"/>
        <v/>
      </c>
      <c r="M88" s="14">
        <f t="shared" si="8"/>
        <v>0</v>
      </c>
    </row>
    <row r="89" spans="1:13" ht="79.5" hidden="1" customHeight="1" x14ac:dyDescent="0.2">
      <c r="A89" s="11" t="s">
        <v>413</v>
      </c>
      <c r="B89" s="43">
        <v>21080900</v>
      </c>
      <c r="C89" s="54"/>
      <c r="D89" s="92"/>
      <c r="E89" s="92"/>
      <c r="F89" s="92"/>
      <c r="G89" s="34" t="str">
        <f t="shared" si="7"/>
        <v/>
      </c>
      <c r="H89" s="31">
        <f t="shared" ref="H89:H111" si="9">F89-C89</f>
        <v>0</v>
      </c>
      <c r="I89" s="31">
        <v>0</v>
      </c>
      <c r="J89" s="31">
        <v>0</v>
      </c>
      <c r="K89" s="31">
        <v>0</v>
      </c>
      <c r="L89" s="15" t="str">
        <f t="shared" si="6"/>
        <v/>
      </c>
      <c r="M89" s="14">
        <f t="shared" si="8"/>
        <v>0</v>
      </c>
    </row>
    <row r="90" spans="1:13" ht="15.75" hidden="1" x14ac:dyDescent="0.2">
      <c r="A90" s="11" t="s">
        <v>6</v>
      </c>
      <c r="B90" s="43">
        <v>21081100</v>
      </c>
      <c r="C90" s="92">
        <v>604721.73</v>
      </c>
      <c r="D90" s="110">
        <v>1250000</v>
      </c>
      <c r="E90" s="110">
        <v>265000</v>
      </c>
      <c r="F90" s="110">
        <v>535753.36</v>
      </c>
      <c r="G90" s="34" t="str">
        <f t="shared" si="7"/>
        <v>зв.100</v>
      </c>
      <c r="H90" s="31">
        <f t="shared" si="9"/>
        <v>-68968.37</v>
      </c>
      <c r="I90" s="31">
        <v>0</v>
      </c>
      <c r="J90" s="31">
        <v>0</v>
      </c>
      <c r="K90" s="31">
        <v>0</v>
      </c>
      <c r="L90" s="15" t="str">
        <f t="shared" si="6"/>
        <v/>
      </c>
      <c r="M90" s="14">
        <f t="shared" si="8"/>
        <v>0</v>
      </c>
    </row>
    <row r="91" spans="1:13" ht="63" hidden="1" x14ac:dyDescent="0.2">
      <c r="A91" s="11" t="s">
        <v>55</v>
      </c>
      <c r="B91" s="43">
        <v>21081500</v>
      </c>
      <c r="C91" s="92">
        <v>281245.07</v>
      </c>
      <c r="D91" s="110">
        <v>1050000</v>
      </c>
      <c r="E91" s="110">
        <v>260000</v>
      </c>
      <c r="F91" s="110">
        <v>387681.97</v>
      </c>
      <c r="G91" s="34">
        <f t="shared" si="7"/>
        <v>149.10845</v>
      </c>
      <c r="H91" s="31">
        <f t="shared" si="9"/>
        <v>106436.89999999997</v>
      </c>
      <c r="I91" s="31"/>
      <c r="J91" s="31"/>
      <c r="K91" s="31"/>
      <c r="L91" s="15" t="str">
        <f t="shared" si="6"/>
        <v/>
      </c>
      <c r="M91" s="14">
        <f t="shared" si="8"/>
        <v>0</v>
      </c>
    </row>
    <row r="92" spans="1:13" s="22" customFormat="1" ht="15.75" hidden="1" x14ac:dyDescent="0.2">
      <c r="A92" s="11" t="s">
        <v>207</v>
      </c>
      <c r="B92" s="43">
        <v>21081700</v>
      </c>
      <c r="C92" s="33"/>
      <c r="D92" s="110">
        <v>82000</v>
      </c>
      <c r="E92" s="110">
        <v>19590</v>
      </c>
      <c r="F92" s="110">
        <v>0</v>
      </c>
      <c r="G92" s="34">
        <f>IF(E92=0,"",IF(F92/E92&gt;1.5, "зв.100",F92/E92*100))</f>
        <v>0</v>
      </c>
      <c r="H92" s="31">
        <f>F92-C92</f>
        <v>0</v>
      </c>
      <c r="I92" s="31"/>
      <c r="J92" s="31"/>
      <c r="K92" s="31"/>
      <c r="L92" s="15" t="str">
        <f>IF(J92=0,"",IF(K92/J92&gt;1.5, "зв.100",K92/J92*100))</f>
        <v/>
      </c>
      <c r="M92" s="14">
        <f>K92-I92</f>
        <v>0</v>
      </c>
    </row>
    <row r="93" spans="1:13" s="22" customFormat="1" ht="47.25" hidden="1" x14ac:dyDescent="0.2">
      <c r="A93" s="10" t="s">
        <v>110</v>
      </c>
      <c r="B93" s="9">
        <v>21110000</v>
      </c>
      <c r="C93" s="31"/>
      <c r="D93" s="31"/>
      <c r="E93" s="52"/>
      <c r="F93" s="31"/>
      <c r="G93" s="30" t="str">
        <f>IF(E93=0,"",IF(F93/E93&gt;1.5, "зв.100",F93/E93*100))</f>
        <v/>
      </c>
      <c r="H93" s="14">
        <f t="shared" si="9"/>
        <v>0</v>
      </c>
      <c r="I93" s="81"/>
      <c r="J93" s="31"/>
      <c r="K93" s="93"/>
      <c r="L93" s="15" t="str">
        <f>IF(J93=0,"",IF(K93/J93&gt;1.5, "зв.100",K93/J93*100))</f>
        <v/>
      </c>
      <c r="M93" s="14">
        <f>K93-I93</f>
        <v>0</v>
      </c>
    </row>
    <row r="94" spans="1:13" s="7" customFormat="1" ht="31.5" customHeight="1" x14ac:dyDescent="0.2">
      <c r="A94" s="10" t="s">
        <v>7</v>
      </c>
      <c r="B94" s="9">
        <v>22000000</v>
      </c>
      <c r="C94" s="14">
        <f>C100+C102+C95</f>
        <v>15078909.02</v>
      </c>
      <c r="D94" s="14">
        <f>D100+D102+D95</f>
        <v>60757000</v>
      </c>
      <c r="E94" s="14">
        <f>E100+E102+E95</f>
        <v>15162600</v>
      </c>
      <c r="F94" s="14">
        <f>F100+F102+F95</f>
        <v>13363156.58</v>
      </c>
      <c r="G94" s="30">
        <f t="shared" si="7"/>
        <v>88.132355796499283</v>
      </c>
      <c r="H94" s="14">
        <f t="shared" si="9"/>
        <v>-1715752.4399999995</v>
      </c>
      <c r="I94" s="14">
        <f>I100+I102+I95</f>
        <v>0</v>
      </c>
      <c r="J94" s="14">
        <f>J100+J102+J95</f>
        <v>0</v>
      </c>
      <c r="K94" s="14">
        <f>K100+K102+K95</f>
        <v>0</v>
      </c>
      <c r="L94" s="15" t="str">
        <f t="shared" si="6"/>
        <v/>
      </c>
      <c r="M94" s="14">
        <f t="shared" si="8"/>
        <v>0</v>
      </c>
    </row>
    <row r="95" spans="1:13" s="7" customFormat="1" ht="16.5" customHeight="1" x14ac:dyDescent="0.2">
      <c r="A95" s="10" t="s">
        <v>56</v>
      </c>
      <c r="B95" s="9">
        <v>22010000</v>
      </c>
      <c r="C95" s="14">
        <f>SUM(C96:C99)</f>
        <v>7429148.3700000001</v>
      </c>
      <c r="D95" s="14">
        <f>SUM(D96:D99)</f>
        <v>29382000</v>
      </c>
      <c r="E95" s="14">
        <f>SUM(E96:E99)</f>
        <v>7384600</v>
      </c>
      <c r="F95" s="14">
        <f>SUM(F96:F99)</f>
        <v>6071910.7599999998</v>
      </c>
      <c r="G95" s="30">
        <f t="shared" si="7"/>
        <v>82.223962841589255</v>
      </c>
      <c r="H95" s="14">
        <f t="shared" si="9"/>
        <v>-1357237.6100000003</v>
      </c>
      <c r="I95" s="14">
        <f>SUM(I96:I99)</f>
        <v>0</v>
      </c>
      <c r="J95" s="14">
        <f>SUM(J96:J99)</f>
        <v>0</v>
      </c>
      <c r="K95" s="14">
        <f>SUM(K96:K99)</f>
        <v>0</v>
      </c>
      <c r="L95" s="15" t="str">
        <f t="shared" si="6"/>
        <v/>
      </c>
      <c r="M95" s="14">
        <f t="shared" si="8"/>
        <v>0</v>
      </c>
    </row>
    <row r="96" spans="1:13" s="24" customFormat="1" ht="48.75" customHeight="1" x14ac:dyDescent="0.2">
      <c r="A96" s="11" t="s">
        <v>271</v>
      </c>
      <c r="B96" s="43">
        <v>22010300</v>
      </c>
      <c r="C96" s="92">
        <v>183856.82</v>
      </c>
      <c r="D96" s="110">
        <v>617000</v>
      </c>
      <c r="E96" s="110">
        <v>151500</v>
      </c>
      <c r="F96" s="110">
        <v>184006.3</v>
      </c>
      <c r="G96" s="34">
        <f t="shared" si="7"/>
        <v>121.45630363036304</v>
      </c>
      <c r="H96" s="31">
        <f t="shared" si="9"/>
        <v>149.47999999998137</v>
      </c>
      <c r="I96" s="31"/>
      <c r="J96" s="31"/>
      <c r="K96" s="31"/>
      <c r="L96" s="15" t="str">
        <f t="shared" si="6"/>
        <v/>
      </c>
      <c r="M96" s="14">
        <f t="shared" si="8"/>
        <v>0</v>
      </c>
    </row>
    <row r="97" spans="1:13" s="7" customFormat="1" ht="31.5" x14ac:dyDescent="0.2">
      <c r="A97" s="11" t="s">
        <v>57</v>
      </c>
      <c r="B97" s="43">
        <v>22012500</v>
      </c>
      <c r="C97" s="92">
        <v>6910956.8399999999</v>
      </c>
      <c r="D97" s="110">
        <v>27615000</v>
      </c>
      <c r="E97" s="110">
        <v>6961500</v>
      </c>
      <c r="F97" s="110">
        <v>5344267.46</v>
      </c>
      <c r="G97" s="34">
        <f t="shared" si="7"/>
        <v>76.768906988436399</v>
      </c>
      <c r="H97" s="31">
        <f t="shared" si="9"/>
        <v>-1566689.38</v>
      </c>
      <c r="I97" s="31"/>
      <c r="J97" s="31"/>
      <c r="K97" s="31"/>
      <c r="L97" s="15" t="str">
        <f t="shared" si="6"/>
        <v/>
      </c>
      <c r="M97" s="14">
        <f t="shared" si="8"/>
        <v>0</v>
      </c>
    </row>
    <row r="98" spans="1:13" s="23" customFormat="1" ht="31.5" customHeight="1" x14ac:dyDescent="0.2">
      <c r="A98" s="11" t="s">
        <v>104</v>
      </c>
      <c r="B98" s="43">
        <v>22012600</v>
      </c>
      <c r="C98" s="92">
        <v>310274.71000000002</v>
      </c>
      <c r="D98" s="110">
        <v>1100000</v>
      </c>
      <c r="E98" s="110">
        <v>260000</v>
      </c>
      <c r="F98" s="110">
        <v>520048</v>
      </c>
      <c r="G98" s="34" t="str">
        <f t="shared" si="7"/>
        <v>зв.100</v>
      </c>
      <c r="H98" s="31">
        <f t="shared" si="9"/>
        <v>209773.28999999998</v>
      </c>
      <c r="I98" s="31"/>
      <c r="J98" s="31"/>
      <c r="K98" s="31"/>
      <c r="L98" s="15" t="str">
        <f t="shared" si="6"/>
        <v/>
      </c>
      <c r="M98" s="14">
        <f t="shared" si="8"/>
        <v>0</v>
      </c>
    </row>
    <row r="99" spans="1:13" s="23" customFormat="1" ht="97.5" customHeight="1" x14ac:dyDescent="0.2">
      <c r="A99" s="11" t="s">
        <v>107</v>
      </c>
      <c r="B99" s="43">
        <v>22012900</v>
      </c>
      <c r="C99" s="92">
        <v>24060</v>
      </c>
      <c r="D99" s="110">
        <v>50000</v>
      </c>
      <c r="E99" s="110">
        <v>11600</v>
      </c>
      <c r="F99" s="110">
        <v>23589</v>
      </c>
      <c r="G99" s="34" t="str">
        <f t="shared" si="7"/>
        <v>зв.100</v>
      </c>
      <c r="H99" s="31">
        <f t="shared" si="9"/>
        <v>-471</v>
      </c>
      <c r="I99" s="31"/>
      <c r="J99" s="31"/>
      <c r="K99" s="31"/>
      <c r="L99" s="15" t="str">
        <f t="shared" si="6"/>
        <v/>
      </c>
      <c r="M99" s="14">
        <f t="shared" si="8"/>
        <v>0</v>
      </c>
    </row>
    <row r="100" spans="1:13" s="7" customFormat="1" ht="49.5" customHeight="1" x14ac:dyDescent="0.2">
      <c r="A100" s="10" t="s">
        <v>8</v>
      </c>
      <c r="B100" s="9">
        <v>22080000</v>
      </c>
      <c r="C100" s="14">
        <f>C101</f>
        <v>7560608.1699999999</v>
      </c>
      <c r="D100" s="14">
        <f>D101</f>
        <v>31000000</v>
      </c>
      <c r="E100" s="14">
        <f>E101</f>
        <v>7700000</v>
      </c>
      <c r="F100" s="14">
        <f>F101</f>
        <v>7240513.9500000002</v>
      </c>
      <c r="G100" s="30">
        <f t="shared" si="7"/>
        <v>94.032648701298712</v>
      </c>
      <c r="H100" s="14">
        <f t="shared" si="9"/>
        <v>-320094.21999999974</v>
      </c>
      <c r="I100" s="14">
        <f>I101</f>
        <v>0</v>
      </c>
      <c r="J100" s="14">
        <f>J101</f>
        <v>0</v>
      </c>
      <c r="K100" s="14">
        <f>K101</f>
        <v>0</v>
      </c>
      <c r="L100" s="15" t="str">
        <f t="shared" si="6"/>
        <v/>
      </c>
      <c r="M100" s="14">
        <f t="shared" si="8"/>
        <v>0</v>
      </c>
    </row>
    <row r="101" spans="1:13" ht="63" hidden="1" x14ac:dyDescent="0.2">
      <c r="A101" s="11" t="s">
        <v>25</v>
      </c>
      <c r="B101" s="43">
        <v>22080400</v>
      </c>
      <c r="C101" s="92">
        <v>7560608.1699999999</v>
      </c>
      <c r="D101" s="110">
        <v>31000000</v>
      </c>
      <c r="E101" s="110">
        <v>7700000</v>
      </c>
      <c r="F101" s="110">
        <v>7240513.9500000002</v>
      </c>
      <c r="G101" s="34">
        <f t="shared" si="7"/>
        <v>94.032648701298712</v>
      </c>
      <c r="H101" s="31">
        <f t="shared" si="9"/>
        <v>-320094.21999999974</v>
      </c>
      <c r="I101" s="31">
        <v>0</v>
      </c>
      <c r="J101" s="31">
        <v>0</v>
      </c>
      <c r="K101" s="31">
        <v>0</v>
      </c>
      <c r="L101" s="15" t="str">
        <f t="shared" si="6"/>
        <v/>
      </c>
      <c r="M101" s="14">
        <f t="shared" si="8"/>
        <v>0</v>
      </c>
    </row>
    <row r="102" spans="1:13" s="7" customFormat="1" ht="15.75" x14ac:dyDescent="0.2">
      <c r="A102" s="10" t="s">
        <v>442</v>
      </c>
      <c r="B102" s="9">
        <v>22090000</v>
      </c>
      <c r="C102" s="14">
        <f>SUM(C103:C106)</f>
        <v>89152.48000000001</v>
      </c>
      <c r="D102" s="14">
        <f>SUM(D103:D106)</f>
        <v>375000</v>
      </c>
      <c r="E102" s="14">
        <f>SUM(E103:E106)</f>
        <v>78000</v>
      </c>
      <c r="F102" s="14">
        <f>SUM(F103:F106)</f>
        <v>50731.869999999995</v>
      </c>
      <c r="G102" s="30">
        <f t="shared" si="7"/>
        <v>65.040858974358969</v>
      </c>
      <c r="H102" s="14">
        <f t="shared" si="9"/>
        <v>-38420.610000000015</v>
      </c>
      <c r="I102" s="14">
        <f>SUM(I103:I106)</f>
        <v>0</v>
      </c>
      <c r="J102" s="14">
        <f>SUM(J103:J106)</f>
        <v>0</v>
      </c>
      <c r="K102" s="14">
        <f>SUM(K103:K106)</f>
        <v>0</v>
      </c>
      <c r="L102" s="15" t="str">
        <f t="shared" si="6"/>
        <v/>
      </c>
      <c r="M102" s="14">
        <f t="shared" si="8"/>
        <v>0</v>
      </c>
    </row>
    <row r="103" spans="1:13" ht="63" hidden="1" x14ac:dyDescent="0.2">
      <c r="A103" s="11" t="s">
        <v>408</v>
      </c>
      <c r="B103" s="43">
        <v>22090100</v>
      </c>
      <c r="C103" s="92">
        <v>59337.48</v>
      </c>
      <c r="D103" s="110">
        <v>250000</v>
      </c>
      <c r="E103" s="110">
        <v>49000</v>
      </c>
      <c r="F103" s="110">
        <v>28204.87</v>
      </c>
      <c r="G103" s="34">
        <f t="shared" si="7"/>
        <v>57.560959183673468</v>
      </c>
      <c r="H103" s="31">
        <f t="shared" si="9"/>
        <v>-31132.610000000004</v>
      </c>
      <c r="I103" s="31">
        <v>0</v>
      </c>
      <c r="J103" s="31">
        <v>0</v>
      </c>
      <c r="K103" s="31">
        <v>0</v>
      </c>
      <c r="L103" s="15" t="str">
        <f t="shared" si="6"/>
        <v/>
      </c>
      <c r="M103" s="14">
        <f t="shared" si="8"/>
        <v>0</v>
      </c>
    </row>
    <row r="104" spans="1:13" ht="18.75" hidden="1" customHeight="1" x14ac:dyDescent="0.2">
      <c r="A104" s="11" t="s">
        <v>58</v>
      </c>
      <c r="B104" s="43">
        <v>22090200</v>
      </c>
      <c r="C104" s="92">
        <v>17</v>
      </c>
      <c r="D104" s="92">
        <v>0</v>
      </c>
      <c r="E104" s="92">
        <v>0</v>
      </c>
      <c r="F104" s="92"/>
      <c r="G104" s="34" t="str">
        <f t="shared" si="7"/>
        <v/>
      </c>
      <c r="H104" s="31">
        <f t="shared" si="9"/>
        <v>-17</v>
      </c>
      <c r="I104" s="31"/>
      <c r="J104" s="31"/>
      <c r="K104" s="31"/>
      <c r="L104" s="15" t="str">
        <f t="shared" si="6"/>
        <v/>
      </c>
      <c r="M104" s="14">
        <f t="shared" si="8"/>
        <v>0</v>
      </c>
    </row>
    <row r="105" spans="1:13" ht="63" hidden="1" x14ac:dyDescent="0.2">
      <c r="A105" s="11" t="s">
        <v>59</v>
      </c>
      <c r="B105" s="43">
        <v>22090300</v>
      </c>
      <c r="C105" s="31"/>
      <c r="D105" s="31">
        <v>0</v>
      </c>
      <c r="E105" s="39"/>
      <c r="F105" s="31"/>
      <c r="G105" s="34" t="str">
        <f t="shared" si="7"/>
        <v/>
      </c>
      <c r="H105" s="31">
        <f t="shared" si="9"/>
        <v>0</v>
      </c>
      <c r="I105" s="31"/>
      <c r="J105" s="31"/>
      <c r="K105" s="31"/>
      <c r="L105" s="15" t="str">
        <f t="shared" si="6"/>
        <v/>
      </c>
      <c r="M105" s="14">
        <f t="shared" si="8"/>
        <v>0</v>
      </c>
    </row>
    <row r="106" spans="1:13" ht="47.25" hidden="1" x14ac:dyDescent="0.2">
      <c r="A106" s="11" t="s">
        <v>9</v>
      </c>
      <c r="B106" s="43">
        <v>22090400</v>
      </c>
      <c r="C106" s="92">
        <v>29798</v>
      </c>
      <c r="D106" s="110">
        <v>125000</v>
      </c>
      <c r="E106" s="110">
        <v>29000</v>
      </c>
      <c r="F106" s="110">
        <v>22527</v>
      </c>
      <c r="G106" s="34">
        <f t="shared" si="7"/>
        <v>77.679310344827584</v>
      </c>
      <c r="H106" s="31">
        <f t="shared" si="9"/>
        <v>-7271</v>
      </c>
      <c r="I106" s="31">
        <v>0</v>
      </c>
      <c r="J106" s="31">
        <v>0</v>
      </c>
      <c r="K106" s="31">
        <v>0</v>
      </c>
      <c r="L106" s="15" t="str">
        <f t="shared" si="6"/>
        <v/>
      </c>
      <c r="M106" s="14">
        <f t="shared" si="8"/>
        <v>0</v>
      </c>
    </row>
    <row r="107" spans="1:13" s="7" customFormat="1" ht="15.75" x14ac:dyDescent="0.2">
      <c r="A107" s="10" t="s">
        <v>179</v>
      </c>
      <c r="B107" s="9">
        <v>24000000</v>
      </c>
      <c r="C107" s="14">
        <f>C108+C115+C118</f>
        <v>701922.87</v>
      </c>
      <c r="D107" s="14">
        <f>D108+D115+D118</f>
        <v>195100</v>
      </c>
      <c r="E107" s="14">
        <f>E108+E115+E118</f>
        <v>48780</v>
      </c>
      <c r="F107" s="14">
        <f>F108+F115+F118</f>
        <v>1434560.1199999999</v>
      </c>
      <c r="G107" s="30" t="str">
        <f t="shared" si="7"/>
        <v>зв.100</v>
      </c>
      <c r="H107" s="14">
        <f t="shared" si="9"/>
        <v>732637.24999999988</v>
      </c>
      <c r="I107" s="14">
        <f>I108+I115+I118</f>
        <v>4935881.1900000004</v>
      </c>
      <c r="J107" s="14">
        <f>J108+J115+J118</f>
        <v>7056913</v>
      </c>
      <c r="K107" s="14">
        <f>K108+K115+K118</f>
        <v>5596995.1100000003</v>
      </c>
      <c r="L107" s="15">
        <f t="shared" si="6"/>
        <v>79.312230574473574</v>
      </c>
      <c r="M107" s="14">
        <f t="shared" si="8"/>
        <v>661113.91999999993</v>
      </c>
    </row>
    <row r="108" spans="1:13" s="7" customFormat="1" ht="15.75" x14ac:dyDescent="0.2">
      <c r="A108" s="10" t="s">
        <v>178</v>
      </c>
      <c r="B108" s="9">
        <v>24060000</v>
      </c>
      <c r="C108" s="14">
        <f>SUM(C109:C114)</f>
        <v>701922.87</v>
      </c>
      <c r="D108" s="14">
        <f>SUM(D109:D114)</f>
        <v>195100</v>
      </c>
      <c r="E108" s="14">
        <f>SUM(E109:E114)</f>
        <v>48780</v>
      </c>
      <c r="F108" s="14">
        <f>SUM(F109:F114)</f>
        <v>1434560.1199999999</v>
      </c>
      <c r="G108" s="30" t="str">
        <f t="shared" si="7"/>
        <v>зв.100</v>
      </c>
      <c r="H108" s="14">
        <f t="shared" si="9"/>
        <v>732637.24999999988</v>
      </c>
      <c r="I108" s="14">
        <f>SUM(I109:I114)</f>
        <v>315226.65000000002</v>
      </c>
      <c r="J108" s="14">
        <f>SUM(J109:J114)</f>
        <v>50000</v>
      </c>
      <c r="K108" s="14">
        <f>SUM(K109:K114)</f>
        <v>170</v>
      </c>
      <c r="L108" s="15">
        <f t="shared" si="6"/>
        <v>0.33999999999999997</v>
      </c>
      <c r="M108" s="14">
        <f t="shared" si="8"/>
        <v>-315056.65000000002</v>
      </c>
    </row>
    <row r="109" spans="1:13" ht="15.75" x14ac:dyDescent="0.2">
      <c r="A109" s="11" t="s">
        <v>443</v>
      </c>
      <c r="B109" s="43">
        <v>24060300</v>
      </c>
      <c r="C109" s="92">
        <v>654871.47</v>
      </c>
      <c r="D109" s="110">
        <v>0</v>
      </c>
      <c r="E109" s="110">
        <v>0</v>
      </c>
      <c r="F109" s="110">
        <v>1255714.8899999999</v>
      </c>
      <c r="G109" s="30" t="str">
        <f t="shared" si="7"/>
        <v/>
      </c>
      <c r="H109" s="31">
        <f t="shared" si="9"/>
        <v>600843.41999999993</v>
      </c>
      <c r="I109" s="31">
        <v>0</v>
      </c>
      <c r="J109" s="31">
        <v>0</v>
      </c>
      <c r="K109" s="31">
        <v>0</v>
      </c>
      <c r="L109" s="15" t="str">
        <f t="shared" si="6"/>
        <v/>
      </c>
      <c r="M109" s="14">
        <f t="shared" si="8"/>
        <v>0</v>
      </c>
    </row>
    <row r="110" spans="1:13" ht="31.5" hidden="1" x14ac:dyDescent="0.2">
      <c r="A110" s="11" t="s">
        <v>68</v>
      </c>
      <c r="B110" s="43">
        <v>24060600</v>
      </c>
      <c r="C110" s="31"/>
      <c r="D110" s="92"/>
      <c r="E110" s="92"/>
      <c r="F110" s="92"/>
      <c r="G110" s="34" t="str">
        <f t="shared" si="7"/>
        <v/>
      </c>
      <c r="H110" s="31">
        <f t="shared" si="9"/>
        <v>0</v>
      </c>
      <c r="I110" s="31">
        <v>0</v>
      </c>
      <c r="J110" s="31">
        <v>0</v>
      </c>
      <c r="K110" s="31">
        <v>0</v>
      </c>
      <c r="L110" s="15" t="str">
        <f t="shared" si="6"/>
        <v/>
      </c>
      <c r="M110" s="14">
        <f t="shared" si="8"/>
        <v>0</v>
      </c>
    </row>
    <row r="111" spans="1:13" s="22" customFormat="1" ht="78.75" hidden="1" x14ac:dyDescent="0.2">
      <c r="A111" s="11" t="s">
        <v>272</v>
      </c>
      <c r="B111" s="43">
        <v>24061900</v>
      </c>
      <c r="C111" s="54">
        <v>26330</v>
      </c>
      <c r="D111" s="92"/>
      <c r="E111" s="92"/>
      <c r="F111" s="92"/>
      <c r="G111" s="30" t="str">
        <f>IF(E111=0,"",IF(F111/E111&gt;1.5, "зв.100",F111/E111*100))</f>
        <v/>
      </c>
      <c r="H111" s="31">
        <f t="shared" si="9"/>
        <v>-26330</v>
      </c>
      <c r="I111" s="31"/>
      <c r="J111" s="31"/>
      <c r="K111" s="31"/>
      <c r="L111" s="53" t="str">
        <f>IF(J111=0,"",IF(K111/J111&gt;1.5, "зв.100",K111/J111*100))</f>
        <v/>
      </c>
      <c r="M111" s="31">
        <f>K111-I111</f>
        <v>0</v>
      </c>
    </row>
    <row r="112" spans="1:13" ht="63" x14ac:dyDescent="0.2">
      <c r="A112" s="11" t="s">
        <v>10</v>
      </c>
      <c r="B112" s="43">
        <v>24062100</v>
      </c>
      <c r="C112" s="31">
        <v>0</v>
      </c>
      <c r="D112" s="31"/>
      <c r="E112" s="31"/>
      <c r="F112" s="31"/>
      <c r="G112" s="30" t="str">
        <f t="shared" si="7"/>
        <v/>
      </c>
      <c r="H112" s="31">
        <f t="shared" ref="H112:H154" si="10">F112-C112</f>
        <v>0</v>
      </c>
      <c r="I112" s="92">
        <v>315226.65000000002</v>
      </c>
      <c r="J112" s="110">
        <v>50000</v>
      </c>
      <c r="K112" s="110">
        <v>170</v>
      </c>
      <c r="L112" s="53">
        <f t="shared" si="6"/>
        <v>0.33999999999999997</v>
      </c>
      <c r="M112" s="31">
        <f t="shared" si="8"/>
        <v>-315056.65000000002</v>
      </c>
    </row>
    <row r="113" spans="1:13" s="22" customFormat="1" ht="78.75" hidden="1" x14ac:dyDescent="0.2">
      <c r="A113" s="11" t="s">
        <v>176</v>
      </c>
      <c r="B113" s="63" t="s">
        <v>177</v>
      </c>
      <c r="C113" s="33"/>
      <c r="D113" s="72"/>
      <c r="E113" s="72"/>
      <c r="F113" s="72"/>
      <c r="G113" s="34" t="str">
        <f t="shared" si="7"/>
        <v/>
      </c>
      <c r="H113" s="31">
        <f t="shared" si="10"/>
        <v>0</v>
      </c>
      <c r="I113" s="31"/>
      <c r="J113" s="64"/>
      <c r="K113" s="33"/>
      <c r="L113" s="15" t="str">
        <f t="shared" si="6"/>
        <v/>
      </c>
      <c r="M113" s="14">
        <f t="shared" si="8"/>
        <v>0</v>
      </c>
    </row>
    <row r="114" spans="1:13" s="22" customFormat="1" ht="94.5" hidden="1" x14ac:dyDescent="0.2">
      <c r="A114" s="11" t="s">
        <v>190</v>
      </c>
      <c r="B114" s="63" t="s">
        <v>180</v>
      </c>
      <c r="C114" s="92">
        <v>20721.400000000001</v>
      </c>
      <c r="D114" s="110">
        <v>195100</v>
      </c>
      <c r="E114" s="110">
        <v>48780</v>
      </c>
      <c r="F114" s="110">
        <v>178845.23</v>
      </c>
      <c r="G114" s="34" t="str">
        <f>IF(E114=0,"",IF(F114/E114&gt;1.5, "зв.100",F114/E114*100))</f>
        <v>зв.100</v>
      </c>
      <c r="H114" s="31">
        <f t="shared" si="10"/>
        <v>158123.83000000002</v>
      </c>
      <c r="I114" s="31"/>
      <c r="J114" s="64"/>
      <c r="K114" s="33"/>
      <c r="L114" s="15" t="str">
        <f>IF(J114=0,"",IF(K114/J114&gt;1.5, "зв.100",K114/J114*100))</f>
        <v/>
      </c>
      <c r="M114" s="14">
        <f>K114-I114</f>
        <v>0</v>
      </c>
    </row>
    <row r="115" spans="1:13" s="7" customFormat="1" ht="31.5" x14ac:dyDescent="0.2">
      <c r="A115" s="10" t="s">
        <v>444</v>
      </c>
      <c r="B115" s="9">
        <v>24110000</v>
      </c>
      <c r="C115" s="14">
        <f>C116+C117</f>
        <v>0</v>
      </c>
      <c r="D115" s="14">
        <f>D116+D117</f>
        <v>0</v>
      </c>
      <c r="E115" s="14">
        <f>E116+E117</f>
        <v>0</v>
      </c>
      <c r="F115" s="14">
        <f>F116+F117</f>
        <v>0</v>
      </c>
      <c r="G115" s="30" t="str">
        <f t="shared" si="7"/>
        <v/>
      </c>
      <c r="H115" s="14">
        <f t="shared" si="10"/>
        <v>0</v>
      </c>
      <c r="I115" s="14">
        <f>I117+I116</f>
        <v>13</v>
      </c>
      <c r="J115" s="14">
        <f>J117+J116</f>
        <v>6913</v>
      </c>
      <c r="K115" s="14">
        <f>K117+K116</f>
        <v>13960.29</v>
      </c>
      <c r="L115" s="15" t="str">
        <f t="shared" si="6"/>
        <v>зв.100</v>
      </c>
      <c r="M115" s="14">
        <f t="shared" si="8"/>
        <v>13947.29</v>
      </c>
    </row>
    <row r="116" spans="1:13" s="23" customFormat="1" ht="47.25" hidden="1" x14ac:dyDescent="0.2">
      <c r="A116" s="11" t="s">
        <v>191</v>
      </c>
      <c r="B116" s="43">
        <v>24110700</v>
      </c>
      <c r="C116" s="14"/>
      <c r="D116" s="14"/>
      <c r="E116" s="14"/>
      <c r="F116" s="14"/>
      <c r="G116" s="30" t="str">
        <f>IF(E116=0,"",IF(F116/E116&gt;1.5, "зв.100",F116/E116*100))</f>
        <v/>
      </c>
      <c r="H116" s="14">
        <f t="shared" si="10"/>
        <v>0</v>
      </c>
      <c r="I116" s="92">
        <v>13</v>
      </c>
      <c r="J116" s="110">
        <v>13</v>
      </c>
      <c r="K116" s="110">
        <v>13</v>
      </c>
      <c r="L116" s="53">
        <f>IF(J116=0,"",IF(K116/J116&gt;1.5, "зв.100",K116/J116*100))</f>
        <v>100</v>
      </c>
      <c r="M116" s="31">
        <f>K116-I116</f>
        <v>0</v>
      </c>
    </row>
    <row r="117" spans="1:13" ht="78.75" hidden="1" x14ac:dyDescent="0.2">
      <c r="A117" s="11" t="s">
        <v>26</v>
      </c>
      <c r="B117" s="43">
        <v>24110900</v>
      </c>
      <c r="C117" s="31">
        <v>0</v>
      </c>
      <c r="D117" s="31">
        <v>0</v>
      </c>
      <c r="E117" s="31">
        <v>0</v>
      </c>
      <c r="F117" s="31">
        <v>0</v>
      </c>
      <c r="G117" s="30" t="str">
        <f t="shared" si="7"/>
        <v/>
      </c>
      <c r="H117" s="14">
        <f t="shared" si="10"/>
        <v>0</v>
      </c>
      <c r="I117" s="92">
        <v>0</v>
      </c>
      <c r="J117" s="110">
        <v>6900</v>
      </c>
      <c r="K117" s="110">
        <v>13947.29</v>
      </c>
      <c r="L117" s="53" t="str">
        <f t="shared" si="6"/>
        <v>зв.100</v>
      </c>
      <c r="M117" s="31">
        <f t="shared" si="8"/>
        <v>13947.29</v>
      </c>
    </row>
    <row r="118" spans="1:13" s="7" customFormat="1" ht="32.25" customHeight="1" x14ac:dyDescent="0.2">
      <c r="A118" s="10" t="s">
        <v>5</v>
      </c>
      <c r="B118" s="9">
        <v>24170000</v>
      </c>
      <c r="C118" s="14">
        <v>0</v>
      </c>
      <c r="D118" s="14">
        <v>0</v>
      </c>
      <c r="E118" s="14">
        <v>0</v>
      </c>
      <c r="F118" s="14">
        <v>0</v>
      </c>
      <c r="G118" s="30" t="str">
        <f t="shared" si="7"/>
        <v/>
      </c>
      <c r="H118" s="14">
        <f t="shared" si="10"/>
        <v>0</v>
      </c>
      <c r="I118" s="93">
        <v>4620641.54</v>
      </c>
      <c r="J118" s="93">
        <v>7000000</v>
      </c>
      <c r="K118" s="93">
        <v>5582864.8200000003</v>
      </c>
      <c r="L118" s="15">
        <f t="shared" si="6"/>
        <v>79.755211714285721</v>
      </c>
      <c r="M118" s="14">
        <f t="shared" si="8"/>
        <v>962223.28000000026</v>
      </c>
    </row>
    <row r="119" spans="1:13" s="7" customFormat="1" ht="15.75" x14ac:dyDescent="0.2">
      <c r="A119" s="10" t="s">
        <v>445</v>
      </c>
      <c r="B119" s="9">
        <v>25000000</v>
      </c>
      <c r="C119" s="14">
        <f>SUM(C120:C121)</f>
        <v>0</v>
      </c>
      <c r="D119" s="14">
        <f>SUM(D120:D121)</f>
        <v>0</v>
      </c>
      <c r="E119" s="14">
        <f>SUM(E120:E121)</f>
        <v>0</v>
      </c>
      <c r="F119" s="14">
        <f>SUM(F120:F121)</f>
        <v>0</v>
      </c>
      <c r="G119" s="30" t="str">
        <f t="shared" si="7"/>
        <v/>
      </c>
      <c r="H119" s="14">
        <f t="shared" si="10"/>
        <v>0</v>
      </c>
      <c r="I119" s="14">
        <f>SUM(I120:I121)</f>
        <v>18350030</v>
      </c>
      <c r="J119" s="14">
        <f>SUM(J120:J121)</f>
        <v>48015425</v>
      </c>
      <c r="K119" s="14">
        <f>SUM(K120:K121)</f>
        <v>18082254.059999999</v>
      </c>
      <c r="L119" s="15">
        <f t="shared" si="6"/>
        <v>37.65926066467182</v>
      </c>
      <c r="M119" s="14">
        <f t="shared" si="8"/>
        <v>-267775.94000000134</v>
      </c>
    </row>
    <row r="120" spans="1:13" s="7" customFormat="1" ht="47.25" x14ac:dyDescent="0.2">
      <c r="A120" s="10" t="s">
        <v>446</v>
      </c>
      <c r="B120" s="9">
        <v>25010000</v>
      </c>
      <c r="C120" s="14">
        <v>0</v>
      </c>
      <c r="D120" s="14">
        <v>0</v>
      </c>
      <c r="E120" s="14">
        <v>0</v>
      </c>
      <c r="F120" s="14">
        <v>0</v>
      </c>
      <c r="G120" s="30" t="str">
        <f t="shared" si="7"/>
        <v/>
      </c>
      <c r="H120" s="14">
        <f t="shared" si="10"/>
        <v>0</v>
      </c>
      <c r="I120" s="93">
        <v>12535552.280000001</v>
      </c>
      <c r="J120" s="93">
        <v>48015425</v>
      </c>
      <c r="K120" s="93">
        <v>11559596.309999999</v>
      </c>
      <c r="L120" s="15">
        <f t="shared" si="6"/>
        <v>24.074755789415587</v>
      </c>
      <c r="M120" s="14">
        <f t="shared" si="8"/>
        <v>-975955.97000000253</v>
      </c>
    </row>
    <row r="121" spans="1:13" s="7" customFormat="1" ht="31.5" x14ac:dyDescent="0.2">
      <c r="A121" s="10" t="s">
        <v>28</v>
      </c>
      <c r="B121" s="9">
        <v>25020000</v>
      </c>
      <c r="C121" s="14">
        <v>0</v>
      </c>
      <c r="D121" s="14">
        <v>0</v>
      </c>
      <c r="E121" s="14">
        <v>0</v>
      </c>
      <c r="F121" s="14">
        <v>0</v>
      </c>
      <c r="G121" s="30" t="str">
        <f t="shared" si="7"/>
        <v/>
      </c>
      <c r="H121" s="14">
        <f t="shared" si="10"/>
        <v>0</v>
      </c>
      <c r="I121" s="93">
        <v>5814477.7200000007</v>
      </c>
      <c r="J121" s="93">
        <v>0</v>
      </c>
      <c r="K121" s="93">
        <v>6522657.75</v>
      </c>
      <c r="L121" s="15" t="str">
        <f t="shared" si="6"/>
        <v/>
      </c>
      <c r="M121" s="14">
        <f t="shared" si="8"/>
        <v>708180.02999999933</v>
      </c>
    </row>
    <row r="122" spans="1:13" s="7" customFormat="1" ht="15.75" x14ac:dyDescent="0.2">
      <c r="A122" s="10" t="s">
        <v>447</v>
      </c>
      <c r="B122" s="9">
        <v>30000000</v>
      </c>
      <c r="C122" s="14">
        <f>C123+C128</f>
        <v>5477.4000000000005</v>
      </c>
      <c r="D122" s="14">
        <f>D123+D128</f>
        <v>0</v>
      </c>
      <c r="E122" s="14">
        <f>E123+E128</f>
        <v>0</v>
      </c>
      <c r="F122" s="14">
        <f>F123+F128</f>
        <v>0</v>
      </c>
      <c r="G122" s="30" t="str">
        <f t="shared" si="7"/>
        <v/>
      </c>
      <c r="H122" s="14">
        <f t="shared" si="10"/>
        <v>-5477.4000000000005</v>
      </c>
      <c r="I122" s="14">
        <f>I123+I128</f>
        <v>5579798.5100000007</v>
      </c>
      <c r="J122" s="14">
        <f>J123+J128</f>
        <v>20800000</v>
      </c>
      <c r="K122" s="14">
        <f>K123+K128</f>
        <v>6332114.6000000006</v>
      </c>
      <c r="L122" s="15">
        <f t="shared" si="6"/>
        <v>30.442858653846155</v>
      </c>
      <c r="M122" s="14">
        <f t="shared" si="8"/>
        <v>752316.08999999985</v>
      </c>
    </row>
    <row r="123" spans="1:13" s="7" customFormat="1" ht="31.5" x14ac:dyDescent="0.2">
      <c r="A123" s="10" t="s">
        <v>286</v>
      </c>
      <c r="B123" s="9">
        <v>31000000</v>
      </c>
      <c r="C123" s="14">
        <f>C124+C126+C127</f>
        <v>5477.4000000000005</v>
      </c>
      <c r="D123" s="14">
        <f>D124+D126+D127</f>
        <v>0</v>
      </c>
      <c r="E123" s="14">
        <f>E124+E126+E127</f>
        <v>0</v>
      </c>
      <c r="F123" s="14">
        <f>F124+F126+F127</f>
        <v>0</v>
      </c>
      <c r="G123" s="30" t="str">
        <f t="shared" si="7"/>
        <v/>
      </c>
      <c r="H123" s="14">
        <f t="shared" si="10"/>
        <v>-5477.4000000000005</v>
      </c>
      <c r="I123" s="14">
        <f>I124+I126+I127</f>
        <v>2195.4</v>
      </c>
      <c r="J123" s="14">
        <f>J124+J126+J127</f>
        <v>2800000</v>
      </c>
      <c r="K123" s="14">
        <f>K124+K126+K127</f>
        <v>1175.7</v>
      </c>
      <c r="L123" s="15">
        <f t="shared" si="6"/>
        <v>4.1989285714285715E-2</v>
      </c>
      <c r="M123" s="14">
        <f t="shared" si="8"/>
        <v>-1019.7</v>
      </c>
    </row>
    <row r="124" spans="1:13" s="7" customFormat="1" ht="98.25" customHeight="1" x14ac:dyDescent="0.2">
      <c r="A124" s="10" t="s">
        <v>11</v>
      </c>
      <c r="B124" s="9">
        <v>31010000</v>
      </c>
      <c r="C124" s="14">
        <f>C125</f>
        <v>5454.88</v>
      </c>
      <c r="D124" s="14">
        <f>D125</f>
        <v>0</v>
      </c>
      <c r="E124" s="14">
        <f>E125</f>
        <v>0</v>
      </c>
      <c r="F124" s="14">
        <f>F125</f>
        <v>0</v>
      </c>
      <c r="G124" s="30" t="str">
        <f t="shared" si="7"/>
        <v/>
      </c>
      <c r="H124" s="14">
        <f t="shared" si="10"/>
        <v>-5454.88</v>
      </c>
      <c r="I124" s="14">
        <f>I125</f>
        <v>0</v>
      </c>
      <c r="J124" s="14">
        <f>J125</f>
        <v>0</v>
      </c>
      <c r="K124" s="14">
        <f>K125</f>
        <v>0</v>
      </c>
      <c r="L124" s="15" t="str">
        <f t="shared" si="6"/>
        <v/>
      </c>
      <c r="M124" s="14">
        <f t="shared" si="8"/>
        <v>0</v>
      </c>
    </row>
    <row r="125" spans="1:13" ht="94.5" hidden="1" x14ac:dyDescent="0.2">
      <c r="A125" s="11" t="s">
        <v>12</v>
      </c>
      <c r="B125" s="43">
        <v>31010200</v>
      </c>
      <c r="C125" s="92">
        <v>5454.88</v>
      </c>
      <c r="D125" s="92"/>
      <c r="E125" s="92"/>
      <c r="F125" s="92"/>
      <c r="G125" s="34" t="str">
        <f t="shared" si="7"/>
        <v/>
      </c>
      <c r="H125" s="31">
        <f t="shared" si="10"/>
        <v>-5454.88</v>
      </c>
      <c r="I125" s="31">
        <v>0</v>
      </c>
      <c r="J125" s="31">
        <v>0</v>
      </c>
      <c r="K125" s="31">
        <v>0</v>
      </c>
      <c r="L125" s="15" t="str">
        <f t="shared" si="6"/>
        <v/>
      </c>
      <c r="M125" s="14">
        <f t="shared" si="8"/>
        <v>0</v>
      </c>
    </row>
    <row r="126" spans="1:13" s="7" customFormat="1" ht="47.25" x14ac:dyDescent="0.2">
      <c r="A126" s="10" t="s">
        <v>448</v>
      </c>
      <c r="B126" s="9">
        <v>31020000</v>
      </c>
      <c r="C126" s="93">
        <v>22.52</v>
      </c>
      <c r="D126" s="93">
        <v>0</v>
      </c>
      <c r="E126" s="93">
        <v>0</v>
      </c>
      <c r="F126" s="93"/>
      <c r="G126" s="30" t="str">
        <f t="shared" si="7"/>
        <v/>
      </c>
      <c r="H126" s="14">
        <f t="shared" si="10"/>
        <v>-22.52</v>
      </c>
      <c r="I126" s="14">
        <v>0</v>
      </c>
      <c r="J126" s="14">
        <v>0</v>
      </c>
      <c r="K126" s="14">
        <v>0</v>
      </c>
      <c r="L126" s="15" t="str">
        <f t="shared" si="6"/>
        <v/>
      </c>
      <c r="M126" s="14">
        <f t="shared" si="8"/>
        <v>0</v>
      </c>
    </row>
    <row r="127" spans="1:13" s="7" customFormat="1" ht="48" customHeight="1" x14ac:dyDescent="0.2">
      <c r="A127" s="10" t="s">
        <v>449</v>
      </c>
      <c r="B127" s="9">
        <v>31030000</v>
      </c>
      <c r="C127" s="14">
        <v>0</v>
      </c>
      <c r="D127" s="14">
        <v>0</v>
      </c>
      <c r="E127" s="14">
        <v>0</v>
      </c>
      <c r="F127" s="14">
        <v>0</v>
      </c>
      <c r="G127" s="30" t="str">
        <f t="shared" si="7"/>
        <v/>
      </c>
      <c r="H127" s="14">
        <f t="shared" si="10"/>
        <v>0</v>
      </c>
      <c r="I127" s="93">
        <v>2195.4</v>
      </c>
      <c r="J127" s="93">
        <v>2800000</v>
      </c>
      <c r="K127" s="93">
        <v>1175.7</v>
      </c>
      <c r="L127" s="15">
        <f t="shared" si="6"/>
        <v>4.1989285714285715E-2</v>
      </c>
      <c r="M127" s="14">
        <f t="shared" si="8"/>
        <v>-1019.7</v>
      </c>
    </row>
    <row r="128" spans="1:13" s="7" customFormat="1" ht="31.5" x14ac:dyDescent="0.2">
      <c r="A128" s="10" t="s">
        <v>450</v>
      </c>
      <c r="B128" s="9">
        <v>33000000</v>
      </c>
      <c r="C128" s="14">
        <f>C129</f>
        <v>0</v>
      </c>
      <c r="D128" s="14">
        <f>D129</f>
        <v>0</v>
      </c>
      <c r="E128" s="14">
        <f>E129</f>
        <v>0</v>
      </c>
      <c r="F128" s="14">
        <f>F129</f>
        <v>0</v>
      </c>
      <c r="G128" s="30" t="str">
        <f t="shared" si="7"/>
        <v/>
      </c>
      <c r="H128" s="14">
        <f t="shared" si="10"/>
        <v>0</v>
      </c>
      <c r="I128" s="14">
        <f>I129</f>
        <v>5577603.1100000003</v>
      </c>
      <c r="J128" s="14">
        <f>J129</f>
        <v>18000000</v>
      </c>
      <c r="K128" s="14">
        <f>K129</f>
        <v>6330938.9000000004</v>
      </c>
      <c r="L128" s="15">
        <f t="shared" si="6"/>
        <v>35.171882777777782</v>
      </c>
      <c r="M128" s="14">
        <f t="shared" si="8"/>
        <v>753335.79</v>
      </c>
    </row>
    <row r="129" spans="1:13" s="7" customFormat="1" ht="15.75" x14ac:dyDescent="0.2">
      <c r="A129" s="10" t="s">
        <v>451</v>
      </c>
      <c r="B129" s="9">
        <v>33010000</v>
      </c>
      <c r="C129" s="14">
        <f>SUM(C130:C131)</f>
        <v>0</v>
      </c>
      <c r="D129" s="14">
        <f>SUM(D130:D131)</f>
        <v>0</v>
      </c>
      <c r="E129" s="14">
        <f>SUM(E130:E131)</f>
        <v>0</v>
      </c>
      <c r="F129" s="14">
        <f>SUM(F130:F131)</f>
        <v>0</v>
      </c>
      <c r="G129" s="30" t="str">
        <f t="shared" si="7"/>
        <v/>
      </c>
      <c r="H129" s="14">
        <f t="shared" si="10"/>
        <v>0</v>
      </c>
      <c r="I129" s="14">
        <f>SUM(I130:I131)</f>
        <v>5577603.1100000003</v>
      </c>
      <c r="J129" s="14">
        <f>SUM(J130:J131)</f>
        <v>18000000</v>
      </c>
      <c r="K129" s="14">
        <f>SUM(K130:K131)</f>
        <v>6330938.9000000004</v>
      </c>
      <c r="L129" s="15">
        <f t="shared" si="6"/>
        <v>35.171882777777782</v>
      </c>
      <c r="M129" s="14">
        <f t="shared" si="8"/>
        <v>753335.79</v>
      </c>
    </row>
    <row r="130" spans="1:13" ht="81" hidden="1" customHeight="1" x14ac:dyDescent="0.2">
      <c r="A130" s="11" t="s">
        <v>13</v>
      </c>
      <c r="B130" s="43">
        <v>33010100</v>
      </c>
      <c r="C130" s="31">
        <v>0</v>
      </c>
      <c r="D130" s="31">
        <v>0</v>
      </c>
      <c r="E130" s="31">
        <v>0</v>
      </c>
      <c r="F130" s="31">
        <v>0</v>
      </c>
      <c r="G130" s="30" t="str">
        <f t="shared" si="7"/>
        <v/>
      </c>
      <c r="H130" s="14">
        <f t="shared" si="10"/>
        <v>0</v>
      </c>
      <c r="I130" s="92">
        <v>5577603.1100000003</v>
      </c>
      <c r="J130" s="92">
        <v>18000000</v>
      </c>
      <c r="K130" s="92">
        <v>6330938.9000000004</v>
      </c>
      <c r="L130" s="53">
        <f t="shared" si="6"/>
        <v>35.171882777777782</v>
      </c>
      <c r="M130" s="31">
        <f t="shared" si="8"/>
        <v>753335.79</v>
      </c>
    </row>
    <row r="131" spans="1:13" ht="78.75" hidden="1" x14ac:dyDescent="0.2">
      <c r="A131" s="11" t="s">
        <v>14</v>
      </c>
      <c r="B131" s="43">
        <v>33010400</v>
      </c>
      <c r="C131" s="31">
        <v>0</v>
      </c>
      <c r="D131" s="31">
        <v>0</v>
      </c>
      <c r="E131" s="31">
        <v>0</v>
      </c>
      <c r="F131" s="31">
        <v>0</v>
      </c>
      <c r="G131" s="30" t="str">
        <f t="shared" si="7"/>
        <v/>
      </c>
      <c r="H131" s="14">
        <f t="shared" si="10"/>
        <v>0</v>
      </c>
      <c r="I131" s="73">
        <v>0</v>
      </c>
      <c r="J131" s="73"/>
      <c r="K131" s="73">
        <v>0</v>
      </c>
      <c r="L131" s="53" t="str">
        <f t="shared" si="6"/>
        <v/>
      </c>
      <c r="M131" s="31">
        <f t="shared" si="8"/>
        <v>0</v>
      </c>
    </row>
    <row r="132" spans="1:13" s="7" customFormat="1" ht="15.75" x14ac:dyDescent="0.2">
      <c r="A132" s="10" t="s">
        <v>452</v>
      </c>
      <c r="B132" s="9">
        <v>50000000</v>
      </c>
      <c r="C132" s="14">
        <f>C133</f>
        <v>0</v>
      </c>
      <c r="D132" s="14">
        <f>D133</f>
        <v>0</v>
      </c>
      <c r="E132" s="14">
        <f>E133</f>
        <v>0</v>
      </c>
      <c r="F132" s="14">
        <f>F133</f>
        <v>0</v>
      </c>
      <c r="G132" s="30" t="str">
        <f t="shared" si="7"/>
        <v/>
      </c>
      <c r="H132" s="14">
        <f t="shared" si="10"/>
        <v>0</v>
      </c>
      <c r="I132" s="14">
        <f>I133</f>
        <v>2626654.6</v>
      </c>
      <c r="J132" s="14">
        <f>J133</f>
        <v>8500000</v>
      </c>
      <c r="K132" s="14">
        <f>K133</f>
        <v>2429939.56</v>
      </c>
      <c r="L132" s="15">
        <f t="shared" si="6"/>
        <v>28.587524235294122</v>
      </c>
      <c r="M132" s="14">
        <f t="shared" si="8"/>
        <v>-196715.04000000004</v>
      </c>
    </row>
    <row r="133" spans="1:13" ht="63" hidden="1" x14ac:dyDescent="0.2">
      <c r="A133" s="11" t="s">
        <v>15</v>
      </c>
      <c r="B133" s="43">
        <v>50110000</v>
      </c>
      <c r="C133" s="31">
        <v>0</v>
      </c>
      <c r="D133" s="31">
        <v>0</v>
      </c>
      <c r="E133" s="31">
        <v>0</v>
      </c>
      <c r="F133" s="31">
        <v>0</v>
      </c>
      <c r="G133" s="30" t="str">
        <f t="shared" si="7"/>
        <v/>
      </c>
      <c r="H133" s="14">
        <f t="shared" si="10"/>
        <v>0</v>
      </c>
      <c r="I133" s="92">
        <v>2626654.6</v>
      </c>
      <c r="J133" s="110">
        <v>8500000</v>
      </c>
      <c r="K133" s="110">
        <v>2429939.56</v>
      </c>
      <c r="L133" s="53">
        <f t="shared" si="6"/>
        <v>28.587524235294122</v>
      </c>
      <c r="M133" s="31">
        <f t="shared" si="8"/>
        <v>-196715.04000000004</v>
      </c>
    </row>
    <row r="134" spans="1:13" s="7" customFormat="1" ht="15.75" x14ac:dyDescent="0.2">
      <c r="A134" s="10" t="s">
        <v>453</v>
      </c>
      <c r="B134" s="9">
        <v>90010100</v>
      </c>
      <c r="C134" s="14">
        <f>C9+C82+C122+C132</f>
        <v>364679274.44</v>
      </c>
      <c r="D134" s="14">
        <f>D9+D82+D122+D132</f>
        <v>1788070000</v>
      </c>
      <c r="E134" s="14">
        <f>E9+E82+E122+E132</f>
        <v>413393270</v>
      </c>
      <c r="F134" s="14">
        <f>F9+F82+F122+F132</f>
        <v>396472772.66999996</v>
      </c>
      <c r="G134" s="30">
        <f t="shared" si="7"/>
        <v>95.906924820038782</v>
      </c>
      <c r="H134" s="14">
        <f t="shared" si="10"/>
        <v>31793498.229999959</v>
      </c>
      <c r="I134" s="14">
        <f>I9+I82+I122+I132</f>
        <v>31597722.810000006</v>
      </c>
      <c r="J134" s="14">
        <f>J9+J82+J122+J132</f>
        <v>84672338</v>
      </c>
      <c r="K134" s="14">
        <f>K9+K82+K122+K132</f>
        <v>32544690.869999997</v>
      </c>
      <c r="L134" s="15">
        <f t="shared" si="6"/>
        <v>38.436036654615577</v>
      </c>
      <c r="M134" s="14">
        <f t="shared" si="8"/>
        <v>946968.05999999121</v>
      </c>
    </row>
    <row r="135" spans="1:13" s="7" customFormat="1" ht="15.75" x14ac:dyDescent="0.2">
      <c r="A135" s="10" t="s">
        <v>454</v>
      </c>
      <c r="B135" s="9">
        <v>40000000</v>
      </c>
      <c r="C135" s="14">
        <f>C136</f>
        <v>126841100</v>
      </c>
      <c r="D135" s="14">
        <f t="shared" ref="D135:F136" si="11">D136</f>
        <v>417367600</v>
      </c>
      <c r="E135" s="14">
        <f t="shared" si="11"/>
        <v>130289500</v>
      </c>
      <c r="F135" s="14">
        <f t="shared" si="11"/>
        <v>130289500</v>
      </c>
      <c r="G135" s="30">
        <f t="shared" si="7"/>
        <v>100</v>
      </c>
      <c r="H135" s="14">
        <f t="shared" si="10"/>
        <v>3448400</v>
      </c>
      <c r="I135" s="14">
        <f t="shared" ref="I135:K136" si="12">I136</f>
        <v>0</v>
      </c>
      <c r="J135" s="14">
        <f t="shared" si="12"/>
        <v>0</v>
      </c>
      <c r="K135" s="14">
        <f t="shared" si="12"/>
        <v>0</v>
      </c>
      <c r="L135" s="15" t="str">
        <f t="shared" si="6"/>
        <v/>
      </c>
      <c r="M135" s="14">
        <f t="shared" si="8"/>
        <v>0</v>
      </c>
    </row>
    <row r="136" spans="1:13" s="7" customFormat="1" ht="15.75" x14ac:dyDescent="0.2">
      <c r="A136" s="10" t="s">
        <v>455</v>
      </c>
      <c r="B136" s="9">
        <v>41000000</v>
      </c>
      <c r="C136" s="14">
        <f>C137</f>
        <v>126841100</v>
      </c>
      <c r="D136" s="14">
        <f t="shared" si="11"/>
        <v>417367600</v>
      </c>
      <c r="E136" s="14">
        <f t="shared" si="11"/>
        <v>130289500</v>
      </c>
      <c r="F136" s="14">
        <f t="shared" si="11"/>
        <v>130289500</v>
      </c>
      <c r="G136" s="30">
        <f t="shared" si="7"/>
        <v>100</v>
      </c>
      <c r="H136" s="14">
        <f t="shared" si="10"/>
        <v>3448400</v>
      </c>
      <c r="I136" s="14">
        <f t="shared" si="12"/>
        <v>0</v>
      </c>
      <c r="J136" s="14">
        <f>J137</f>
        <v>0</v>
      </c>
      <c r="K136" s="14">
        <f>K137</f>
        <v>0</v>
      </c>
      <c r="L136" s="15" t="str">
        <f t="shared" si="6"/>
        <v/>
      </c>
      <c r="M136" s="14">
        <f t="shared" si="8"/>
        <v>0</v>
      </c>
    </row>
    <row r="137" spans="1:13" s="7" customFormat="1" ht="31.5" x14ac:dyDescent="0.2">
      <c r="A137" s="10" t="s">
        <v>250</v>
      </c>
      <c r="B137" s="9">
        <v>41030000</v>
      </c>
      <c r="C137" s="14">
        <f>SUM(C138:C142)</f>
        <v>126841100</v>
      </c>
      <c r="D137" s="14">
        <f>SUM(D138:D142)</f>
        <v>417367600</v>
      </c>
      <c r="E137" s="14">
        <f>SUM(E138:E142)</f>
        <v>130289500</v>
      </c>
      <c r="F137" s="14">
        <f>SUM(F138:F142)</f>
        <v>130289500</v>
      </c>
      <c r="G137" s="30">
        <f t="shared" si="7"/>
        <v>100</v>
      </c>
      <c r="H137" s="14">
        <f t="shared" si="10"/>
        <v>3448400</v>
      </c>
      <c r="I137" s="14">
        <f>SUM(I138:I142)</f>
        <v>0</v>
      </c>
      <c r="J137" s="14">
        <f>SUM(J138:J142)</f>
        <v>0</v>
      </c>
      <c r="K137" s="14">
        <f>SUM(K138:K142)</f>
        <v>0</v>
      </c>
      <c r="L137" s="15" t="str">
        <f t="shared" si="6"/>
        <v/>
      </c>
      <c r="M137" s="14">
        <f t="shared" si="8"/>
        <v>0</v>
      </c>
    </row>
    <row r="138" spans="1:13" s="22" customFormat="1" ht="66" hidden="1" customHeight="1" x14ac:dyDescent="0.2">
      <c r="A138" s="11" t="s">
        <v>83</v>
      </c>
      <c r="B138" s="46">
        <v>41030400</v>
      </c>
      <c r="C138" s="54"/>
      <c r="D138" s="54"/>
      <c r="E138" s="54"/>
      <c r="F138" s="54"/>
      <c r="G138" s="34" t="str">
        <f>IF(E138=0,"",IF(F138/E138&gt;1.5, "зв.100",F138/E138*100))</f>
        <v/>
      </c>
      <c r="H138" s="31">
        <f t="shared" si="10"/>
        <v>0</v>
      </c>
      <c r="I138" s="31"/>
      <c r="J138" s="31"/>
      <c r="K138" s="31"/>
      <c r="L138" s="15" t="str">
        <f>IF(J138=0,"",IF(K138/J138&gt;1.5, "зв.100",K138/J138*100))</f>
        <v/>
      </c>
      <c r="M138" s="14">
        <f>K138-I138</f>
        <v>0</v>
      </c>
    </row>
    <row r="139" spans="1:13" s="22" customFormat="1" ht="63" hidden="1" x14ac:dyDescent="0.2">
      <c r="A139" s="11" t="s">
        <v>192</v>
      </c>
      <c r="B139" s="46">
        <v>41033800</v>
      </c>
      <c r="C139" s="54"/>
      <c r="D139" s="92"/>
      <c r="E139" s="92"/>
      <c r="F139" s="92"/>
      <c r="G139" s="34" t="str">
        <f>IF(E139=0,"",IF(F139/E139&gt;1.5, "зв.100",F139/E139*100))</f>
        <v/>
      </c>
      <c r="H139" s="31">
        <f>F139-C139</f>
        <v>0</v>
      </c>
      <c r="I139" s="31"/>
      <c r="J139" s="31"/>
      <c r="K139" s="31"/>
      <c r="L139" s="15" t="str">
        <f>IF(J139=0,"",IF(K139/J139&gt;1.5, "зв.100",K139/J139*100))</f>
        <v/>
      </c>
      <c r="M139" s="14">
        <f>K139-I139</f>
        <v>0</v>
      </c>
    </row>
    <row r="140" spans="1:13" ht="31.5" x14ac:dyDescent="0.2">
      <c r="A140" s="11" t="s">
        <v>60</v>
      </c>
      <c r="B140" s="43">
        <v>41033900</v>
      </c>
      <c r="C140" s="92">
        <v>71618400</v>
      </c>
      <c r="D140" s="110">
        <v>365667500</v>
      </c>
      <c r="E140" s="110">
        <v>78589400</v>
      </c>
      <c r="F140" s="110">
        <v>78589400</v>
      </c>
      <c r="G140" s="34">
        <f t="shared" si="7"/>
        <v>100</v>
      </c>
      <c r="H140" s="31">
        <f t="shared" si="10"/>
        <v>6971000</v>
      </c>
      <c r="I140" s="31"/>
      <c r="J140" s="31"/>
      <c r="K140" s="31"/>
      <c r="L140" s="15" t="str">
        <f t="shared" si="6"/>
        <v/>
      </c>
      <c r="M140" s="14">
        <f t="shared" si="8"/>
        <v>0</v>
      </c>
    </row>
    <row r="141" spans="1:13" ht="31.5" x14ac:dyDescent="0.2">
      <c r="A141" s="11" t="s">
        <v>61</v>
      </c>
      <c r="B141" s="43">
        <v>41034200</v>
      </c>
      <c r="C141" s="92">
        <v>47401300</v>
      </c>
      <c r="D141" s="110">
        <v>51700100</v>
      </c>
      <c r="E141" s="110">
        <v>51700100</v>
      </c>
      <c r="F141" s="110">
        <v>51700100</v>
      </c>
      <c r="G141" s="34">
        <f t="shared" si="7"/>
        <v>100</v>
      </c>
      <c r="H141" s="31">
        <f t="shared" si="10"/>
        <v>4298800</v>
      </c>
      <c r="I141" s="31"/>
      <c r="J141" s="31"/>
      <c r="K141" s="31"/>
      <c r="L141" s="15" t="str">
        <f t="shared" si="6"/>
        <v/>
      </c>
      <c r="M141" s="14">
        <f t="shared" si="8"/>
        <v>0</v>
      </c>
    </row>
    <row r="142" spans="1:13" s="22" customFormat="1" ht="46.5" customHeight="1" x14ac:dyDescent="0.2">
      <c r="A142" s="11" t="s">
        <v>111</v>
      </c>
      <c r="B142" s="43">
        <v>41034500</v>
      </c>
      <c r="C142" s="92">
        <v>7821400</v>
      </c>
      <c r="D142" s="92"/>
      <c r="E142" s="92"/>
      <c r="F142" s="92"/>
      <c r="G142" s="34" t="str">
        <f>IF(E142=0,"",IF(F142/E142&gt;1.5, "зв.100",F142/E142*100))</f>
        <v/>
      </c>
      <c r="H142" s="31">
        <f t="shared" si="10"/>
        <v>-7821400</v>
      </c>
      <c r="I142" s="64"/>
      <c r="J142" s="73"/>
      <c r="K142" s="73"/>
      <c r="L142" s="53" t="str">
        <f>IF(J142=0,"",IF(K142/J142&gt;1.5, "зв.100",K142/J142*100))</f>
        <v/>
      </c>
      <c r="M142" s="31">
        <f>K142-I142</f>
        <v>0</v>
      </c>
    </row>
    <row r="143" spans="1:13" s="23" customFormat="1" ht="31.5" x14ac:dyDescent="0.2">
      <c r="A143" s="10" t="s">
        <v>456</v>
      </c>
      <c r="B143" s="9">
        <v>90010200</v>
      </c>
      <c r="C143" s="14">
        <f>C134+C135</f>
        <v>491520374.44</v>
      </c>
      <c r="D143" s="14">
        <f>D134+D135</f>
        <v>2205437600</v>
      </c>
      <c r="E143" s="14">
        <f>E134+E135</f>
        <v>543682770</v>
      </c>
      <c r="F143" s="14">
        <f>F134+F135</f>
        <v>526762272.66999996</v>
      </c>
      <c r="G143" s="30">
        <f t="shared" si="7"/>
        <v>96.887799602330588</v>
      </c>
      <c r="H143" s="14">
        <f t="shared" si="10"/>
        <v>35241898.229999959</v>
      </c>
      <c r="I143" s="14">
        <f>I134+I135</f>
        <v>31597722.810000006</v>
      </c>
      <c r="J143" s="14">
        <f>J134+J135</f>
        <v>84672338</v>
      </c>
      <c r="K143" s="14">
        <f>K134+K135</f>
        <v>32544690.869999997</v>
      </c>
      <c r="L143" s="15">
        <f t="shared" si="6"/>
        <v>38.436036654615577</v>
      </c>
      <c r="M143" s="14">
        <f t="shared" si="8"/>
        <v>946968.05999999121</v>
      </c>
    </row>
    <row r="144" spans="1:13" s="22" customFormat="1" ht="15.75" hidden="1" x14ac:dyDescent="0.2">
      <c r="A144" s="11" t="s">
        <v>16</v>
      </c>
      <c r="B144" s="43">
        <v>41035000</v>
      </c>
      <c r="C144" s="33">
        <v>0</v>
      </c>
      <c r="D144" s="33"/>
      <c r="E144" s="33"/>
      <c r="F144" s="33"/>
      <c r="G144" s="34" t="str">
        <f t="shared" si="7"/>
        <v/>
      </c>
      <c r="H144" s="31">
        <f t="shared" si="10"/>
        <v>0</v>
      </c>
      <c r="I144" s="31">
        <v>0</v>
      </c>
      <c r="J144" s="31">
        <v>0</v>
      </c>
      <c r="K144" s="31">
        <v>0</v>
      </c>
      <c r="L144" s="15" t="str">
        <f t="shared" si="6"/>
        <v/>
      </c>
      <c r="M144" s="14">
        <f t="shared" si="8"/>
        <v>0</v>
      </c>
    </row>
    <row r="145" spans="1:13" s="22" customFormat="1" ht="63" hidden="1" x14ac:dyDescent="0.2">
      <c r="A145" s="11" t="s">
        <v>112</v>
      </c>
      <c r="B145" s="43">
        <v>41035200</v>
      </c>
      <c r="C145" s="33">
        <v>0</v>
      </c>
      <c r="D145" s="33"/>
      <c r="E145" s="33"/>
      <c r="F145" s="33"/>
      <c r="G145" s="34" t="str">
        <f t="shared" ref="G145:G160" si="13">IF(E145=0,"",IF(F145/E145&gt;1.5, "зв.100",F145/E145*100))</f>
        <v/>
      </c>
      <c r="H145" s="31">
        <f t="shared" si="10"/>
        <v>0</v>
      </c>
      <c r="I145" s="31"/>
      <c r="J145" s="31"/>
      <c r="K145" s="31"/>
      <c r="L145" s="15" t="str">
        <f>IF(J145=0,"",IF(K145/J145&gt;1.5, "зв.100",K145/J145*100))</f>
        <v/>
      </c>
      <c r="M145" s="14">
        <f>K145-I145</f>
        <v>0</v>
      </c>
    </row>
    <row r="146" spans="1:13" s="23" customFormat="1" ht="31.5" x14ac:dyDescent="0.2">
      <c r="A146" s="82" t="s">
        <v>251</v>
      </c>
      <c r="B146" s="45">
        <v>41050000</v>
      </c>
      <c r="C146" s="83">
        <f>SUM(C147:C164)</f>
        <v>142468683.31999999</v>
      </c>
      <c r="D146" s="83">
        <f>SUM(D147:D164)</f>
        <v>15450540</v>
      </c>
      <c r="E146" s="83">
        <f>SUM(E147:E164)</f>
        <v>4706140</v>
      </c>
      <c r="F146" s="83">
        <f>SUM(F147:F164)</f>
        <v>4706140</v>
      </c>
      <c r="G146" s="30">
        <f t="shared" si="13"/>
        <v>100</v>
      </c>
      <c r="H146" s="14">
        <f t="shared" si="10"/>
        <v>-137762543.31999999</v>
      </c>
      <c r="I146" s="14">
        <f>SUM(I147:I164)</f>
        <v>0</v>
      </c>
      <c r="J146" s="14">
        <f>SUM(J147:J164)</f>
        <v>0</v>
      </c>
      <c r="K146" s="14">
        <f>SUM(K147:K164)</f>
        <v>0</v>
      </c>
      <c r="L146" s="53" t="str">
        <f>IF(J146=0,"",IF(K146/J146&gt;1.5, "зв.100",K146/J146*100))</f>
        <v/>
      </c>
      <c r="M146" s="31">
        <f>K146-I146</f>
        <v>0</v>
      </c>
    </row>
    <row r="147" spans="1:13" s="22" customFormat="1" ht="258" customHeight="1" x14ac:dyDescent="0.2">
      <c r="A147" s="79" t="s">
        <v>273</v>
      </c>
      <c r="B147" s="80">
        <v>41050100</v>
      </c>
      <c r="C147" s="92">
        <v>74519263.780000001</v>
      </c>
      <c r="D147" s="92"/>
      <c r="E147" s="92"/>
      <c r="F147" s="92"/>
      <c r="G147" s="34" t="str">
        <f t="shared" si="13"/>
        <v/>
      </c>
      <c r="H147" s="31">
        <f t="shared" si="10"/>
        <v>-74519263.780000001</v>
      </c>
      <c r="I147" s="31"/>
      <c r="J147" s="31"/>
      <c r="K147" s="31"/>
      <c r="L147" s="15" t="str">
        <f>IF(J147=0,"",IF(K147/J147&gt;1.5, "зв.100",K147/J147*100))</f>
        <v/>
      </c>
      <c r="M147" s="14">
        <f>K147-I147</f>
        <v>0</v>
      </c>
    </row>
    <row r="148" spans="1:13" s="22" customFormat="1" ht="95.45" customHeight="1" x14ac:dyDescent="0.2">
      <c r="A148" s="79" t="s">
        <v>274</v>
      </c>
      <c r="B148" s="80">
        <v>41050200</v>
      </c>
      <c r="C148" s="92">
        <v>3999.87</v>
      </c>
      <c r="D148" s="92"/>
      <c r="E148" s="92"/>
      <c r="F148" s="92"/>
      <c r="G148" s="34" t="str">
        <f t="shared" si="13"/>
        <v/>
      </c>
      <c r="H148" s="31">
        <f t="shared" si="10"/>
        <v>-3999.87</v>
      </c>
      <c r="I148" s="31"/>
      <c r="J148" s="31"/>
      <c r="K148" s="31"/>
      <c r="L148" s="15" t="str">
        <f>IF(J148=0,"",IF(K148/J148&gt;1.5, "зв.100",K148/J148*100))</f>
        <v/>
      </c>
      <c r="M148" s="14">
        <f>K148-I148</f>
        <v>0</v>
      </c>
    </row>
    <row r="149" spans="1:13" s="22" customFormat="1" ht="237" customHeight="1" x14ac:dyDescent="0.2">
      <c r="A149" s="79" t="s">
        <v>291</v>
      </c>
      <c r="B149" s="80">
        <v>41050300</v>
      </c>
      <c r="C149" s="92">
        <v>62501064.409999996</v>
      </c>
      <c r="D149" s="92"/>
      <c r="E149" s="92"/>
      <c r="F149" s="92"/>
      <c r="G149" s="34" t="str">
        <f t="shared" si="13"/>
        <v/>
      </c>
      <c r="H149" s="31">
        <f t="shared" si="10"/>
        <v>-62501064.409999996</v>
      </c>
      <c r="I149" s="31"/>
      <c r="J149" s="31"/>
      <c r="K149" s="31"/>
      <c r="L149" s="15" t="str">
        <f>IF(J149=0,"",IF(K149/J149&gt;1.5, "зв.100",K149/J149*100))</f>
        <v/>
      </c>
      <c r="M149" s="14">
        <f>K149-I149</f>
        <v>0</v>
      </c>
    </row>
    <row r="150" spans="1:13" s="22" customFormat="1" ht="177.75" hidden="1" customHeight="1" x14ac:dyDescent="0.2">
      <c r="A150" s="88" t="s">
        <v>86</v>
      </c>
      <c r="B150" s="46">
        <v>41050400</v>
      </c>
      <c r="C150" s="54"/>
      <c r="D150" s="92"/>
      <c r="E150" s="92"/>
      <c r="F150" s="92"/>
      <c r="G150" s="34" t="str">
        <f t="shared" si="13"/>
        <v/>
      </c>
      <c r="H150" s="31">
        <f t="shared" si="10"/>
        <v>0</v>
      </c>
      <c r="I150" s="31"/>
      <c r="J150" s="31"/>
      <c r="K150" s="31"/>
      <c r="L150" s="15" t="str">
        <f t="shared" ref="L150:L160" si="14">IF(J150=0,"",IF(K150/J150&gt;1.5, "зв.100",K150/J150*100))</f>
        <v/>
      </c>
      <c r="M150" s="14">
        <f t="shared" ref="M150:M160" si="15">K150-I150</f>
        <v>0</v>
      </c>
    </row>
    <row r="151" spans="1:13" s="22" customFormat="1" ht="193.5" hidden="1" customHeight="1" x14ac:dyDescent="0.2">
      <c r="A151" s="88" t="s">
        <v>85</v>
      </c>
      <c r="B151" s="46">
        <v>41050500</v>
      </c>
      <c r="C151" s="54"/>
      <c r="D151" s="92"/>
      <c r="E151" s="92"/>
      <c r="F151" s="92"/>
      <c r="G151" s="34" t="str">
        <f t="shared" si="13"/>
        <v/>
      </c>
      <c r="H151" s="31">
        <f t="shared" si="10"/>
        <v>0</v>
      </c>
      <c r="I151" s="31"/>
      <c r="J151" s="31"/>
      <c r="K151" s="31"/>
      <c r="L151" s="15" t="str">
        <f>IF(J151=0,"",IF(K151/J151&gt;1.5, "зв.100",K151/J151*100))</f>
        <v/>
      </c>
      <c r="M151" s="14">
        <f>K151-I151</f>
        <v>0</v>
      </c>
    </row>
    <row r="152" spans="1:13" s="22" customFormat="1" ht="258" hidden="1" customHeight="1" x14ac:dyDescent="0.2">
      <c r="A152" s="88" t="s">
        <v>84</v>
      </c>
      <c r="B152" s="46">
        <v>41050600</v>
      </c>
      <c r="C152" s="54"/>
      <c r="D152" s="54"/>
      <c r="E152" s="54"/>
      <c r="F152" s="54"/>
      <c r="G152" s="34" t="str">
        <f>IF(E152=0,"",IF(F152/E152&gt;1.5, "зв.100",F152/E152*100))</f>
        <v/>
      </c>
      <c r="H152" s="31">
        <f>F152-C152</f>
        <v>0</v>
      </c>
      <c r="I152" s="31"/>
      <c r="J152" s="54"/>
      <c r="K152" s="54"/>
      <c r="L152" s="53" t="str">
        <f>IF(J152=0,"",IF(K152/J152&gt;1.5, "зв.100",K152/J152*100))</f>
        <v/>
      </c>
      <c r="M152" s="31">
        <f>K152-I152</f>
        <v>0</v>
      </c>
    </row>
    <row r="153" spans="1:13" s="22" customFormat="1" ht="209.25" customHeight="1" x14ac:dyDescent="0.2">
      <c r="A153" s="79" t="s">
        <v>275</v>
      </c>
      <c r="B153" s="46">
        <v>41050700</v>
      </c>
      <c r="C153" s="92">
        <v>310015.26</v>
      </c>
      <c r="D153" s="92"/>
      <c r="E153" s="92"/>
      <c r="F153" s="92"/>
      <c r="G153" s="34" t="str">
        <f t="shared" si="13"/>
        <v/>
      </c>
      <c r="H153" s="31">
        <f t="shared" si="10"/>
        <v>-310015.26</v>
      </c>
      <c r="I153" s="31"/>
      <c r="J153" s="31"/>
      <c r="K153" s="31"/>
      <c r="L153" s="15" t="str">
        <f t="shared" si="14"/>
        <v/>
      </c>
      <c r="M153" s="14">
        <f t="shared" si="15"/>
        <v>0</v>
      </c>
    </row>
    <row r="154" spans="1:13" s="22" customFormat="1" ht="130.5" hidden="1" customHeight="1" x14ac:dyDescent="0.2">
      <c r="A154" s="88" t="s">
        <v>87</v>
      </c>
      <c r="B154" s="46">
        <v>41050900</v>
      </c>
      <c r="C154" s="33"/>
      <c r="D154" s="54"/>
      <c r="E154" s="54"/>
      <c r="F154" s="54"/>
      <c r="G154" s="34" t="str">
        <f>IF(E154=0,"",IF(F154/E154&gt;1.5, "зв.100",F154/E154*100))</f>
        <v/>
      </c>
      <c r="H154" s="31">
        <f t="shared" si="10"/>
        <v>0</v>
      </c>
      <c r="I154" s="31"/>
      <c r="J154" s="31"/>
      <c r="K154" s="31"/>
      <c r="L154" s="15" t="str">
        <f>IF(J154=0,"",IF(K154/J154&gt;1.5, "зв.100",K154/J154*100))</f>
        <v/>
      </c>
      <c r="M154" s="14">
        <f>K154-I154</f>
        <v>0</v>
      </c>
    </row>
    <row r="155" spans="1:13" s="22" customFormat="1" ht="47.25" x14ac:dyDescent="0.2">
      <c r="A155" s="88" t="s">
        <v>276</v>
      </c>
      <c r="B155" s="46">
        <v>41051000</v>
      </c>
      <c r="C155" s="54">
        <v>977190</v>
      </c>
      <c r="D155" s="110">
        <v>9568100</v>
      </c>
      <c r="E155" s="110">
        <v>2111100</v>
      </c>
      <c r="F155" s="110">
        <v>2111100</v>
      </c>
      <c r="G155" s="34">
        <f>IF(E155=0,"",IF(F155/E155&gt;1.5, "зв.100",F155/E155*100))</f>
        <v>100</v>
      </c>
      <c r="H155" s="31">
        <f t="shared" ref="H155:H160" si="16">F155-C155</f>
        <v>1133910</v>
      </c>
      <c r="I155" s="31"/>
      <c r="J155" s="31"/>
      <c r="K155" s="31"/>
      <c r="L155" s="15" t="str">
        <f>IF(J155=0,"",IF(K155/J155&gt;1.5, "зв.100",K155/J155*100))</f>
        <v/>
      </c>
      <c r="M155" s="14">
        <f>K155-I155</f>
        <v>0</v>
      </c>
    </row>
    <row r="156" spans="1:13" s="22" customFormat="1" ht="47.25" hidden="1" x14ac:dyDescent="0.2">
      <c r="A156" s="79" t="s">
        <v>292</v>
      </c>
      <c r="B156" s="46">
        <v>41051100</v>
      </c>
      <c r="C156" s="54"/>
      <c r="D156" s="92"/>
      <c r="E156" s="92"/>
      <c r="F156" s="92"/>
      <c r="G156" s="34" t="str">
        <f t="shared" si="13"/>
        <v/>
      </c>
      <c r="H156" s="31">
        <f t="shared" si="16"/>
        <v>0</v>
      </c>
      <c r="I156" s="31"/>
      <c r="J156" s="31"/>
      <c r="K156" s="31"/>
      <c r="L156" s="15" t="str">
        <f t="shared" si="14"/>
        <v/>
      </c>
      <c r="M156" s="14">
        <f t="shared" si="15"/>
        <v>0</v>
      </c>
    </row>
    <row r="157" spans="1:13" s="22" customFormat="1" ht="63" x14ac:dyDescent="0.2">
      <c r="A157" s="79" t="s">
        <v>293</v>
      </c>
      <c r="B157" s="46">
        <v>41051200</v>
      </c>
      <c r="C157" s="92">
        <v>433350</v>
      </c>
      <c r="D157" s="110">
        <v>3931200</v>
      </c>
      <c r="E157" s="110">
        <v>705630</v>
      </c>
      <c r="F157" s="110">
        <v>705630</v>
      </c>
      <c r="G157" s="34">
        <f t="shared" si="13"/>
        <v>100</v>
      </c>
      <c r="H157" s="31">
        <f t="shared" si="16"/>
        <v>272280</v>
      </c>
      <c r="I157" s="31"/>
      <c r="J157" s="31"/>
      <c r="K157" s="31"/>
      <c r="L157" s="15" t="str">
        <f t="shared" si="14"/>
        <v/>
      </c>
      <c r="M157" s="14">
        <f t="shared" si="15"/>
        <v>0</v>
      </c>
    </row>
    <row r="158" spans="1:13" s="22" customFormat="1" ht="78.75" hidden="1" x14ac:dyDescent="0.2">
      <c r="A158" s="79" t="s">
        <v>294</v>
      </c>
      <c r="B158" s="46">
        <v>41051400</v>
      </c>
      <c r="C158" s="54"/>
      <c r="D158" s="92"/>
      <c r="E158" s="92"/>
      <c r="F158" s="92"/>
      <c r="G158" s="34" t="str">
        <f t="shared" si="13"/>
        <v/>
      </c>
      <c r="H158" s="31">
        <f t="shared" si="16"/>
        <v>0</v>
      </c>
      <c r="I158" s="31"/>
      <c r="J158" s="31"/>
      <c r="K158" s="31"/>
      <c r="L158" s="15" t="str">
        <f t="shared" si="14"/>
        <v/>
      </c>
      <c r="M158" s="14">
        <f t="shared" si="15"/>
        <v>0</v>
      </c>
    </row>
    <row r="159" spans="1:13" s="22" customFormat="1" ht="47.25" customHeight="1" x14ac:dyDescent="0.2">
      <c r="A159" s="79" t="s">
        <v>252</v>
      </c>
      <c r="B159" s="80">
        <v>41051500</v>
      </c>
      <c r="C159" s="92">
        <v>2055800</v>
      </c>
      <c r="D159" s="110">
        <v>1868800</v>
      </c>
      <c r="E159" s="110">
        <v>1868800</v>
      </c>
      <c r="F159" s="110">
        <v>1868800</v>
      </c>
      <c r="G159" s="34">
        <f t="shared" si="13"/>
        <v>100</v>
      </c>
      <c r="H159" s="31">
        <f t="shared" si="16"/>
        <v>-187000</v>
      </c>
      <c r="I159" s="31"/>
      <c r="J159" s="31"/>
      <c r="K159" s="31"/>
      <c r="L159" s="15" t="str">
        <f t="shared" si="14"/>
        <v/>
      </c>
      <c r="M159" s="14">
        <f t="shared" si="15"/>
        <v>0</v>
      </c>
    </row>
    <row r="160" spans="1:13" s="22" customFormat="1" ht="63.75" customHeight="1" x14ac:dyDescent="0.2">
      <c r="A160" s="79" t="s">
        <v>253</v>
      </c>
      <c r="B160" s="80">
        <v>41052000</v>
      </c>
      <c r="C160" s="92">
        <v>1655600</v>
      </c>
      <c r="D160" s="92"/>
      <c r="E160" s="92"/>
      <c r="F160" s="92"/>
      <c r="G160" s="34" t="str">
        <f t="shared" si="13"/>
        <v/>
      </c>
      <c r="H160" s="31">
        <f t="shared" si="16"/>
        <v>-1655600</v>
      </c>
      <c r="I160" s="31"/>
      <c r="J160" s="31"/>
      <c r="K160" s="31"/>
      <c r="L160" s="15" t="str">
        <f t="shared" si="14"/>
        <v/>
      </c>
      <c r="M160" s="14">
        <f t="shared" si="15"/>
        <v>0</v>
      </c>
    </row>
    <row r="161" spans="1:13" s="22" customFormat="1" ht="114" hidden="1" customHeight="1" x14ac:dyDescent="0.2">
      <c r="A161" s="88" t="s">
        <v>88</v>
      </c>
      <c r="B161" s="46">
        <v>41052600</v>
      </c>
      <c r="C161" s="54"/>
      <c r="D161" s="54"/>
      <c r="E161" s="54"/>
      <c r="F161" s="54"/>
      <c r="G161" s="34"/>
      <c r="H161" s="31"/>
      <c r="I161" s="31"/>
      <c r="J161" s="54"/>
      <c r="K161" s="54"/>
      <c r="L161" s="53" t="str">
        <f>IF(J161=0,"",IF(K161/J161&gt;1.5, "зв.100",K161/J161*100))</f>
        <v/>
      </c>
      <c r="M161" s="31">
        <f>K161-I161</f>
        <v>0</v>
      </c>
    </row>
    <row r="162" spans="1:13" s="22" customFormat="1" ht="15.75" x14ac:dyDescent="0.2">
      <c r="A162" s="79" t="s">
        <v>403</v>
      </c>
      <c r="B162" s="80">
        <v>41053900</v>
      </c>
      <c r="C162" s="92">
        <v>12400</v>
      </c>
      <c r="D162" s="110">
        <v>82440</v>
      </c>
      <c r="E162" s="110">
        <v>20610</v>
      </c>
      <c r="F162" s="110">
        <v>20610</v>
      </c>
      <c r="G162" s="34"/>
      <c r="H162" s="31"/>
      <c r="I162" s="31"/>
      <c r="J162" s="92"/>
      <c r="K162" s="31"/>
      <c r="L162" s="15" t="str">
        <f>IF(J162=0,"",IF(K162/J162&gt;1.5, "зв.100",K162/J162*100))</f>
        <v/>
      </c>
      <c r="M162" s="14">
        <f>K162-I162</f>
        <v>0</v>
      </c>
    </row>
    <row r="163" spans="1:13" s="22" customFormat="1" ht="79.5" hidden="1" customHeight="1" x14ac:dyDescent="0.2">
      <c r="A163" s="79" t="s">
        <v>295</v>
      </c>
      <c r="B163" s="80">
        <v>41054100</v>
      </c>
      <c r="C163" s="31"/>
      <c r="D163" s="33"/>
      <c r="E163" s="33">
        <v>0</v>
      </c>
      <c r="F163" s="33">
        <v>0</v>
      </c>
      <c r="G163" s="34" t="str">
        <f>IF(E163=0,"",IF(F163/E163&gt;1.5, "зв.100",F163/E163*100))</f>
        <v/>
      </c>
      <c r="H163" s="31">
        <f t="shared" ref="H163:H206" si="17">F163-C163</f>
        <v>0</v>
      </c>
      <c r="I163" s="72"/>
      <c r="J163" s="72"/>
      <c r="K163" s="72"/>
      <c r="L163" s="53" t="str">
        <f>IF(J163=0,"",IF(K163/J163&gt;1.5, "зв.100",K163/J163*100))</f>
        <v/>
      </c>
      <c r="M163" s="31">
        <f>K163-I163</f>
        <v>0</v>
      </c>
    </row>
    <row r="164" spans="1:13" s="22" customFormat="1" ht="66" hidden="1" customHeight="1" x14ac:dyDescent="0.2">
      <c r="A164" s="88" t="s">
        <v>208</v>
      </c>
      <c r="B164" s="46">
        <v>41054300</v>
      </c>
      <c r="C164" s="31"/>
      <c r="D164" s="92"/>
      <c r="E164" s="92"/>
      <c r="F164" s="92"/>
      <c r="G164" s="34" t="str">
        <f>IF(E164=0,"",IF(F164/E164&gt;1.5, "зв.100",F164/E164*100))</f>
        <v/>
      </c>
      <c r="H164" s="31">
        <f>F164-C164</f>
        <v>0</v>
      </c>
      <c r="I164" s="33"/>
      <c r="J164" s="33"/>
      <c r="K164" s="33"/>
      <c r="L164" s="53" t="str">
        <f>IF(J164=0,"",IF(K164/J164&gt;1.5, "зв.100",K164/J164*100))</f>
        <v/>
      </c>
      <c r="M164" s="31">
        <f>K164-I164</f>
        <v>0</v>
      </c>
    </row>
    <row r="165" spans="1:13" s="42" customFormat="1" ht="18.75" x14ac:dyDescent="0.2">
      <c r="A165" s="26" t="s">
        <v>414</v>
      </c>
      <c r="B165" s="9">
        <v>90010300</v>
      </c>
      <c r="C165" s="16">
        <f>C143+C144+C145+C146</f>
        <v>633989057.75999999</v>
      </c>
      <c r="D165" s="16">
        <f>D143+D144+D145+D146</f>
        <v>2220888140</v>
      </c>
      <c r="E165" s="16">
        <f>E143+E144+E145+E146</f>
        <v>548388910</v>
      </c>
      <c r="F165" s="16">
        <f>F143+F144+F145+F146</f>
        <v>531468412.66999996</v>
      </c>
      <c r="G165" s="41">
        <f t="shared" si="7"/>
        <v>96.914507747795255</v>
      </c>
      <c r="H165" s="41">
        <f t="shared" si="17"/>
        <v>-102520645.09000003</v>
      </c>
      <c r="I165" s="41">
        <f>I143+I144+I146</f>
        <v>31597722.810000006</v>
      </c>
      <c r="J165" s="41">
        <f>J143+J146</f>
        <v>84672338</v>
      </c>
      <c r="K165" s="41">
        <f>K143+K146</f>
        <v>32544690.869999997</v>
      </c>
      <c r="L165" s="41">
        <f t="shared" si="6"/>
        <v>38.436036654615577</v>
      </c>
      <c r="M165" s="41">
        <f t="shared" si="8"/>
        <v>946968.05999999121</v>
      </c>
    </row>
    <row r="166" spans="1:13" s="7" customFormat="1" ht="15.75" x14ac:dyDescent="0.2">
      <c r="A166" s="10" t="s">
        <v>457</v>
      </c>
      <c r="B166" s="61" t="s">
        <v>116</v>
      </c>
      <c r="C166" s="14">
        <f>C168+C167</f>
        <v>34776879.740000002</v>
      </c>
      <c r="D166" s="14">
        <f>SUM(D167:D168)</f>
        <v>185102711</v>
      </c>
      <c r="E166" s="14">
        <f>SUM(E167:E168)</f>
        <v>52261211</v>
      </c>
      <c r="F166" s="14">
        <f>SUM(F167:F168)</f>
        <v>49708420.669999994</v>
      </c>
      <c r="G166" s="14">
        <f t="shared" si="7"/>
        <v>95.115324958696419</v>
      </c>
      <c r="H166" s="14">
        <f t="shared" si="17"/>
        <v>14931540.929999992</v>
      </c>
      <c r="I166" s="14">
        <f>SUM(I167:I168)</f>
        <v>901011.48</v>
      </c>
      <c r="J166" s="14">
        <f>SUM(J167:J168)</f>
        <v>600000</v>
      </c>
      <c r="K166" s="14">
        <f>SUM(K167:K168)</f>
        <v>1040459.1599999999</v>
      </c>
      <c r="L166" s="14" t="str">
        <f>IF(J166=0,"",IF(K166/J166&gt;1.5, "зв.100",K166/J166*100))</f>
        <v>зв.100</v>
      </c>
      <c r="M166" s="14">
        <f t="shared" si="8"/>
        <v>139447.67999999993</v>
      </c>
    </row>
    <row r="167" spans="1:13" s="18" customFormat="1" ht="47.25" x14ac:dyDescent="0.2">
      <c r="A167" s="11" t="s">
        <v>194</v>
      </c>
      <c r="B167" s="78" t="s">
        <v>196</v>
      </c>
      <c r="C167" s="84">
        <v>31119901.660000004</v>
      </c>
      <c r="D167" s="84">
        <v>162994611</v>
      </c>
      <c r="E167" s="84">
        <v>46919111</v>
      </c>
      <c r="F167" s="84">
        <v>44766418.519999996</v>
      </c>
      <c r="G167" s="55">
        <f t="shared" si="7"/>
        <v>95.411906930632156</v>
      </c>
      <c r="H167" s="55">
        <f t="shared" si="17"/>
        <v>13646516.859999992</v>
      </c>
      <c r="I167" s="55">
        <v>25565</v>
      </c>
      <c r="J167" s="84"/>
      <c r="K167" s="84"/>
      <c r="L167" s="31" t="str">
        <f t="shared" ref="L167:L236" si="18">IF(J167=0,"",IF(K167/J167&gt;1.5, "зв.100",K167/J167*100))</f>
        <v/>
      </c>
      <c r="M167" s="31">
        <f t="shared" ref="M167:M236" si="19">K167-I167</f>
        <v>-25565</v>
      </c>
    </row>
    <row r="168" spans="1:13" ht="17.25" customHeight="1" x14ac:dyDescent="0.2">
      <c r="A168" s="11" t="s">
        <v>195</v>
      </c>
      <c r="B168" s="78" t="s">
        <v>117</v>
      </c>
      <c r="C168" s="84">
        <v>3656978.08</v>
      </c>
      <c r="D168" s="84">
        <v>22108100</v>
      </c>
      <c r="E168" s="84">
        <v>5342100</v>
      </c>
      <c r="F168" s="84">
        <v>4942002.1500000013</v>
      </c>
      <c r="G168" s="55">
        <f t="shared" ref="G168:G237" si="20">IF(E168=0,"",IF(F168/E168&gt;1.5, "зв.100",F168/E168*100))</f>
        <v>92.51047621721797</v>
      </c>
      <c r="H168" s="55">
        <f t="shared" si="17"/>
        <v>1285024.0700000012</v>
      </c>
      <c r="I168" s="55">
        <v>875446.48</v>
      </c>
      <c r="J168" s="114">
        <v>600000</v>
      </c>
      <c r="K168" s="114">
        <v>1040459.1599999999</v>
      </c>
      <c r="L168" s="64" t="str">
        <f t="shared" si="18"/>
        <v>зв.100</v>
      </c>
      <c r="M168" s="64">
        <f t="shared" si="19"/>
        <v>165012.67999999993</v>
      </c>
    </row>
    <row r="169" spans="1:13" s="7" customFormat="1" ht="15.75" x14ac:dyDescent="0.2">
      <c r="A169" s="10" t="s">
        <v>458</v>
      </c>
      <c r="B169" s="97" t="s">
        <v>118</v>
      </c>
      <c r="C169" s="14">
        <f>SUM(C170:C179)</f>
        <v>225418790.11999997</v>
      </c>
      <c r="D169" s="14">
        <f>SUM(D170:D179)</f>
        <v>1077452240</v>
      </c>
      <c r="E169" s="14">
        <f>SUM(E170:E179)</f>
        <v>268172885</v>
      </c>
      <c r="F169" s="14">
        <f>SUM(F170:F179)</f>
        <v>221230138.14000002</v>
      </c>
      <c r="G169" s="14">
        <f t="shared" si="20"/>
        <v>82.495341816530043</v>
      </c>
      <c r="H169" s="14">
        <f t="shared" si="17"/>
        <v>-4188651.9799999595</v>
      </c>
      <c r="I169" s="14">
        <f>SUM(I170:I179)</f>
        <v>11407673.27</v>
      </c>
      <c r="J169" s="14">
        <f>SUM(J170:J179)</f>
        <v>44441100</v>
      </c>
      <c r="K169" s="14">
        <f>SUM(K170:K179)</f>
        <v>9716760.9399999995</v>
      </c>
      <c r="L169" s="14">
        <f t="shared" si="18"/>
        <v>21.864357407894943</v>
      </c>
      <c r="M169" s="14">
        <f t="shared" si="19"/>
        <v>-1690912.33</v>
      </c>
    </row>
    <row r="170" spans="1:13" ht="15.75" x14ac:dyDescent="0.2">
      <c r="A170" s="11" t="s">
        <v>197</v>
      </c>
      <c r="B170" s="98" t="s">
        <v>119</v>
      </c>
      <c r="C170" s="84">
        <v>65204800.629999995</v>
      </c>
      <c r="D170" s="84">
        <v>313846500</v>
      </c>
      <c r="E170" s="84">
        <v>78656100</v>
      </c>
      <c r="F170" s="84">
        <v>67534667.579999998</v>
      </c>
      <c r="G170" s="55">
        <f t="shared" si="20"/>
        <v>85.860686685457324</v>
      </c>
      <c r="H170" s="55">
        <f t="shared" si="17"/>
        <v>2329866.950000003</v>
      </c>
      <c r="I170" s="55">
        <v>6188086.1400000006</v>
      </c>
      <c r="J170" s="114">
        <v>29555100</v>
      </c>
      <c r="K170" s="114">
        <v>4545897.43</v>
      </c>
      <c r="L170" s="64">
        <f t="shared" si="18"/>
        <v>15.381093043163446</v>
      </c>
      <c r="M170" s="64">
        <f t="shared" si="19"/>
        <v>-1642188.7100000009</v>
      </c>
    </row>
    <row r="171" spans="1:13" ht="78.75" x14ac:dyDescent="0.2">
      <c r="A171" s="11" t="s">
        <v>198</v>
      </c>
      <c r="B171" s="98" t="s">
        <v>120</v>
      </c>
      <c r="C171" s="84">
        <v>110408774.26000001</v>
      </c>
      <c r="D171" s="84">
        <v>504202300</v>
      </c>
      <c r="E171" s="84">
        <v>124428375</v>
      </c>
      <c r="F171" s="84">
        <v>102100349.20000002</v>
      </c>
      <c r="G171" s="55">
        <f t="shared" si="20"/>
        <v>82.055519249528103</v>
      </c>
      <c r="H171" s="55">
        <f t="shared" si="17"/>
        <v>-8308425.0599999875</v>
      </c>
      <c r="I171" s="55">
        <v>2255253.2799999998</v>
      </c>
      <c r="J171" s="114">
        <v>2350400</v>
      </c>
      <c r="K171" s="114">
        <v>1111370</v>
      </c>
      <c r="L171" s="64">
        <f t="shared" si="18"/>
        <v>47.284292035398231</v>
      </c>
      <c r="M171" s="64">
        <f t="shared" si="19"/>
        <v>-1143883.2799999998</v>
      </c>
    </row>
    <row r="172" spans="1:13" s="122" customFormat="1" ht="47.25" x14ac:dyDescent="0.2">
      <c r="A172" s="119" t="s">
        <v>471</v>
      </c>
      <c r="B172" s="120">
        <v>1050</v>
      </c>
      <c r="C172" s="113">
        <v>2370811.58</v>
      </c>
      <c r="D172" s="113">
        <v>12183400</v>
      </c>
      <c r="E172" s="113">
        <v>3285900</v>
      </c>
      <c r="F172" s="113">
        <v>1928383.28</v>
      </c>
      <c r="G172" s="113">
        <f t="shared" si="20"/>
        <v>58.686608843847957</v>
      </c>
      <c r="H172" s="113">
        <f t="shared" si="17"/>
        <v>-442428.30000000005</v>
      </c>
      <c r="I172" s="113"/>
      <c r="J172" s="112">
        <v>0</v>
      </c>
      <c r="K172" s="112">
        <v>2600</v>
      </c>
      <c r="L172" s="121" t="str">
        <f t="shared" si="18"/>
        <v/>
      </c>
      <c r="M172" s="121">
        <f t="shared" si="19"/>
        <v>2600</v>
      </c>
    </row>
    <row r="173" spans="1:13" ht="47.25" x14ac:dyDescent="0.2">
      <c r="A173" s="11" t="s">
        <v>121</v>
      </c>
      <c r="B173" s="98" t="s">
        <v>122</v>
      </c>
      <c r="C173" s="84">
        <v>4384198.16</v>
      </c>
      <c r="D173" s="84">
        <v>24151000</v>
      </c>
      <c r="E173" s="84">
        <v>5509400</v>
      </c>
      <c r="F173" s="84">
        <v>4874372.7200000007</v>
      </c>
      <c r="G173" s="55">
        <f t="shared" si="20"/>
        <v>88.473748865575203</v>
      </c>
      <c r="H173" s="55">
        <f t="shared" si="17"/>
        <v>490174.56000000052</v>
      </c>
      <c r="I173" s="55">
        <v>11795</v>
      </c>
      <c r="J173" s="114">
        <v>0</v>
      </c>
      <c r="K173" s="114">
        <v>14000</v>
      </c>
      <c r="L173" s="64" t="str">
        <f t="shared" si="18"/>
        <v/>
      </c>
      <c r="M173" s="64">
        <f t="shared" si="19"/>
        <v>2205</v>
      </c>
    </row>
    <row r="174" spans="1:13" s="22" customFormat="1" ht="63" x14ac:dyDescent="0.2">
      <c r="A174" s="11" t="s">
        <v>199</v>
      </c>
      <c r="B174" s="98" t="s">
        <v>123</v>
      </c>
      <c r="C174" s="84">
        <v>7232091.5399999991</v>
      </c>
      <c r="D174" s="84">
        <v>36990940</v>
      </c>
      <c r="E174" s="84">
        <v>8297910</v>
      </c>
      <c r="F174" s="84">
        <v>8102865.1399999997</v>
      </c>
      <c r="G174" s="55">
        <f t="shared" si="20"/>
        <v>97.649470047276964</v>
      </c>
      <c r="H174" s="55">
        <f t="shared" si="17"/>
        <v>870773.60000000056</v>
      </c>
      <c r="I174" s="55">
        <v>580797.72</v>
      </c>
      <c r="J174" s="114">
        <v>2451300</v>
      </c>
      <c r="K174" s="114">
        <v>973803.3</v>
      </c>
      <c r="L174" s="64">
        <f t="shared" si="18"/>
        <v>39.725994370334114</v>
      </c>
      <c r="M174" s="64">
        <f t="shared" si="19"/>
        <v>393005.58000000007</v>
      </c>
    </row>
    <row r="175" spans="1:13" s="22" customFormat="1" ht="31.5" x14ac:dyDescent="0.2">
      <c r="A175" s="11" t="s">
        <v>200</v>
      </c>
      <c r="B175" s="98" t="s">
        <v>201</v>
      </c>
      <c r="C175" s="84">
        <v>32535713.660000004</v>
      </c>
      <c r="D175" s="84">
        <v>163321900</v>
      </c>
      <c r="E175" s="84">
        <v>42495530</v>
      </c>
      <c r="F175" s="84">
        <v>32744859.079999998</v>
      </c>
      <c r="G175" s="55">
        <f t="shared" si="20"/>
        <v>77.054831602288516</v>
      </c>
      <c r="H175" s="55">
        <f t="shared" si="17"/>
        <v>209145.41999999434</v>
      </c>
      <c r="I175" s="55">
        <v>2370584.0099999998</v>
      </c>
      <c r="J175" s="114">
        <v>10084300</v>
      </c>
      <c r="K175" s="114">
        <v>3066840.28</v>
      </c>
      <c r="L175" s="64">
        <f t="shared" si="18"/>
        <v>30.412029392223555</v>
      </c>
      <c r="M175" s="64">
        <f t="shared" si="19"/>
        <v>696256.27</v>
      </c>
    </row>
    <row r="176" spans="1:13" ht="31.5" customHeight="1" x14ac:dyDescent="0.2">
      <c r="A176" s="11" t="s">
        <v>277</v>
      </c>
      <c r="B176" s="98" t="s">
        <v>202</v>
      </c>
      <c r="C176" s="84">
        <v>688074.1</v>
      </c>
      <c r="D176" s="84">
        <v>4072300</v>
      </c>
      <c r="E176" s="84">
        <v>847500</v>
      </c>
      <c r="F176" s="84">
        <v>776915.33000000007</v>
      </c>
      <c r="G176" s="55">
        <f t="shared" si="20"/>
        <v>91.671425368731576</v>
      </c>
      <c r="H176" s="55">
        <f t="shared" si="17"/>
        <v>88841.230000000098</v>
      </c>
      <c r="I176" s="55">
        <v>1157.1199999999999</v>
      </c>
      <c r="J176" s="114">
        <v>0</v>
      </c>
      <c r="K176" s="114">
        <v>2249.9299999999998</v>
      </c>
      <c r="L176" s="64" t="str">
        <f t="shared" si="18"/>
        <v/>
      </c>
      <c r="M176" s="64">
        <f t="shared" si="19"/>
        <v>1092.81</v>
      </c>
    </row>
    <row r="177" spans="1:13" ht="31.5" x14ac:dyDescent="0.2">
      <c r="A177" s="11" t="s">
        <v>203</v>
      </c>
      <c r="B177" s="98" t="s">
        <v>204</v>
      </c>
      <c r="C177" s="84">
        <v>2559262.67</v>
      </c>
      <c r="D177" s="84">
        <v>11899200</v>
      </c>
      <c r="E177" s="84">
        <v>2925300</v>
      </c>
      <c r="F177" s="84">
        <v>2609887.6</v>
      </c>
      <c r="G177" s="55">
        <f t="shared" si="20"/>
        <v>89.217775954602956</v>
      </c>
      <c r="H177" s="55">
        <f t="shared" si="17"/>
        <v>50624.930000000168</v>
      </c>
      <c r="I177" s="84"/>
      <c r="J177" s="84"/>
      <c r="K177" s="84"/>
      <c r="L177" s="31" t="str">
        <f t="shared" si="18"/>
        <v/>
      </c>
      <c r="M177" s="31">
        <f t="shared" si="19"/>
        <v>0</v>
      </c>
    </row>
    <row r="178" spans="1:13" ht="15.75" x14ac:dyDescent="0.2">
      <c r="A178" s="11" t="s">
        <v>205</v>
      </c>
      <c r="B178" s="98" t="s">
        <v>209</v>
      </c>
      <c r="C178" s="84">
        <v>12670</v>
      </c>
      <c r="D178" s="84">
        <v>50700</v>
      </c>
      <c r="E178" s="84">
        <v>12670</v>
      </c>
      <c r="F178" s="84">
        <v>12670</v>
      </c>
      <c r="G178" s="55">
        <f>IF(E178=0,"",IF(F178/E178&gt;1.5, "зв.100",F178/E178*100))</f>
        <v>100</v>
      </c>
      <c r="H178" s="55">
        <f t="shared" si="17"/>
        <v>0</v>
      </c>
      <c r="I178" s="64"/>
      <c r="J178" s="64"/>
      <c r="K178" s="64"/>
      <c r="L178" s="64" t="str">
        <f>IF(J178=0,"",IF(K178/J178&gt;1.5, "зв.100",K178/J178*100))</f>
        <v/>
      </c>
      <c r="M178" s="64">
        <f>K178-I178</f>
        <v>0</v>
      </c>
    </row>
    <row r="179" spans="1:13" s="22" customFormat="1" ht="32.25" customHeight="1" x14ac:dyDescent="0.2">
      <c r="A179" s="11" t="s">
        <v>278</v>
      </c>
      <c r="B179" s="98" t="s">
        <v>318</v>
      </c>
      <c r="C179" s="55">
        <v>22393.52</v>
      </c>
      <c r="D179" s="84">
        <v>6734000</v>
      </c>
      <c r="E179" s="84">
        <v>1714200</v>
      </c>
      <c r="F179" s="84">
        <v>545168.21</v>
      </c>
      <c r="G179" s="55">
        <f t="shared" si="20"/>
        <v>31.80306907012017</v>
      </c>
      <c r="H179" s="55">
        <f t="shared" si="17"/>
        <v>522774.68999999994</v>
      </c>
      <c r="I179" s="64"/>
      <c r="J179" s="84"/>
      <c r="K179" s="84"/>
      <c r="L179" s="64" t="str">
        <f>IF(J179=0,"",IF(K179/J179&gt;1.5, "зв.100",K179/J179*100))</f>
        <v/>
      </c>
      <c r="M179" s="64">
        <f>K179-I179</f>
        <v>0</v>
      </c>
    </row>
    <row r="180" spans="1:13" s="7" customFormat="1" ht="15.75" x14ac:dyDescent="0.2">
      <c r="A180" s="10" t="s">
        <v>124</v>
      </c>
      <c r="B180" s="97" t="s">
        <v>125</v>
      </c>
      <c r="C180" s="14">
        <f>SUM(C181:C190)</f>
        <v>67237299.559999987</v>
      </c>
      <c r="D180" s="14">
        <f>SUM(D181:D190)</f>
        <v>111630011.41</v>
      </c>
      <c r="E180" s="14">
        <f>SUM(E181:E190)</f>
        <v>86312236.409999996</v>
      </c>
      <c r="F180" s="14">
        <f>SUM(F181:F190)</f>
        <v>70749204.239999995</v>
      </c>
      <c r="G180" s="14">
        <f t="shared" si="20"/>
        <v>81.968915628518118</v>
      </c>
      <c r="H180" s="14">
        <f t="shared" si="17"/>
        <v>3511904.6800000072</v>
      </c>
      <c r="I180" s="14">
        <f>SUM(I181:I190)</f>
        <v>4073496.95</v>
      </c>
      <c r="J180" s="14">
        <f>SUM(J181:J190)</f>
        <v>22611930</v>
      </c>
      <c r="K180" s="14">
        <f>SUM(K181:K190)</f>
        <v>2448935.77</v>
      </c>
      <c r="L180" s="14">
        <f>IF(J180=0,"",IF(K180/J180&gt;1.5, "зв.100",K180/J180*100))</f>
        <v>10.830281935243919</v>
      </c>
      <c r="M180" s="14">
        <f t="shared" si="19"/>
        <v>-1624561.1800000002</v>
      </c>
    </row>
    <row r="181" spans="1:13" ht="31.5" x14ac:dyDescent="0.2">
      <c r="A181" s="11" t="s">
        <v>126</v>
      </c>
      <c r="B181" s="98" t="s">
        <v>127</v>
      </c>
      <c r="C181" s="84">
        <v>22795600.629999999</v>
      </c>
      <c r="D181" s="84">
        <v>40965568.379999995</v>
      </c>
      <c r="E181" s="84">
        <v>34189368.379999995</v>
      </c>
      <c r="F181" s="84">
        <v>24848422.190000001</v>
      </c>
      <c r="G181" s="55">
        <f t="shared" si="20"/>
        <v>72.678798607276306</v>
      </c>
      <c r="H181" s="55">
        <f t="shared" si="17"/>
        <v>2052821.5600000024</v>
      </c>
      <c r="I181" s="55">
        <v>662101.6</v>
      </c>
      <c r="J181" s="114">
        <v>20555705</v>
      </c>
      <c r="K181" s="114">
        <v>669000</v>
      </c>
      <c r="L181" s="64">
        <f t="shared" si="18"/>
        <v>3.254570932984298</v>
      </c>
      <c r="M181" s="64">
        <f t="shared" si="19"/>
        <v>6898.4000000000233</v>
      </c>
    </row>
    <row r="182" spans="1:13" ht="31.5" x14ac:dyDescent="0.2">
      <c r="A182" s="11" t="s">
        <v>210</v>
      </c>
      <c r="B182" s="98" t="s">
        <v>211</v>
      </c>
      <c r="C182" s="84">
        <v>17543143.670000002</v>
      </c>
      <c r="D182" s="84">
        <v>23716975</v>
      </c>
      <c r="E182" s="84">
        <v>20676300</v>
      </c>
      <c r="F182" s="84">
        <v>19103866.91</v>
      </c>
      <c r="G182" s="55">
        <f t="shared" si="20"/>
        <v>92.394997702683739</v>
      </c>
      <c r="H182" s="55">
        <f t="shared" si="17"/>
        <v>1560723.2399999984</v>
      </c>
      <c r="I182" s="55">
        <v>1966633.98</v>
      </c>
      <c r="J182" s="114">
        <v>346000</v>
      </c>
      <c r="K182" s="114">
        <v>0</v>
      </c>
      <c r="L182" s="64">
        <f t="shared" si="18"/>
        <v>0</v>
      </c>
      <c r="M182" s="64">
        <f t="shared" si="19"/>
        <v>-1966633.98</v>
      </c>
    </row>
    <row r="183" spans="1:13" ht="32.25" customHeight="1" x14ac:dyDescent="0.2">
      <c r="A183" s="11" t="s">
        <v>212</v>
      </c>
      <c r="B183" s="98" t="s">
        <v>213</v>
      </c>
      <c r="C183" s="84">
        <v>15719074.550000001</v>
      </c>
      <c r="D183" s="84">
        <v>23455600</v>
      </c>
      <c r="E183" s="84">
        <v>18652000</v>
      </c>
      <c r="F183" s="84">
        <v>16182496.59</v>
      </c>
      <c r="G183" s="55">
        <f t="shared" si="20"/>
        <v>86.760114679390952</v>
      </c>
      <c r="H183" s="55">
        <f t="shared" si="17"/>
        <v>463422.03999999911</v>
      </c>
      <c r="I183" s="55">
        <v>469846</v>
      </c>
      <c r="J183" s="114">
        <v>300000</v>
      </c>
      <c r="K183" s="114">
        <v>0</v>
      </c>
      <c r="L183" s="64">
        <f t="shared" si="18"/>
        <v>0</v>
      </c>
      <c r="M183" s="64">
        <f t="shared" si="19"/>
        <v>-469846</v>
      </c>
    </row>
    <row r="184" spans="1:13" ht="15.75" x14ac:dyDescent="0.2">
      <c r="A184" s="11" t="s">
        <v>214</v>
      </c>
      <c r="B184" s="98" t="s">
        <v>215</v>
      </c>
      <c r="C184" s="84">
        <v>3434466.71</v>
      </c>
      <c r="D184" s="84">
        <v>5728700</v>
      </c>
      <c r="E184" s="84">
        <v>4088300</v>
      </c>
      <c r="F184" s="84">
        <v>3896296.87</v>
      </c>
      <c r="G184" s="55">
        <f t="shared" si="20"/>
        <v>95.303594892742709</v>
      </c>
      <c r="H184" s="55">
        <f t="shared" si="17"/>
        <v>461830.16000000015</v>
      </c>
      <c r="I184" s="55">
        <v>974915.37</v>
      </c>
      <c r="J184" s="114">
        <v>1410225</v>
      </c>
      <c r="K184" s="114">
        <v>1779935.77</v>
      </c>
      <c r="L184" s="64">
        <f t="shared" si="18"/>
        <v>126.21643851158504</v>
      </c>
      <c r="M184" s="64">
        <f t="shared" si="19"/>
        <v>805020.4</v>
      </c>
    </row>
    <row r="185" spans="1:13" ht="47.25" x14ac:dyDescent="0.2">
      <c r="A185" s="11" t="s">
        <v>216</v>
      </c>
      <c r="B185" s="98" t="s">
        <v>217</v>
      </c>
      <c r="C185" s="84">
        <v>869772.22</v>
      </c>
      <c r="D185" s="84">
        <v>3389645</v>
      </c>
      <c r="E185" s="84">
        <v>1379945</v>
      </c>
      <c r="F185" s="84">
        <v>937700.74</v>
      </c>
      <c r="G185" s="55">
        <f t="shared" si="20"/>
        <v>67.952037218874665</v>
      </c>
      <c r="H185" s="55">
        <f t="shared" si="17"/>
        <v>67928.520000000019</v>
      </c>
      <c r="I185" s="84"/>
      <c r="J185" s="84"/>
      <c r="K185" s="84"/>
      <c r="L185" s="64" t="str">
        <f t="shared" si="18"/>
        <v/>
      </c>
      <c r="M185" s="64">
        <f t="shared" si="19"/>
        <v>0</v>
      </c>
    </row>
    <row r="186" spans="1:13" ht="47.25" x14ac:dyDescent="0.2">
      <c r="A186" s="11" t="s">
        <v>218</v>
      </c>
      <c r="B186" s="98" t="s">
        <v>219</v>
      </c>
      <c r="C186" s="84">
        <v>2311109.12</v>
      </c>
      <c r="D186" s="84">
        <v>8227480</v>
      </c>
      <c r="E186" s="84">
        <v>3382380</v>
      </c>
      <c r="F186" s="84">
        <v>2149635.17</v>
      </c>
      <c r="G186" s="55">
        <f t="shared" si="20"/>
        <v>63.553922681662023</v>
      </c>
      <c r="H186" s="55">
        <f t="shared" si="17"/>
        <v>-161473.95000000019</v>
      </c>
      <c r="I186" s="84"/>
      <c r="J186" s="84"/>
      <c r="K186" s="84"/>
      <c r="L186" s="64" t="str">
        <f t="shared" si="18"/>
        <v/>
      </c>
      <c r="M186" s="64">
        <f t="shared" si="19"/>
        <v>0</v>
      </c>
    </row>
    <row r="187" spans="1:13" ht="31.5" x14ac:dyDescent="0.2">
      <c r="A187" s="11" t="s">
        <v>220</v>
      </c>
      <c r="B187" s="98" t="s">
        <v>221</v>
      </c>
      <c r="C187" s="84">
        <v>1968842.32</v>
      </c>
      <c r="D187" s="84">
        <v>2709443.0300000003</v>
      </c>
      <c r="E187" s="84">
        <v>2709443.0300000003</v>
      </c>
      <c r="F187" s="84">
        <v>2575775.88</v>
      </c>
      <c r="G187" s="55">
        <f t="shared" si="20"/>
        <v>95.06661891318673</v>
      </c>
      <c r="H187" s="55">
        <f t="shared" si="17"/>
        <v>606933.55999999982</v>
      </c>
      <c r="I187" s="64"/>
      <c r="J187" s="64"/>
      <c r="K187" s="64"/>
      <c r="L187" s="64" t="str">
        <f t="shared" si="18"/>
        <v/>
      </c>
      <c r="M187" s="64">
        <f t="shared" si="19"/>
        <v>0</v>
      </c>
    </row>
    <row r="188" spans="1:13" ht="31.5" x14ac:dyDescent="0.2">
      <c r="A188" s="11" t="s">
        <v>222</v>
      </c>
      <c r="B188" s="98" t="s">
        <v>223</v>
      </c>
      <c r="C188" s="84">
        <v>1511772.13</v>
      </c>
      <c r="D188" s="84"/>
      <c r="E188" s="84"/>
      <c r="F188" s="84"/>
      <c r="G188" s="55" t="str">
        <f t="shared" si="20"/>
        <v/>
      </c>
      <c r="H188" s="55">
        <f t="shared" si="17"/>
        <v>-1511772.13</v>
      </c>
      <c r="I188" s="64"/>
      <c r="J188" s="64"/>
      <c r="K188" s="64"/>
      <c r="L188" s="64" t="str">
        <f t="shared" si="18"/>
        <v/>
      </c>
      <c r="M188" s="64">
        <f t="shared" si="19"/>
        <v>0</v>
      </c>
    </row>
    <row r="189" spans="1:13" ht="31.5" x14ac:dyDescent="0.2">
      <c r="A189" s="11" t="s">
        <v>224</v>
      </c>
      <c r="B189" s="98" t="s">
        <v>225</v>
      </c>
      <c r="C189" s="84">
        <v>777213.98</v>
      </c>
      <c r="D189" s="84">
        <v>2901900</v>
      </c>
      <c r="E189" s="84">
        <v>915200</v>
      </c>
      <c r="F189" s="84">
        <v>787659.09</v>
      </c>
      <c r="G189" s="55">
        <f t="shared" si="20"/>
        <v>86.064148819930068</v>
      </c>
      <c r="H189" s="55">
        <f t="shared" si="17"/>
        <v>10445.109999999986</v>
      </c>
      <c r="I189" s="64"/>
      <c r="J189" s="64"/>
      <c r="K189" s="64"/>
      <c r="L189" s="64" t="str">
        <f t="shared" si="18"/>
        <v/>
      </c>
      <c r="M189" s="64">
        <f t="shared" si="19"/>
        <v>0</v>
      </c>
    </row>
    <row r="190" spans="1:13" ht="31.5" x14ac:dyDescent="0.2">
      <c r="A190" s="11" t="s">
        <v>226</v>
      </c>
      <c r="B190" s="98" t="s">
        <v>227</v>
      </c>
      <c r="C190" s="84">
        <v>306304.23</v>
      </c>
      <c r="D190" s="84">
        <v>534700</v>
      </c>
      <c r="E190" s="84">
        <v>319300</v>
      </c>
      <c r="F190" s="84">
        <v>267350.8</v>
      </c>
      <c r="G190" s="55">
        <f t="shared" si="20"/>
        <v>83.730284998434072</v>
      </c>
      <c r="H190" s="55">
        <f t="shared" si="17"/>
        <v>-38953.429999999993</v>
      </c>
      <c r="I190" s="31"/>
      <c r="J190" s="31"/>
      <c r="K190" s="31"/>
      <c r="L190" s="31" t="str">
        <f t="shared" si="18"/>
        <v/>
      </c>
      <c r="M190" s="31">
        <f t="shared" si="19"/>
        <v>0</v>
      </c>
    </row>
    <row r="191" spans="1:13" s="7" customFormat="1" ht="31.5" x14ac:dyDescent="0.2">
      <c r="A191" s="10" t="s">
        <v>82</v>
      </c>
      <c r="B191" s="97">
        <v>3000</v>
      </c>
      <c r="C191" s="14">
        <f>SUM(C192:C228)</f>
        <v>162258078.66999999</v>
      </c>
      <c r="D191" s="14">
        <f>SUM(D192:D228)</f>
        <v>139230800</v>
      </c>
      <c r="E191" s="14">
        <f>SUM(E192:E228)</f>
        <v>26809700</v>
      </c>
      <c r="F191" s="14">
        <f>SUM(F192:F228)</f>
        <v>23865820.329999998</v>
      </c>
      <c r="G191" s="14">
        <f t="shared" si="20"/>
        <v>89.019348705878826</v>
      </c>
      <c r="H191" s="14">
        <f t="shared" si="17"/>
        <v>-138392258.33999997</v>
      </c>
      <c r="I191" s="14">
        <f>SUM(I192:I228)</f>
        <v>57592.68</v>
      </c>
      <c r="J191" s="14">
        <f>SUM(J192:J228)</f>
        <v>90000</v>
      </c>
      <c r="K191" s="14">
        <f>SUM(K192:K228)</f>
        <v>11257.46</v>
      </c>
      <c r="L191" s="14">
        <f t="shared" si="18"/>
        <v>12.508288888888888</v>
      </c>
      <c r="M191" s="14">
        <f t="shared" si="19"/>
        <v>-46335.22</v>
      </c>
    </row>
    <row r="192" spans="1:13" s="23" customFormat="1" ht="47.25" x14ac:dyDescent="0.2">
      <c r="A192" s="11" t="s">
        <v>228</v>
      </c>
      <c r="B192" s="98" t="s">
        <v>137</v>
      </c>
      <c r="C192" s="84">
        <v>24359291.579999998</v>
      </c>
      <c r="D192" s="84"/>
      <c r="E192" s="84"/>
      <c r="F192" s="84"/>
      <c r="G192" s="55" t="str">
        <f t="shared" si="20"/>
        <v/>
      </c>
      <c r="H192" s="55">
        <f t="shared" si="17"/>
        <v>-24359291.579999998</v>
      </c>
      <c r="I192" s="31"/>
      <c r="J192" s="31"/>
      <c r="K192" s="31"/>
      <c r="L192" s="31" t="str">
        <f t="shared" si="18"/>
        <v/>
      </c>
      <c r="M192" s="31">
        <f t="shared" si="19"/>
        <v>0</v>
      </c>
    </row>
    <row r="193" spans="1:13" s="23" customFormat="1" ht="47.25" x14ac:dyDescent="0.2">
      <c r="A193" s="11" t="s">
        <v>287</v>
      </c>
      <c r="B193" s="98" t="s">
        <v>138</v>
      </c>
      <c r="C193" s="84">
        <v>50159972.200000003</v>
      </c>
      <c r="D193" s="84"/>
      <c r="E193" s="84"/>
      <c r="F193" s="84"/>
      <c r="G193" s="55" t="str">
        <f t="shared" si="20"/>
        <v/>
      </c>
      <c r="H193" s="55">
        <f t="shared" si="17"/>
        <v>-50159972.200000003</v>
      </c>
      <c r="I193" s="31"/>
      <c r="J193" s="31"/>
      <c r="K193" s="31"/>
      <c r="L193" s="31" t="str">
        <f t="shared" si="18"/>
        <v/>
      </c>
      <c r="M193" s="31">
        <f t="shared" si="19"/>
        <v>0</v>
      </c>
    </row>
    <row r="194" spans="1:13" s="23" customFormat="1" ht="63" x14ac:dyDescent="0.2">
      <c r="A194" s="11" t="s">
        <v>229</v>
      </c>
      <c r="B194" s="98" t="s">
        <v>139</v>
      </c>
      <c r="C194" s="84">
        <v>3999.87</v>
      </c>
      <c r="D194" s="84"/>
      <c r="E194" s="84"/>
      <c r="F194" s="84"/>
      <c r="G194" s="55" t="str">
        <f t="shared" si="20"/>
        <v/>
      </c>
      <c r="H194" s="55">
        <f t="shared" si="17"/>
        <v>-3999.87</v>
      </c>
      <c r="I194" s="31"/>
      <c r="J194" s="31"/>
      <c r="K194" s="31"/>
      <c r="L194" s="31" t="str">
        <f t="shared" si="18"/>
        <v/>
      </c>
      <c r="M194" s="31">
        <f t="shared" si="19"/>
        <v>0</v>
      </c>
    </row>
    <row r="195" spans="1:13" s="23" customFormat="1" ht="51" hidden="1" customHeight="1" x14ac:dyDescent="0.2">
      <c r="A195" s="11" t="s">
        <v>128</v>
      </c>
      <c r="B195" s="98" t="s">
        <v>140</v>
      </c>
      <c r="C195" s="84">
        <v>0</v>
      </c>
      <c r="D195" s="84"/>
      <c r="E195" s="84"/>
      <c r="F195" s="84"/>
      <c r="G195" s="55" t="str">
        <f t="shared" si="20"/>
        <v/>
      </c>
      <c r="H195" s="55">
        <f t="shared" si="17"/>
        <v>0</v>
      </c>
      <c r="I195" s="31"/>
      <c r="J195" s="31"/>
      <c r="K195" s="31"/>
      <c r="L195" s="31" t="str">
        <f t="shared" si="18"/>
        <v/>
      </c>
      <c r="M195" s="31">
        <f t="shared" si="19"/>
        <v>0</v>
      </c>
    </row>
    <row r="196" spans="1:13" s="23" customFormat="1" ht="31.5" x14ac:dyDescent="0.2">
      <c r="A196" s="11" t="s">
        <v>230</v>
      </c>
      <c r="B196" s="98" t="s">
        <v>181</v>
      </c>
      <c r="C196" s="84">
        <v>2340.23</v>
      </c>
      <c r="D196" s="84">
        <v>264700</v>
      </c>
      <c r="E196" s="84">
        <v>16000</v>
      </c>
      <c r="F196" s="84">
        <v>5443.86</v>
      </c>
      <c r="G196" s="55">
        <f t="shared" si="20"/>
        <v>34.024124999999998</v>
      </c>
      <c r="H196" s="55">
        <f t="shared" si="17"/>
        <v>3103.6299999999997</v>
      </c>
      <c r="I196" s="31"/>
      <c r="J196" s="31"/>
      <c r="K196" s="31"/>
      <c r="L196" s="31" t="str">
        <f t="shared" si="18"/>
        <v/>
      </c>
      <c r="M196" s="31">
        <f t="shared" si="19"/>
        <v>0</v>
      </c>
    </row>
    <row r="197" spans="1:13" s="23" customFormat="1" ht="31.5" x14ac:dyDescent="0.2">
      <c r="A197" s="11" t="s">
        <v>231</v>
      </c>
      <c r="B197" s="98" t="s">
        <v>232</v>
      </c>
      <c r="C197" s="84">
        <v>265417.46000000002</v>
      </c>
      <c r="D197" s="84">
        <v>1033300</v>
      </c>
      <c r="E197" s="84">
        <v>238100</v>
      </c>
      <c r="F197" s="84">
        <v>214594.63</v>
      </c>
      <c r="G197" s="55">
        <f t="shared" si="20"/>
        <v>90.127942041159187</v>
      </c>
      <c r="H197" s="55">
        <f t="shared" si="17"/>
        <v>-50822.830000000016</v>
      </c>
      <c r="I197" s="31"/>
      <c r="J197" s="31"/>
      <c r="K197" s="31"/>
      <c r="L197" s="31" t="str">
        <f t="shared" si="18"/>
        <v/>
      </c>
      <c r="M197" s="31">
        <f t="shared" si="19"/>
        <v>0</v>
      </c>
    </row>
    <row r="198" spans="1:13" s="23" customFormat="1" ht="47.25" x14ac:dyDescent="0.2">
      <c r="A198" s="11" t="s">
        <v>17</v>
      </c>
      <c r="B198" s="98" t="s">
        <v>182</v>
      </c>
      <c r="C198" s="84">
        <v>3280880</v>
      </c>
      <c r="D198" s="84">
        <v>20026000</v>
      </c>
      <c r="E198" s="84">
        <v>3178000</v>
      </c>
      <c r="F198" s="84">
        <v>1627086</v>
      </c>
      <c r="G198" s="55">
        <f t="shared" si="20"/>
        <v>51.198426683448709</v>
      </c>
      <c r="H198" s="55">
        <f t="shared" si="17"/>
        <v>-1653794</v>
      </c>
      <c r="I198" s="31"/>
      <c r="J198" s="31"/>
      <c r="K198" s="31"/>
      <c r="L198" s="31" t="str">
        <f t="shared" si="18"/>
        <v/>
      </c>
      <c r="M198" s="31">
        <f t="shared" si="19"/>
        <v>0</v>
      </c>
    </row>
    <row r="199" spans="1:13" s="23" customFormat="1" ht="47.25" x14ac:dyDescent="0.2">
      <c r="A199" s="11" t="s">
        <v>18</v>
      </c>
      <c r="B199" s="98" t="s">
        <v>233</v>
      </c>
      <c r="C199" s="84">
        <v>9641126</v>
      </c>
      <c r="D199" s="84">
        <v>60825000</v>
      </c>
      <c r="E199" s="84">
        <v>11186900</v>
      </c>
      <c r="F199" s="84">
        <v>10703645</v>
      </c>
      <c r="G199" s="55">
        <f t="shared" si="20"/>
        <v>95.6801705566332</v>
      </c>
      <c r="H199" s="55">
        <f t="shared" si="17"/>
        <v>1062519</v>
      </c>
      <c r="I199" s="31"/>
      <c r="J199" s="31"/>
      <c r="K199" s="31"/>
      <c r="L199" s="31" t="str">
        <f t="shared" si="18"/>
        <v/>
      </c>
      <c r="M199" s="31">
        <f t="shared" si="19"/>
        <v>0</v>
      </c>
    </row>
    <row r="200" spans="1:13" s="23" customFormat="1" ht="31.5" x14ac:dyDescent="0.2">
      <c r="A200" s="11" t="s">
        <v>234</v>
      </c>
      <c r="B200" s="98" t="s">
        <v>141</v>
      </c>
      <c r="C200" s="84">
        <v>430846.29</v>
      </c>
      <c r="D200" s="84"/>
      <c r="E200" s="84"/>
      <c r="F200" s="84"/>
      <c r="G200" s="55" t="str">
        <f t="shared" si="20"/>
        <v/>
      </c>
      <c r="H200" s="55">
        <f t="shared" si="17"/>
        <v>-430846.29</v>
      </c>
      <c r="I200" s="31"/>
      <c r="J200" s="31"/>
      <c r="K200" s="31"/>
      <c r="L200" s="31" t="str">
        <f t="shared" si="18"/>
        <v/>
      </c>
      <c r="M200" s="31">
        <f t="shared" si="19"/>
        <v>0</v>
      </c>
    </row>
    <row r="201" spans="1:13" s="23" customFormat="1" ht="15.75" x14ac:dyDescent="0.2">
      <c r="A201" s="11" t="s">
        <v>136</v>
      </c>
      <c r="B201" s="98" t="s">
        <v>142</v>
      </c>
      <c r="C201" s="84">
        <v>79986.02</v>
      </c>
      <c r="D201" s="84"/>
      <c r="E201" s="84"/>
      <c r="F201" s="84"/>
      <c r="G201" s="55" t="str">
        <f t="shared" si="20"/>
        <v/>
      </c>
      <c r="H201" s="55">
        <f t="shared" si="17"/>
        <v>-79986.02</v>
      </c>
      <c r="I201" s="31"/>
      <c r="J201" s="31"/>
      <c r="K201" s="31"/>
      <c r="L201" s="31" t="str">
        <f t="shared" si="18"/>
        <v/>
      </c>
      <c r="M201" s="31">
        <f t="shared" si="19"/>
        <v>0</v>
      </c>
    </row>
    <row r="202" spans="1:13" s="23" customFormat="1" ht="15.75" x14ac:dyDescent="0.2">
      <c r="A202" s="11" t="s">
        <v>129</v>
      </c>
      <c r="B202" s="98" t="s">
        <v>143</v>
      </c>
      <c r="C202" s="84">
        <v>27500241.789999999</v>
      </c>
      <c r="D202" s="84"/>
      <c r="E202" s="84"/>
      <c r="F202" s="84"/>
      <c r="G202" s="55" t="str">
        <f t="shared" si="20"/>
        <v/>
      </c>
      <c r="H202" s="55">
        <f t="shared" si="17"/>
        <v>-27500241.789999999</v>
      </c>
      <c r="I202" s="31"/>
      <c r="J202" s="31"/>
      <c r="K202" s="31"/>
      <c r="L202" s="31" t="str">
        <f t="shared" si="18"/>
        <v/>
      </c>
      <c r="M202" s="31">
        <f t="shared" si="19"/>
        <v>0</v>
      </c>
    </row>
    <row r="203" spans="1:13" s="23" customFormat="1" ht="31.5" x14ac:dyDescent="0.2">
      <c r="A203" s="11" t="s">
        <v>130</v>
      </c>
      <c r="B203" s="98" t="s">
        <v>144</v>
      </c>
      <c r="C203" s="84">
        <v>1337215.3999999999</v>
      </c>
      <c r="D203" s="84"/>
      <c r="E203" s="84"/>
      <c r="F203" s="84"/>
      <c r="G203" s="55" t="str">
        <f t="shared" si="20"/>
        <v/>
      </c>
      <c r="H203" s="55">
        <f t="shared" si="17"/>
        <v>-1337215.3999999999</v>
      </c>
      <c r="I203" s="31"/>
      <c r="J203" s="31"/>
      <c r="K203" s="31"/>
      <c r="L203" s="31" t="str">
        <f t="shared" si="18"/>
        <v/>
      </c>
      <c r="M203" s="31">
        <f t="shared" si="19"/>
        <v>0</v>
      </c>
    </row>
    <row r="204" spans="1:13" s="23" customFormat="1" ht="19.5" customHeight="1" x14ac:dyDescent="0.2">
      <c r="A204" s="11" t="s">
        <v>131</v>
      </c>
      <c r="B204" s="98" t="s">
        <v>145</v>
      </c>
      <c r="C204" s="84">
        <v>5087923.9400000004</v>
      </c>
      <c r="D204" s="84"/>
      <c r="E204" s="84"/>
      <c r="F204" s="84"/>
      <c r="G204" s="55" t="str">
        <f t="shared" si="20"/>
        <v/>
      </c>
      <c r="H204" s="55">
        <f t="shared" si="17"/>
        <v>-5087923.9400000004</v>
      </c>
      <c r="I204" s="31"/>
      <c r="J204" s="31"/>
      <c r="K204" s="31"/>
      <c r="L204" s="31" t="str">
        <f t="shared" si="18"/>
        <v/>
      </c>
      <c r="M204" s="31">
        <f t="shared" si="19"/>
        <v>0</v>
      </c>
    </row>
    <row r="205" spans="1:13" s="23" customFormat="1" ht="18.75" customHeight="1" x14ac:dyDescent="0.2">
      <c r="A205" s="11" t="s">
        <v>135</v>
      </c>
      <c r="B205" s="98" t="s">
        <v>146</v>
      </c>
      <c r="C205" s="84">
        <v>76968.09</v>
      </c>
      <c r="D205" s="84"/>
      <c r="E205" s="84"/>
      <c r="F205" s="84"/>
      <c r="G205" s="55" t="str">
        <f t="shared" si="20"/>
        <v/>
      </c>
      <c r="H205" s="55">
        <f t="shared" si="17"/>
        <v>-76968.09</v>
      </c>
      <c r="I205" s="31"/>
      <c r="J205" s="31"/>
      <c r="K205" s="31"/>
      <c r="L205" s="31" t="str">
        <f t="shared" si="18"/>
        <v/>
      </c>
      <c r="M205" s="31">
        <f t="shared" si="19"/>
        <v>0</v>
      </c>
    </row>
    <row r="206" spans="1:13" s="23" customFormat="1" ht="31.5" x14ac:dyDescent="0.2">
      <c r="A206" s="11" t="s">
        <v>235</v>
      </c>
      <c r="B206" s="98" t="s">
        <v>147</v>
      </c>
      <c r="C206" s="84">
        <v>7432092.9400000004</v>
      </c>
      <c r="D206" s="84"/>
      <c r="E206" s="84"/>
      <c r="F206" s="84"/>
      <c r="G206" s="55" t="str">
        <f t="shared" si="20"/>
        <v/>
      </c>
      <c r="H206" s="55">
        <f t="shared" si="17"/>
        <v>-7432092.9400000004</v>
      </c>
      <c r="I206" s="31"/>
      <c r="J206" s="31"/>
      <c r="K206" s="31"/>
      <c r="L206" s="31" t="str">
        <f t="shared" si="18"/>
        <v/>
      </c>
      <c r="M206" s="31">
        <f t="shared" si="19"/>
        <v>0</v>
      </c>
    </row>
    <row r="207" spans="1:13" s="23" customFormat="1" ht="30.75" hidden="1" customHeight="1" x14ac:dyDescent="0.2">
      <c r="A207" s="11" t="s">
        <v>279</v>
      </c>
      <c r="B207" s="98" t="s">
        <v>324</v>
      </c>
      <c r="C207" s="55">
        <v>0</v>
      </c>
      <c r="D207" s="84"/>
      <c r="E207" s="84"/>
      <c r="F207" s="84"/>
      <c r="G207" s="55" t="str">
        <f>IF(E207=0,"",IF(F207/E207&gt;1.5, "зв.100",F207/E207*100))</f>
        <v/>
      </c>
      <c r="H207" s="55">
        <f t="shared" ref="H207:H217" si="21">F207-C207</f>
        <v>0</v>
      </c>
      <c r="I207" s="31"/>
      <c r="J207" s="31"/>
      <c r="K207" s="31"/>
      <c r="L207" s="31" t="str">
        <f>IF(J207=0,"",IF(K207/J207&gt;1.5, "зв.100",K207/J207*100))</f>
        <v/>
      </c>
      <c r="M207" s="31">
        <f>K207-I207</f>
        <v>0</v>
      </c>
    </row>
    <row r="208" spans="1:13" s="23" customFormat="1" ht="47.25" x14ac:dyDescent="0.2">
      <c r="A208" s="11" t="s">
        <v>236</v>
      </c>
      <c r="B208" s="98" t="s">
        <v>237</v>
      </c>
      <c r="C208" s="84">
        <v>15222799.6</v>
      </c>
      <c r="D208" s="84"/>
      <c r="E208" s="84"/>
      <c r="F208" s="84"/>
      <c r="G208" s="55" t="str">
        <f t="shared" si="20"/>
        <v/>
      </c>
      <c r="H208" s="55">
        <f t="shared" si="21"/>
        <v>-15222799.6</v>
      </c>
      <c r="I208" s="31"/>
      <c r="J208" s="31"/>
      <c r="K208" s="31"/>
      <c r="L208" s="31" t="str">
        <f t="shared" si="18"/>
        <v/>
      </c>
      <c r="M208" s="31">
        <f t="shared" si="19"/>
        <v>0</v>
      </c>
    </row>
    <row r="209" spans="1:13" s="23" customFormat="1" ht="63" x14ac:dyDescent="0.2">
      <c r="A209" s="11" t="s">
        <v>238</v>
      </c>
      <c r="B209" s="98" t="s">
        <v>239</v>
      </c>
      <c r="C209" s="84">
        <v>3310342.76</v>
      </c>
      <c r="D209" s="84"/>
      <c r="E209" s="84"/>
      <c r="F209" s="84"/>
      <c r="G209" s="55" t="str">
        <f t="shared" si="20"/>
        <v/>
      </c>
      <c r="H209" s="55">
        <f t="shared" si="21"/>
        <v>-3310342.76</v>
      </c>
      <c r="I209" s="31"/>
      <c r="J209" s="31"/>
      <c r="K209" s="31"/>
      <c r="L209" s="31" t="str">
        <f t="shared" si="18"/>
        <v/>
      </c>
      <c r="M209" s="31">
        <f t="shared" si="19"/>
        <v>0</v>
      </c>
    </row>
    <row r="210" spans="1:13" s="23" customFormat="1" ht="47.25" x14ac:dyDescent="0.2">
      <c r="A210" s="11" t="s">
        <v>240</v>
      </c>
      <c r="B210" s="98" t="s">
        <v>241</v>
      </c>
      <c r="C210" s="84">
        <v>1671654.62</v>
      </c>
      <c r="D210" s="84"/>
      <c r="E210" s="84"/>
      <c r="F210" s="84"/>
      <c r="G210" s="55" t="str">
        <f t="shared" si="20"/>
        <v/>
      </c>
      <c r="H210" s="55">
        <f t="shared" si="21"/>
        <v>-1671654.62</v>
      </c>
      <c r="I210" s="31"/>
      <c r="J210" s="31"/>
      <c r="K210" s="31"/>
      <c r="L210" s="31" t="str">
        <f t="shared" si="18"/>
        <v/>
      </c>
      <c r="M210" s="31">
        <f t="shared" si="19"/>
        <v>0</v>
      </c>
    </row>
    <row r="211" spans="1:13" s="23" customFormat="1" ht="63" x14ac:dyDescent="0.2">
      <c r="A211" s="11" t="s">
        <v>242</v>
      </c>
      <c r="B211" s="98" t="s">
        <v>243</v>
      </c>
      <c r="C211" s="84">
        <v>283433.14</v>
      </c>
      <c r="D211" s="84"/>
      <c r="E211" s="84"/>
      <c r="F211" s="84"/>
      <c r="G211" s="55" t="str">
        <f t="shared" si="20"/>
        <v/>
      </c>
      <c r="H211" s="55">
        <f t="shared" si="21"/>
        <v>-283433.14</v>
      </c>
      <c r="I211" s="31"/>
      <c r="J211" s="31"/>
      <c r="K211" s="31"/>
      <c r="L211" s="31" t="str">
        <f t="shared" si="18"/>
        <v/>
      </c>
      <c r="M211" s="31">
        <f t="shared" si="19"/>
        <v>0</v>
      </c>
    </row>
    <row r="212" spans="1:13" s="23" customFormat="1" ht="63" customHeight="1" x14ac:dyDescent="0.2">
      <c r="A212" s="11" t="s">
        <v>244</v>
      </c>
      <c r="B212" s="98" t="s">
        <v>245</v>
      </c>
      <c r="C212" s="84">
        <v>46820.5</v>
      </c>
      <c r="D212" s="84"/>
      <c r="E212" s="84"/>
      <c r="F212" s="84"/>
      <c r="G212" s="55" t="str">
        <f t="shared" si="20"/>
        <v/>
      </c>
      <c r="H212" s="55">
        <f t="shared" si="21"/>
        <v>-46820.5</v>
      </c>
      <c r="I212" s="31"/>
      <c r="J212" s="31"/>
      <c r="K212" s="31"/>
      <c r="L212" s="31" t="str">
        <f t="shared" si="18"/>
        <v/>
      </c>
      <c r="M212" s="31">
        <f t="shared" si="19"/>
        <v>0</v>
      </c>
    </row>
    <row r="213" spans="1:13" s="23" customFormat="1" ht="171.6" hidden="1" customHeight="1" x14ac:dyDescent="0.2">
      <c r="A213" s="11" t="s">
        <v>280</v>
      </c>
      <c r="B213" s="98" t="s">
        <v>323</v>
      </c>
      <c r="C213" s="55">
        <v>0</v>
      </c>
      <c r="D213" s="84"/>
      <c r="E213" s="84"/>
      <c r="F213" s="84"/>
      <c r="G213" s="55" t="str">
        <f>IF(E213=0,"",IF(F213/E213&gt;1.5, "зв.100",F213/E213*100))</f>
        <v/>
      </c>
      <c r="H213" s="55">
        <f t="shared" si="21"/>
        <v>0</v>
      </c>
      <c r="I213" s="31"/>
      <c r="J213" s="31"/>
      <c r="K213" s="31"/>
      <c r="L213" s="31" t="str">
        <f>IF(J213=0,"",IF(K213/J213&gt;1.5, "зв.100",K213/J213*100))</f>
        <v/>
      </c>
      <c r="M213" s="31">
        <f>K213-I213</f>
        <v>0</v>
      </c>
    </row>
    <row r="214" spans="1:13" s="23" customFormat="1" ht="31.5" hidden="1" x14ac:dyDescent="0.2">
      <c r="A214" s="11" t="s">
        <v>184</v>
      </c>
      <c r="B214" s="78" t="s">
        <v>185</v>
      </c>
      <c r="C214" s="55"/>
      <c r="D214" s="84"/>
      <c r="E214" s="84"/>
      <c r="F214" s="84"/>
      <c r="G214" s="55" t="str">
        <f>IF(E214=0,"",IF(F214/E214&gt;1.5, "зв.100",F214/E214*100))</f>
        <v/>
      </c>
      <c r="H214" s="55">
        <f>F214-C214</f>
        <v>0</v>
      </c>
      <c r="I214" s="31"/>
      <c r="J214" s="31"/>
      <c r="K214" s="31"/>
      <c r="L214" s="31" t="str">
        <f>IF(J214=0,"",IF(K214/J214&gt;1.5, "зв.100",K214/J214*100))</f>
        <v/>
      </c>
      <c r="M214" s="31">
        <f>K214-I214</f>
        <v>0</v>
      </c>
    </row>
    <row r="215" spans="1:13" s="24" customFormat="1" ht="63" x14ac:dyDescent="0.2">
      <c r="A215" s="11" t="s">
        <v>246</v>
      </c>
      <c r="B215" s="98" t="s">
        <v>148</v>
      </c>
      <c r="C215" s="84">
        <v>3167002.26</v>
      </c>
      <c r="D215" s="112">
        <v>16751900</v>
      </c>
      <c r="E215" s="112">
        <v>3997400</v>
      </c>
      <c r="F215" s="112">
        <v>3583784.2499999991</v>
      </c>
      <c r="G215" s="55">
        <f t="shared" si="20"/>
        <v>89.652880622404538</v>
      </c>
      <c r="H215" s="55">
        <f t="shared" si="21"/>
        <v>416781.98999999929</v>
      </c>
      <c r="I215" s="55">
        <v>20240</v>
      </c>
      <c r="J215" s="84">
        <v>90000</v>
      </c>
      <c r="K215" s="84">
        <v>11257.46</v>
      </c>
      <c r="L215" s="31">
        <f t="shared" si="18"/>
        <v>12.508288888888888</v>
      </c>
      <c r="M215" s="31">
        <f t="shared" si="19"/>
        <v>-8982.5400000000009</v>
      </c>
    </row>
    <row r="216" spans="1:13" s="23" customFormat="1" ht="33" customHeight="1" x14ac:dyDescent="0.2">
      <c r="A216" s="11" t="s">
        <v>247</v>
      </c>
      <c r="B216" s="98" t="s">
        <v>248</v>
      </c>
      <c r="C216" s="84">
        <v>1061839.74</v>
      </c>
      <c r="D216" s="112">
        <v>5332500</v>
      </c>
      <c r="E216" s="112">
        <v>1354700</v>
      </c>
      <c r="F216" s="112">
        <v>1097666.7800000003</v>
      </c>
      <c r="G216" s="55">
        <f t="shared" si="20"/>
        <v>81.026557909500269</v>
      </c>
      <c r="H216" s="55">
        <f t="shared" si="21"/>
        <v>35827.04000000027</v>
      </c>
      <c r="I216" s="31"/>
      <c r="J216" s="31"/>
      <c r="K216" s="31"/>
      <c r="L216" s="31" t="str">
        <f t="shared" si="18"/>
        <v/>
      </c>
      <c r="M216" s="31">
        <f t="shared" si="19"/>
        <v>0</v>
      </c>
    </row>
    <row r="217" spans="1:13" s="23" customFormat="1" ht="47.25" x14ac:dyDescent="0.2">
      <c r="A217" s="11" t="s">
        <v>304</v>
      </c>
      <c r="B217" s="98" t="s">
        <v>149</v>
      </c>
      <c r="C217" s="84">
        <v>125258.99</v>
      </c>
      <c r="D217" s="112">
        <v>1496000</v>
      </c>
      <c r="E217" s="112">
        <v>187600</v>
      </c>
      <c r="F217" s="112">
        <v>142637.37999999998</v>
      </c>
      <c r="G217" s="55">
        <f t="shared" si="20"/>
        <v>76.032718550106594</v>
      </c>
      <c r="H217" s="55">
        <f t="shared" si="21"/>
        <v>17378.38999999997</v>
      </c>
      <c r="I217" s="73"/>
      <c r="J217" s="73"/>
      <c r="K217" s="73"/>
      <c r="L217" s="31" t="str">
        <f t="shared" si="18"/>
        <v/>
      </c>
      <c r="M217" s="31">
        <f t="shared" si="19"/>
        <v>0</v>
      </c>
    </row>
    <row r="218" spans="1:13" s="24" customFormat="1" ht="15.75" hidden="1" x14ac:dyDescent="0.2">
      <c r="A218" s="11" t="s">
        <v>257</v>
      </c>
      <c r="B218" s="98" t="s">
        <v>254</v>
      </c>
      <c r="C218" s="55"/>
      <c r="D218" s="55"/>
      <c r="E218" s="55"/>
      <c r="F218" s="55"/>
      <c r="G218" s="55"/>
      <c r="H218" s="55"/>
      <c r="I218" s="31"/>
      <c r="J218" s="55"/>
      <c r="K218" s="55">
        <v>0</v>
      </c>
      <c r="L218" s="31" t="str">
        <f t="shared" si="18"/>
        <v/>
      </c>
      <c r="M218" s="31">
        <f t="shared" si="19"/>
        <v>0</v>
      </c>
    </row>
    <row r="219" spans="1:13" ht="78.75" x14ac:dyDescent="0.2">
      <c r="A219" s="11" t="s">
        <v>305</v>
      </c>
      <c r="B219" s="98" t="s">
        <v>306</v>
      </c>
      <c r="C219" s="84">
        <v>0</v>
      </c>
      <c r="D219" s="112">
        <v>5075900</v>
      </c>
      <c r="E219" s="112">
        <v>0</v>
      </c>
      <c r="F219" s="112">
        <v>0</v>
      </c>
      <c r="G219" s="55" t="str">
        <f t="shared" si="20"/>
        <v/>
      </c>
      <c r="H219" s="55">
        <f t="shared" ref="H219:H249" si="22">F219-C219</f>
        <v>0</v>
      </c>
      <c r="I219" s="31">
        <v>0</v>
      </c>
      <c r="J219" s="31">
        <v>0</v>
      </c>
      <c r="K219" s="31">
        <v>0</v>
      </c>
      <c r="L219" s="31" t="str">
        <f t="shared" si="18"/>
        <v/>
      </c>
      <c r="M219" s="31">
        <f t="shared" si="19"/>
        <v>0</v>
      </c>
    </row>
    <row r="220" spans="1:13" s="22" customFormat="1" ht="94.5" x14ac:dyDescent="0.2">
      <c r="A220" s="11" t="s">
        <v>307</v>
      </c>
      <c r="B220" s="98" t="s">
        <v>150</v>
      </c>
      <c r="C220" s="84">
        <v>168141.64</v>
      </c>
      <c r="D220" s="112">
        <v>714000</v>
      </c>
      <c r="E220" s="112">
        <v>177000</v>
      </c>
      <c r="F220" s="112">
        <v>165374</v>
      </c>
      <c r="G220" s="55">
        <f t="shared" si="20"/>
        <v>93.431638418079103</v>
      </c>
      <c r="H220" s="55">
        <f t="shared" si="22"/>
        <v>-2767.640000000014</v>
      </c>
      <c r="I220" s="31"/>
      <c r="J220" s="31"/>
      <c r="K220" s="31"/>
      <c r="L220" s="31" t="str">
        <f t="shared" si="18"/>
        <v/>
      </c>
      <c r="M220" s="31">
        <f t="shared" si="19"/>
        <v>0</v>
      </c>
    </row>
    <row r="221" spans="1:13" s="22" customFormat="1" ht="78.75" customHeight="1" x14ac:dyDescent="0.2">
      <c r="A221" s="11" t="s">
        <v>308</v>
      </c>
      <c r="B221" s="98" t="s">
        <v>309</v>
      </c>
      <c r="C221" s="84">
        <v>3121591.5</v>
      </c>
      <c r="D221" s="112">
        <v>9187000</v>
      </c>
      <c r="E221" s="112">
        <v>2070000</v>
      </c>
      <c r="F221" s="112">
        <v>2068551.77</v>
      </c>
      <c r="G221" s="55">
        <f t="shared" si="20"/>
        <v>99.930037198067637</v>
      </c>
      <c r="H221" s="55">
        <f t="shared" si="22"/>
        <v>-1053039.73</v>
      </c>
      <c r="I221" s="31"/>
      <c r="J221" s="64"/>
      <c r="K221" s="64"/>
      <c r="L221" s="64" t="str">
        <f t="shared" si="18"/>
        <v/>
      </c>
      <c r="M221" s="64">
        <f t="shared" si="19"/>
        <v>0</v>
      </c>
    </row>
    <row r="222" spans="1:13" ht="47.25" x14ac:dyDescent="0.2">
      <c r="A222" s="11" t="s">
        <v>310</v>
      </c>
      <c r="B222" s="98" t="s">
        <v>311</v>
      </c>
      <c r="C222" s="84">
        <v>57191.83</v>
      </c>
      <c r="D222" s="112">
        <v>290000</v>
      </c>
      <c r="E222" s="112">
        <v>66000</v>
      </c>
      <c r="F222" s="112">
        <v>43969.78</v>
      </c>
      <c r="G222" s="55">
        <f t="shared" si="20"/>
        <v>66.620878787878794</v>
      </c>
      <c r="H222" s="55">
        <f t="shared" si="22"/>
        <v>-13222.050000000003</v>
      </c>
      <c r="I222" s="31">
        <v>0</v>
      </c>
      <c r="J222" s="32"/>
      <c r="K222" s="31">
        <v>0</v>
      </c>
      <c r="L222" s="64" t="str">
        <f t="shared" si="18"/>
        <v/>
      </c>
      <c r="M222" s="31">
        <f t="shared" si="19"/>
        <v>0</v>
      </c>
    </row>
    <row r="223" spans="1:13" s="22" customFormat="1" ht="18" customHeight="1" x14ac:dyDescent="0.2">
      <c r="A223" s="11" t="s">
        <v>256</v>
      </c>
      <c r="B223" s="98" t="s">
        <v>255</v>
      </c>
      <c r="C223" s="84">
        <v>68100.710000000006</v>
      </c>
      <c r="D223" s="112">
        <v>666500</v>
      </c>
      <c r="E223" s="112">
        <v>122000</v>
      </c>
      <c r="F223" s="112">
        <v>49923.86</v>
      </c>
      <c r="G223" s="55">
        <f>IF(E223=0,"",IF(F223/E223&gt;1.5, "зв.100",F223/E223*100))</f>
        <v>40.921196721311475</v>
      </c>
      <c r="H223" s="55">
        <f t="shared" si="22"/>
        <v>-18176.850000000006</v>
      </c>
      <c r="I223" s="55">
        <v>37352.68</v>
      </c>
      <c r="J223" s="55">
        <v>0</v>
      </c>
      <c r="K223" s="84"/>
      <c r="L223" s="64" t="str">
        <f t="shared" si="18"/>
        <v/>
      </c>
      <c r="M223" s="31">
        <f t="shared" si="19"/>
        <v>-37352.68</v>
      </c>
    </row>
    <row r="224" spans="1:13" s="22" customFormat="1" ht="227.25" hidden="1" customHeight="1" x14ac:dyDescent="0.2">
      <c r="A224" s="11" t="s">
        <v>296</v>
      </c>
      <c r="B224" s="98" t="s">
        <v>297</v>
      </c>
      <c r="C224" s="55"/>
      <c r="D224" s="64"/>
      <c r="E224" s="64"/>
      <c r="F224" s="64"/>
      <c r="G224" s="55" t="str">
        <f>IF(E224=0,"",IF(F224/E224&gt;1.5, "зв.100",F224/E224*100))</f>
        <v/>
      </c>
      <c r="H224" s="55">
        <f t="shared" si="22"/>
        <v>0</v>
      </c>
      <c r="I224" s="84"/>
      <c r="J224" s="84"/>
      <c r="K224" s="84"/>
      <c r="L224" s="64" t="str">
        <f t="shared" si="18"/>
        <v/>
      </c>
      <c r="M224" s="31">
        <f>K224-I224</f>
        <v>0</v>
      </c>
    </row>
    <row r="225" spans="1:13" s="22" customFormat="1" ht="355.5" hidden="1" customHeight="1" x14ac:dyDescent="0.2">
      <c r="A225" s="11" t="s">
        <v>89</v>
      </c>
      <c r="B225" s="98">
        <v>3222</v>
      </c>
      <c r="C225" s="55"/>
      <c r="D225" s="64"/>
      <c r="E225" s="64"/>
      <c r="F225" s="64"/>
      <c r="G225" s="55" t="str">
        <f>IF(E225=0,"",IF(F225/E225&gt;1.5, "зв.100",F225/E225*100))</f>
        <v/>
      </c>
      <c r="H225" s="55">
        <f>F225-C225</f>
        <v>0</v>
      </c>
      <c r="I225" s="55"/>
      <c r="J225" s="55"/>
      <c r="K225" s="55"/>
      <c r="L225" s="64" t="str">
        <f t="shared" si="18"/>
        <v/>
      </c>
      <c r="M225" s="31">
        <f>K225-I225</f>
        <v>0</v>
      </c>
    </row>
    <row r="226" spans="1:13" s="22" customFormat="1" ht="244.5" hidden="1" customHeight="1" x14ac:dyDescent="0.2">
      <c r="A226" s="11" t="s">
        <v>133</v>
      </c>
      <c r="B226" s="98" t="s">
        <v>132</v>
      </c>
      <c r="C226" s="55"/>
      <c r="D226" s="64"/>
      <c r="E226" s="64"/>
      <c r="F226" s="64"/>
      <c r="G226" s="55" t="str">
        <f>IF(E226=0,"",IF(F226/E226&gt;1.5, "зв.100",F226/E226*100))</f>
        <v/>
      </c>
      <c r="H226" s="55">
        <f t="shared" si="22"/>
        <v>0</v>
      </c>
      <c r="I226" s="31"/>
      <c r="J226" s="84"/>
      <c r="K226" s="84"/>
      <c r="L226" s="64" t="str">
        <f t="shared" si="18"/>
        <v/>
      </c>
      <c r="M226" s="31">
        <f>K226-I226</f>
        <v>0</v>
      </c>
    </row>
    <row r="227" spans="1:13" ht="195" customHeight="1" x14ac:dyDescent="0.2">
      <c r="A227" s="11" t="s">
        <v>281</v>
      </c>
      <c r="B227" s="98" t="s">
        <v>312</v>
      </c>
      <c r="C227" s="84">
        <v>310015.26</v>
      </c>
      <c r="D227" s="84"/>
      <c r="E227" s="84"/>
      <c r="F227" s="84"/>
      <c r="G227" s="55" t="str">
        <f t="shared" si="20"/>
        <v/>
      </c>
      <c r="H227" s="55">
        <f t="shared" si="22"/>
        <v>-310015.26</v>
      </c>
      <c r="I227" s="31"/>
      <c r="J227" s="31"/>
      <c r="K227" s="31"/>
      <c r="L227" s="64" t="str">
        <f t="shared" si="18"/>
        <v/>
      </c>
      <c r="M227" s="31">
        <f t="shared" si="19"/>
        <v>0</v>
      </c>
    </row>
    <row r="228" spans="1:13" s="22" customFormat="1" ht="31.5" x14ac:dyDescent="0.2">
      <c r="A228" s="11" t="s">
        <v>313</v>
      </c>
      <c r="B228" s="98" t="s">
        <v>314</v>
      </c>
      <c r="C228" s="84">
        <v>3985584.31</v>
      </c>
      <c r="D228" s="112">
        <v>17568000</v>
      </c>
      <c r="E228" s="112">
        <v>4216000</v>
      </c>
      <c r="F228" s="112">
        <v>4163143.02</v>
      </c>
      <c r="G228" s="55">
        <f t="shared" si="20"/>
        <v>98.746276565464896</v>
      </c>
      <c r="H228" s="55">
        <f t="shared" si="22"/>
        <v>177558.70999999996</v>
      </c>
      <c r="I228" s="84"/>
      <c r="J228" s="84"/>
      <c r="K228" s="84"/>
      <c r="L228" s="64" t="str">
        <f t="shared" si="18"/>
        <v/>
      </c>
      <c r="M228" s="31">
        <f t="shared" si="19"/>
        <v>0</v>
      </c>
    </row>
    <row r="229" spans="1:13" s="7" customFormat="1" ht="15.75" x14ac:dyDescent="0.2">
      <c r="A229" s="10" t="s">
        <v>460</v>
      </c>
      <c r="B229" s="97" t="s">
        <v>151</v>
      </c>
      <c r="C229" s="14">
        <f>SUM(C230:C233)</f>
        <v>6019091.2600000007</v>
      </c>
      <c r="D229" s="14">
        <f>SUM(D230:D233)</f>
        <v>28459700</v>
      </c>
      <c r="E229" s="14">
        <f>SUM(E230:E233)</f>
        <v>7166900</v>
      </c>
      <c r="F229" s="14">
        <f>SUM(F230:F233)</f>
        <v>6121293.790000001</v>
      </c>
      <c r="G229" s="14">
        <f t="shared" si="20"/>
        <v>85.410620910016902</v>
      </c>
      <c r="H229" s="14">
        <f t="shared" si="22"/>
        <v>102202.53000000026</v>
      </c>
      <c r="I229" s="14">
        <f>SUM(I230:I233)</f>
        <v>793292.94</v>
      </c>
      <c r="J229" s="14">
        <f>SUM(J230:J233)</f>
        <v>3344100</v>
      </c>
      <c r="K229" s="14">
        <f>SUM(K230:K233)</f>
        <v>915885.57999999984</v>
      </c>
      <c r="L229" s="14">
        <f t="shared" si="18"/>
        <v>27.388103824646386</v>
      </c>
      <c r="M229" s="14">
        <f t="shared" si="19"/>
        <v>122592.6399999999</v>
      </c>
    </row>
    <row r="230" spans="1:13" ht="15.75" x14ac:dyDescent="0.2">
      <c r="A230" s="11" t="s">
        <v>315</v>
      </c>
      <c r="B230" s="98" t="s">
        <v>316</v>
      </c>
      <c r="C230" s="84">
        <v>1847405.83</v>
      </c>
      <c r="D230" s="112">
        <v>8754600</v>
      </c>
      <c r="E230" s="112">
        <v>2272100</v>
      </c>
      <c r="F230" s="112">
        <v>1920870.2400000002</v>
      </c>
      <c r="G230" s="55">
        <f t="shared" si="20"/>
        <v>84.541624048237324</v>
      </c>
      <c r="H230" s="55">
        <f t="shared" si="22"/>
        <v>73464.410000000149</v>
      </c>
      <c r="I230" s="55">
        <v>29619.01</v>
      </c>
      <c r="J230" s="84">
        <v>8700</v>
      </c>
      <c r="K230" s="84">
        <v>78028.06</v>
      </c>
      <c r="L230" s="64" t="str">
        <f t="shared" si="18"/>
        <v>зв.100</v>
      </c>
      <c r="M230" s="64">
        <f t="shared" si="19"/>
        <v>48409.05</v>
      </c>
    </row>
    <row r="231" spans="1:13" ht="47.25" x14ac:dyDescent="0.2">
      <c r="A231" s="11" t="s">
        <v>317</v>
      </c>
      <c r="B231" s="98" t="s">
        <v>152</v>
      </c>
      <c r="C231" s="84">
        <v>3168156.47</v>
      </c>
      <c r="D231" s="112">
        <v>13402200</v>
      </c>
      <c r="E231" s="112">
        <v>3640900</v>
      </c>
      <c r="F231" s="112">
        <v>3053232.9800000004</v>
      </c>
      <c r="G231" s="55">
        <f t="shared" si="20"/>
        <v>83.859292482627936</v>
      </c>
      <c r="H231" s="55">
        <f t="shared" si="22"/>
        <v>-114923.48999999976</v>
      </c>
      <c r="I231" s="55">
        <v>762048.61</v>
      </c>
      <c r="J231" s="84">
        <v>3335400</v>
      </c>
      <c r="K231" s="84">
        <v>837857.5199999999</v>
      </c>
      <c r="L231" s="64">
        <f t="shared" si="18"/>
        <v>25.120151106314083</v>
      </c>
      <c r="M231" s="64">
        <f t="shared" si="19"/>
        <v>75808.909999999916</v>
      </c>
    </row>
    <row r="232" spans="1:13" ht="31.5" x14ac:dyDescent="0.2">
      <c r="A232" s="11" t="s">
        <v>325</v>
      </c>
      <c r="B232" s="98" t="s">
        <v>326</v>
      </c>
      <c r="C232" s="84">
        <v>739311.95</v>
      </c>
      <c r="D232" s="112">
        <v>3992500</v>
      </c>
      <c r="E232" s="112">
        <v>985800</v>
      </c>
      <c r="F232" s="112">
        <v>881852.2</v>
      </c>
      <c r="G232" s="55">
        <f t="shared" si="20"/>
        <v>89.455487928585924</v>
      </c>
      <c r="H232" s="55">
        <f t="shared" si="22"/>
        <v>142540.25</v>
      </c>
      <c r="I232" s="84"/>
      <c r="J232" s="84"/>
      <c r="K232" s="84"/>
      <c r="L232" s="64" t="str">
        <f t="shared" si="18"/>
        <v/>
      </c>
      <c r="M232" s="64">
        <f t="shared" si="19"/>
        <v>0</v>
      </c>
    </row>
    <row r="233" spans="1:13" ht="15.75" x14ac:dyDescent="0.2">
      <c r="A233" s="11" t="s">
        <v>327</v>
      </c>
      <c r="B233" s="98" t="s">
        <v>328</v>
      </c>
      <c r="C233" s="84">
        <v>264217.01</v>
      </c>
      <c r="D233" s="112">
        <v>2310400</v>
      </c>
      <c r="E233" s="112">
        <v>268100</v>
      </c>
      <c r="F233" s="112">
        <v>265338.37</v>
      </c>
      <c r="G233" s="55">
        <f t="shared" si="20"/>
        <v>98.969925400969785</v>
      </c>
      <c r="H233" s="55">
        <f t="shared" si="22"/>
        <v>1121.359999999986</v>
      </c>
      <c r="I233" s="55">
        <v>1625.32</v>
      </c>
      <c r="J233" s="84"/>
      <c r="K233" s="84"/>
      <c r="L233" s="64" t="str">
        <f t="shared" si="18"/>
        <v/>
      </c>
      <c r="M233" s="64">
        <f t="shared" si="19"/>
        <v>-1625.32</v>
      </c>
    </row>
    <row r="234" spans="1:13" s="7" customFormat="1" ht="15.75" x14ac:dyDescent="0.2">
      <c r="A234" s="10" t="s">
        <v>461</v>
      </c>
      <c r="B234" s="97" t="s">
        <v>153</v>
      </c>
      <c r="C234" s="14">
        <f>SUM(C235:C241)</f>
        <v>4019159.5599999996</v>
      </c>
      <c r="D234" s="14">
        <f>SUM(D235:D241)</f>
        <v>25376700</v>
      </c>
      <c r="E234" s="14">
        <f>SUM(E235:E241)</f>
        <v>6130700</v>
      </c>
      <c r="F234" s="14">
        <f>SUM(F235:F241)</f>
        <v>5069919.04</v>
      </c>
      <c r="G234" s="14">
        <f t="shared" si="20"/>
        <v>82.697229353907389</v>
      </c>
      <c r="H234" s="14">
        <f t="shared" si="22"/>
        <v>1050759.4800000004</v>
      </c>
      <c r="I234" s="14">
        <f>SUM(I235:I241)</f>
        <v>81706.070000000007</v>
      </c>
      <c r="J234" s="14">
        <f>SUM(J235:J241)</f>
        <v>250000</v>
      </c>
      <c r="K234" s="14">
        <f>SUM(K235:K241)</f>
        <v>163549.50999999998</v>
      </c>
      <c r="L234" s="14">
        <f t="shared" si="18"/>
        <v>65.419803999999999</v>
      </c>
      <c r="M234" s="14">
        <f t="shared" si="19"/>
        <v>81843.439999999973</v>
      </c>
    </row>
    <row r="235" spans="1:13" ht="31.5" x14ac:dyDescent="0.2">
      <c r="A235" s="11" t="s">
        <v>154</v>
      </c>
      <c r="B235" s="98" t="s">
        <v>155</v>
      </c>
      <c r="C235" s="84">
        <v>202367.91</v>
      </c>
      <c r="D235" s="112">
        <v>1777400</v>
      </c>
      <c r="E235" s="112">
        <v>421100</v>
      </c>
      <c r="F235" s="112">
        <v>152211.73000000001</v>
      </c>
      <c r="G235" s="55">
        <f t="shared" si="20"/>
        <v>36.146219425314655</v>
      </c>
      <c r="H235" s="55">
        <f t="shared" si="22"/>
        <v>-50156.179999999993</v>
      </c>
      <c r="I235" s="31">
        <v>0</v>
      </c>
      <c r="J235" s="31"/>
      <c r="K235" s="31"/>
      <c r="L235" s="31" t="str">
        <f t="shared" si="18"/>
        <v/>
      </c>
      <c r="M235" s="31">
        <f t="shared" si="19"/>
        <v>0</v>
      </c>
    </row>
    <row r="236" spans="1:13" ht="31.5" x14ac:dyDescent="0.2">
      <c r="A236" s="11" t="s">
        <v>156</v>
      </c>
      <c r="B236" s="98" t="s">
        <v>157</v>
      </c>
      <c r="C236" s="84">
        <v>17244.599999999999</v>
      </c>
      <c r="D236" s="112">
        <v>155800</v>
      </c>
      <c r="E236" s="112">
        <v>82900</v>
      </c>
      <c r="F236" s="112">
        <v>7134</v>
      </c>
      <c r="G236" s="55">
        <f t="shared" si="20"/>
        <v>8.6055488540410128</v>
      </c>
      <c r="H236" s="55">
        <f t="shared" si="22"/>
        <v>-10110.599999999999</v>
      </c>
      <c r="I236" s="31">
        <v>0</v>
      </c>
      <c r="J236" s="31"/>
      <c r="K236" s="31"/>
      <c r="L236" s="31" t="str">
        <f t="shared" si="18"/>
        <v/>
      </c>
      <c r="M236" s="31">
        <f t="shared" si="19"/>
        <v>0</v>
      </c>
    </row>
    <row r="237" spans="1:13" ht="45.75" customHeight="1" x14ac:dyDescent="0.2">
      <c r="A237" s="11" t="s">
        <v>288</v>
      </c>
      <c r="B237" s="98" t="s">
        <v>158</v>
      </c>
      <c r="C237" s="84">
        <v>3535078.05</v>
      </c>
      <c r="D237" s="112">
        <v>20881370</v>
      </c>
      <c r="E237" s="112">
        <v>5031400</v>
      </c>
      <c r="F237" s="112">
        <v>4504947.3099999996</v>
      </c>
      <c r="G237" s="55">
        <f t="shared" si="20"/>
        <v>89.53665600031799</v>
      </c>
      <c r="H237" s="55">
        <f t="shared" si="22"/>
        <v>969869.25999999978</v>
      </c>
      <c r="I237" s="55">
        <v>81706.070000000007</v>
      </c>
      <c r="J237" s="114">
        <v>250000</v>
      </c>
      <c r="K237" s="114">
        <v>163549.50999999998</v>
      </c>
      <c r="L237" s="64">
        <f t="shared" ref="L237:L305" si="23">IF(J237=0,"",IF(K237/J237&gt;1.5, "зв.100",K237/J237*100))</f>
        <v>65.419803999999999</v>
      </c>
      <c r="M237" s="64">
        <f t="shared" ref="M237:M305" si="24">K237-I237</f>
        <v>81843.439999999973</v>
      </c>
    </row>
    <row r="238" spans="1:13" ht="31.5" x14ac:dyDescent="0.2">
      <c r="A238" s="11" t="s">
        <v>329</v>
      </c>
      <c r="B238" s="98" t="s">
        <v>159</v>
      </c>
      <c r="C238" s="84">
        <v>264469</v>
      </c>
      <c r="D238" s="112">
        <v>1900000</v>
      </c>
      <c r="E238" s="112">
        <v>469000</v>
      </c>
      <c r="F238" s="112">
        <v>405626</v>
      </c>
      <c r="G238" s="55">
        <f t="shared" ref="G238:G308" si="25">IF(E238=0,"",IF(F238/E238&gt;1.5, "зв.100",F238/E238*100))</f>
        <v>86.487420042643919</v>
      </c>
      <c r="H238" s="55">
        <f t="shared" si="22"/>
        <v>141157</v>
      </c>
      <c r="I238" s="84"/>
      <c r="J238" s="84"/>
      <c r="K238" s="84"/>
      <c r="L238" s="31" t="str">
        <f t="shared" si="23"/>
        <v/>
      </c>
      <c r="M238" s="31">
        <f t="shared" si="24"/>
        <v>0</v>
      </c>
    </row>
    <row r="239" spans="1:13" ht="47.25" hidden="1" x14ac:dyDescent="0.2">
      <c r="A239" s="11" t="s">
        <v>193</v>
      </c>
      <c r="B239" s="98" t="s">
        <v>249</v>
      </c>
      <c r="C239" s="64"/>
      <c r="D239" s="64"/>
      <c r="E239" s="64"/>
      <c r="F239" s="64"/>
      <c r="G239" s="55" t="str">
        <f t="shared" si="25"/>
        <v/>
      </c>
      <c r="H239" s="55">
        <f t="shared" si="22"/>
        <v>0</v>
      </c>
      <c r="I239" s="31"/>
      <c r="J239" s="73"/>
      <c r="K239" s="39"/>
      <c r="L239" s="31" t="str">
        <f>IF(J239=0,"",IF(K239/J239&gt;1.5, "зв.100",K239/J239*100))</f>
        <v/>
      </c>
      <c r="M239" s="31">
        <f>K239-I239</f>
        <v>0</v>
      </c>
    </row>
    <row r="240" spans="1:13" ht="63" hidden="1" x14ac:dyDescent="0.2">
      <c r="A240" s="11" t="s">
        <v>330</v>
      </c>
      <c r="B240" s="98" t="s">
        <v>160</v>
      </c>
      <c r="C240" s="64">
        <v>0</v>
      </c>
      <c r="D240" s="64">
        <v>0</v>
      </c>
      <c r="E240" s="64">
        <v>0</v>
      </c>
      <c r="F240" s="64">
        <v>0</v>
      </c>
      <c r="G240" s="55" t="str">
        <f t="shared" si="25"/>
        <v/>
      </c>
      <c r="H240" s="55">
        <f t="shared" si="22"/>
        <v>0</v>
      </c>
      <c r="I240" s="31"/>
      <c r="J240" s="31"/>
      <c r="K240" s="31"/>
      <c r="L240" s="31" t="str">
        <f t="shared" si="23"/>
        <v/>
      </c>
      <c r="M240" s="31">
        <f t="shared" si="24"/>
        <v>0</v>
      </c>
    </row>
    <row r="241" spans="1:23" s="22" customFormat="1" ht="47.25" x14ac:dyDescent="0.2">
      <c r="A241" s="11" t="s">
        <v>206</v>
      </c>
      <c r="B241" s="98" t="s">
        <v>183</v>
      </c>
      <c r="C241" s="84">
        <v>0</v>
      </c>
      <c r="D241" s="112">
        <v>662130</v>
      </c>
      <c r="E241" s="112">
        <v>126300</v>
      </c>
      <c r="F241" s="112">
        <v>0</v>
      </c>
      <c r="G241" s="55">
        <f t="shared" si="25"/>
        <v>0</v>
      </c>
      <c r="H241" s="55">
        <f t="shared" si="22"/>
        <v>0</v>
      </c>
      <c r="I241" s="31"/>
      <c r="J241" s="31"/>
      <c r="K241" s="31"/>
      <c r="L241" s="31" t="str">
        <f t="shared" si="23"/>
        <v/>
      </c>
      <c r="M241" s="31">
        <f t="shared" si="24"/>
        <v>0</v>
      </c>
    </row>
    <row r="242" spans="1:23" s="7" customFormat="1" ht="15.75" x14ac:dyDescent="0.2">
      <c r="A242" s="10" t="s">
        <v>459</v>
      </c>
      <c r="B242" s="97" t="s">
        <v>161</v>
      </c>
      <c r="C242" s="14">
        <f>SUM(C243:C255)</f>
        <v>20789050.760000002</v>
      </c>
      <c r="D242" s="14">
        <f>SUM(D243:D255)</f>
        <v>194049600</v>
      </c>
      <c r="E242" s="14">
        <f>SUM(E243:E255)</f>
        <v>50735290</v>
      </c>
      <c r="F242" s="14">
        <f>SUM(F243:F255)</f>
        <v>40774447.379999995</v>
      </c>
      <c r="G242" s="14">
        <f t="shared" si="25"/>
        <v>80.367033242541822</v>
      </c>
      <c r="H242" s="14">
        <f t="shared" si="22"/>
        <v>19985396.619999994</v>
      </c>
      <c r="I242" s="14">
        <f>SUM(I243:I255)</f>
        <v>84738.55</v>
      </c>
      <c r="J242" s="14">
        <f>SUM(J243:J255)</f>
        <v>33500</v>
      </c>
      <c r="K242" s="14">
        <f>SUM(K243:K255)</f>
        <v>20892</v>
      </c>
      <c r="L242" s="14">
        <f t="shared" si="23"/>
        <v>62.364179104477614</v>
      </c>
      <c r="M242" s="14">
        <f t="shared" si="24"/>
        <v>-63846.55</v>
      </c>
      <c r="W242" s="94"/>
    </row>
    <row r="243" spans="1:23" ht="31.5" x14ac:dyDescent="0.2">
      <c r="A243" s="11" t="s">
        <v>331</v>
      </c>
      <c r="B243" s="98" t="s">
        <v>332</v>
      </c>
      <c r="C243" s="84">
        <v>29359.3</v>
      </c>
      <c r="D243" s="112">
        <v>311300</v>
      </c>
      <c r="E243" s="112">
        <v>32500</v>
      </c>
      <c r="F243" s="112">
        <v>6048</v>
      </c>
      <c r="G243" s="55">
        <f t="shared" si="25"/>
        <v>18.60923076923077</v>
      </c>
      <c r="H243" s="55">
        <f t="shared" si="22"/>
        <v>-23311.3</v>
      </c>
      <c r="I243" s="55">
        <v>80383.3</v>
      </c>
      <c r="J243" s="114">
        <v>0</v>
      </c>
      <c r="K243" s="114">
        <v>20892</v>
      </c>
      <c r="L243" s="64" t="str">
        <f t="shared" si="23"/>
        <v/>
      </c>
      <c r="M243" s="64">
        <f t="shared" si="24"/>
        <v>-59491.3</v>
      </c>
    </row>
    <row r="244" spans="1:23" ht="35.25" customHeight="1" x14ac:dyDescent="0.2">
      <c r="A244" s="11" t="s">
        <v>333</v>
      </c>
      <c r="B244" s="98" t="s">
        <v>334</v>
      </c>
      <c r="C244" s="55"/>
      <c r="D244" s="112">
        <v>9000000</v>
      </c>
      <c r="E244" s="112">
        <v>9000000</v>
      </c>
      <c r="F244" s="112">
        <v>9000000</v>
      </c>
      <c r="G244" s="55">
        <f t="shared" si="25"/>
        <v>100</v>
      </c>
      <c r="H244" s="55">
        <f t="shared" si="22"/>
        <v>9000000</v>
      </c>
      <c r="I244" s="84"/>
      <c r="J244" s="84"/>
      <c r="K244" s="84"/>
      <c r="L244" s="64" t="str">
        <f t="shared" si="23"/>
        <v/>
      </c>
      <c r="M244" s="64">
        <f t="shared" si="24"/>
        <v>0</v>
      </c>
    </row>
    <row r="245" spans="1:23" ht="31.5" x14ac:dyDescent="0.2">
      <c r="A245" s="11" t="s">
        <v>335</v>
      </c>
      <c r="B245" s="98" t="s">
        <v>336</v>
      </c>
      <c r="C245" s="55"/>
      <c r="D245" s="112">
        <v>56434900</v>
      </c>
      <c r="E245" s="112">
        <v>14979200</v>
      </c>
      <c r="F245" s="112">
        <v>11312615</v>
      </c>
      <c r="G245" s="55">
        <f t="shared" si="25"/>
        <v>75.522157391582994</v>
      </c>
      <c r="H245" s="55">
        <f t="shared" si="22"/>
        <v>11312615</v>
      </c>
      <c r="I245" s="84"/>
      <c r="J245" s="84"/>
      <c r="K245" s="84"/>
      <c r="L245" s="64" t="str">
        <f t="shared" si="23"/>
        <v/>
      </c>
      <c r="M245" s="64">
        <f t="shared" si="24"/>
        <v>0</v>
      </c>
    </row>
    <row r="246" spans="1:23" ht="31.5" x14ac:dyDescent="0.2">
      <c r="A246" s="11" t="s">
        <v>337</v>
      </c>
      <c r="B246" s="98" t="s">
        <v>338</v>
      </c>
      <c r="C246" s="84">
        <v>11647</v>
      </c>
      <c r="D246" s="112">
        <v>1061800</v>
      </c>
      <c r="E246" s="112">
        <v>225400</v>
      </c>
      <c r="F246" s="112">
        <v>71113</v>
      </c>
      <c r="G246" s="55">
        <f t="shared" si="25"/>
        <v>31.549689440993788</v>
      </c>
      <c r="H246" s="55">
        <f t="shared" si="22"/>
        <v>59466</v>
      </c>
      <c r="I246" s="84"/>
      <c r="J246" s="84"/>
      <c r="K246" s="84"/>
      <c r="L246" s="64" t="str">
        <f t="shared" si="23"/>
        <v/>
      </c>
      <c r="M246" s="64">
        <f t="shared" si="24"/>
        <v>0</v>
      </c>
    </row>
    <row r="247" spans="1:23" ht="31.5" hidden="1" x14ac:dyDescent="0.2">
      <c r="A247" s="11" t="s">
        <v>339</v>
      </c>
      <c r="B247" s="98" t="s">
        <v>340</v>
      </c>
      <c r="C247" s="55"/>
      <c r="D247" s="55"/>
      <c r="E247" s="55"/>
      <c r="F247" s="55"/>
      <c r="G247" s="55" t="str">
        <f t="shared" si="25"/>
        <v/>
      </c>
      <c r="H247" s="55">
        <f t="shared" si="22"/>
        <v>0</v>
      </c>
      <c r="I247" s="84"/>
      <c r="J247" s="84"/>
      <c r="K247" s="84"/>
      <c r="L247" s="64" t="str">
        <f t="shared" si="23"/>
        <v/>
      </c>
      <c r="M247" s="64">
        <f t="shared" si="24"/>
        <v>0</v>
      </c>
    </row>
    <row r="248" spans="1:23" ht="47.25" hidden="1" x14ac:dyDescent="0.2">
      <c r="A248" s="11" t="s">
        <v>341</v>
      </c>
      <c r="B248" s="98" t="s">
        <v>342</v>
      </c>
      <c r="C248" s="55"/>
      <c r="D248" s="55"/>
      <c r="E248" s="55"/>
      <c r="F248" s="55"/>
      <c r="G248" s="55" t="str">
        <f t="shared" si="25"/>
        <v/>
      </c>
      <c r="H248" s="55">
        <f t="shared" si="22"/>
        <v>0</v>
      </c>
      <c r="I248" s="54"/>
      <c r="J248" s="84"/>
      <c r="K248" s="84"/>
      <c r="L248" s="64" t="str">
        <f t="shared" si="23"/>
        <v/>
      </c>
      <c r="M248" s="64">
        <f t="shared" si="24"/>
        <v>0</v>
      </c>
    </row>
    <row r="249" spans="1:23" ht="34.5" customHeight="1" x14ac:dyDescent="0.2">
      <c r="A249" s="11" t="s">
        <v>343</v>
      </c>
      <c r="B249" s="98" t="s">
        <v>344</v>
      </c>
      <c r="C249" s="84">
        <v>58100</v>
      </c>
      <c r="D249" s="112">
        <v>427200</v>
      </c>
      <c r="E249" s="112">
        <v>8100</v>
      </c>
      <c r="F249" s="112">
        <v>0</v>
      </c>
      <c r="G249" s="55">
        <f t="shared" si="25"/>
        <v>0</v>
      </c>
      <c r="H249" s="55">
        <f t="shared" si="22"/>
        <v>-58100</v>
      </c>
      <c r="I249" s="54"/>
      <c r="J249" s="64"/>
      <c r="K249" s="64"/>
      <c r="L249" s="64" t="str">
        <f t="shared" si="23"/>
        <v/>
      </c>
      <c r="M249" s="64">
        <f t="shared" si="24"/>
        <v>0</v>
      </c>
    </row>
    <row r="250" spans="1:23" s="22" customFormat="1" ht="63" hidden="1" x14ac:dyDescent="0.2">
      <c r="A250" s="11" t="s">
        <v>259</v>
      </c>
      <c r="B250" s="98" t="s">
        <v>258</v>
      </c>
      <c r="C250" s="55"/>
      <c r="D250" s="55"/>
      <c r="E250" s="55"/>
      <c r="F250" s="55"/>
      <c r="G250" s="55" t="str">
        <f>IF(E250=0,"",IF(F250/E250&gt;1.5, "зв.100",F250/E250*100))</f>
        <v/>
      </c>
      <c r="H250" s="55">
        <f t="shared" ref="H250:H286" si="26">F250-C250</f>
        <v>0</v>
      </c>
      <c r="I250" s="54"/>
      <c r="J250" s="64"/>
      <c r="K250" s="64"/>
      <c r="L250" s="64" t="str">
        <f>IF(J250=0,"",IF(K250/J250&gt;1.5, "зв.100",K250/J250*100))</f>
        <v/>
      </c>
      <c r="M250" s="64">
        <f>K250-I250</f>
        <v>0</v>
      </c>
    </row>
    <row r="251" spans="1:23" s="22" customFormat="1" ht="15.75" x14ac:dyDescent="0.2">
      <c r="A251" s="11" t="s">
        <v>345</v>
      </c>
      <c r="B251" s="98" t="s">
        <v>162</v>
      </c>
      <c r="C251" s="84">
        <v>19213544.460000001</v>
      </c>
      <c r="D251" s="112">
        <v>118826120</v>
      </c>
      <c r="E251" s="112">
        <v>24563190</v>
      </c>
      <c r="F251" s="112">
        <v>18511771.379999999</v>
      </c>
      <c r="G251" s="55">
        <f t="shared" si="25"/>
        <v>75.363873259132873</v>
      </c>
      <c r="H251" s="55">
        <f t="shared" si="26"/>
        <v>-701773.08000000194</v>
      </c>
      <c r="I251" s="55">
        <v>4355.25</v>
      </c>
      <c r="J251" s="84"/>
      <c r="K251" s="84"/>
      <c r="L251" s="31" t="str">
        <f t="shared" si="23"/>
        <v/>
      </c>
      <c r="M251" s="31">
        <f t="shared" si="24"/>
        <v>-4355.25</v>
      </c>
    </row>
    <row r="252" spans="1:23" ht="18" customHeight="1" x14ac:dyDescent="0.2">
      <c r="A252" s="11" t="s">
        <v>164</v>
      </c>
      <c r="B252" s="98" t="s">
        <v>346</v>
      </c>
      <c r="C252" s="55"/>
      <c r="D252" s="112">
        <v>220080</v>
      </c>
      <c r="E252" s="112">
        <v>0</v>
      </c>
      <c r="F252" s="112">
        <v>0</v>
      </c>
      <c r="G252" s="55" t="str">
        <f t="shared" si="25"/>
        <v/>
      </c>
      <c r="H252" s="55">
        <f t="shared" si="26"/>
        <v>0</v>
      </c>
      <c r="I252" s="64"/>
      <c r="J252" s="64"/>
      <c r="K252" s="64"/>
      <c r="L252" s="64" t="str">
        <f t="shared" si="23"/>
        <v/>
      </c>
      <c r="M252" s="64">
        <f t="shared" si="24"/>
        <v>0</v>
      </c>
    </row>
    <row r="253" spans="1:23" s="22" customFormat="1" ht="95.25" hidden="1" customHeight="1" x14ac:dyDescent="0.2">
      <c r="A253" s="11" t="s">
        <v>90</v>
      </c>
      <c r="B253" s="98">
        <v>6083</v>
      </c>
      <c r="C253" s="55"/>
      <c r="D253" s="55"/>
      <c r="E253" s="55"/>
      <c r="F253" s="55"/>
      <c r="G253" s="55" t="str">
        <f>IF(E253=0,"",IF(F253/E253&gt;1.5, "зв.100",F253/E253*100))</f>
        <v/>
      </c>
      <c r="H253" s="55">
        <f>F253-C253</f>
        <v>0</v>
      </c>
      <c r="I253" s="64"/>
      <c r="J253" s="55"/>
      <c r="K253" s="55">
        <v>0</v>
      </c>
      <c r="L253" s="64" t="str">
        <f>IF(J253=0,"",IF(K253/J253&gt;1.5, "зв.100",K253/J253*100))</f>
        <v/>
      </c>
      <c r="M253" s="64">
        <f>K253-I253</f>
        <v>0</v>
      </c>
    </row>
    <row r="254" spans="1:23" ht="63.75" customHeight="1" x14ac:dyDescent="0.2">
      <c r="A254" s="11" t="s">
        <v>282</v>
      </c>
      <c r="B254" s="98" t="s">
        <v>261</v>
      </c>
      <c r="C254" s="55"/>
      <c r="D254" s="112">
        <v>180000</v>
      </c>
      <c r="E254" s="112">
        <v>54000</v>
      </c>
      <c r="F254" s="112">
        <v>0</v>
      </c>
      <c r="G254" s="55">
        <f>IF(E254=0,"",IF(F254/E254&gt;1.5, "зв.100",F254/E254*100))</f>
        <v>0</v>
      </c>
      <c r="H254" s="55">
        <f t="shared" si="26"/>
        <v>0</v>
      </c>
      <c r="I254" s="84">
        <v>0</v>
      </c>
      <c r="J254" s="114">
        <v>33500</v>
      </c>
      <c r="K254" s="84">
        <v>0</v>
      </c>
      <c r="L254" s="64">
        <f>IF(J254=0,"",IF(K254/J254&gt;1.5, "зв.100",K254/J254*100))</f>
        <v>0</v>
      </c>
      <c r="M254" s="64">
        <f>K254-I254</f>
        <v>0</v>
      </c>
    </row>
    <row r="255" spans="1:23" ht="31.5" x14ac:dyDescent="0.2">
      <c r="A255" s="11" t="s">
        <v>347</v>
      </c>
      <c r="B255" s="98" t="s">
        <v>163</v>
      </c>
      <c r="C255" s="84">
        <v>1476400</v>
      </c>
      <c r="D255" s="112">
        <v>7588200</v>
      </c>
      <c r="E255" s="112">
        <v>1872900</v>
      </c>
      <c r="F255" s="112">
        <v>1872900</v>
      </c>
      <c r="G255" s="55">
        <f t="shared" si="25"/>
        <v>100</v>
      </c>
      <c r="H255" s="55">
        <f t="shared" si="26"/>
        <v>396500</v>
      </c>
      <c r="I255" s="84"/>
      <c r="J255" s="84"/>
      <c r="K255" s="84"/>
      <c r="L255" s="64" t="str">
        <f t="shared" si="23"/>
        <v/>
      </c>
      <c r="M255" s="64">
        <f t="shared" si="24"/>
        <v>0</v>
      </c>
    </row>
    <row r="256" spans="1:23" s="7" customFormat="1" ht="15.75" x14ac:dyDescent="0.2">
      <c r="A256" s="10" t="s">
        <v>348</v>
      </c>
      <c r="B256" s="97" t="s">
        <v>349</v>
      </c>
      <c r="C256" s="14">
        <f>C257+C259+C270+C279</f>
        <v>18487860.98</v>
      </c>
      <c r="D256" s="66">
        <f>D257+D259+D270+D279</f>
        <v>181261000</v>
      </c>
      <c r="E256" s="66">
        <f>E257+E259+E270+E279</f>
        <v>32899700</v>
      </c>
      <c r="F256" s="66">
        <f>F257+F259+F270+F279</f>
        <v>21878686.43</v>
      </c>
      <c r="G256" s="66">
        <f t="shared" si="25"/>
        <v>66.501173050210184</v>
      </c>
      <c r="H256" s="66">
        <f t="shared" si="26"/>
        <v>3390825.4499999993</v>
      </c>
      <c r="I256" s="66">
        <f>I257+I259+I270+I279+I288</f>
        <v>53260829.740000002</v>
      </c>
      <c r="J256" s="66">
        <f>J257+J259+J270+J279+J288</f>
        <v>310588113</v>
      </c>
      <c r="K256" s="66">
        <f>K257+K259+K270+K279+K288</f>
        <v>24921158.280000001</v>
      </c>
      <c r="L256" s="66">
        <f t="shared" si="23"/>
        <v>8.0238609389407003</v>
      </c>
      <c r="M256" s="66">
        <f t="shared" si="24"/>
        <v>-28339671.460000001</v>
      </c>
    </row>
    <row r="257" spans="1:15" s="7" customFormat="1" ht="31.5" x14ac:dyDescent="0.2">
      <c r="A257" s="10" t="s">
        <v>350</v>
      </c>
      <c r="B257" s="97" t="s">
        <v>351</v>
      </c>
      <c r="C257" s="66">
        <f>C258</f>
        <v>1000</v>
      </c>
      <c r="D257" s="66">
        <f>D258</f>
        <v>0</v>
      </c>
      <c r="E257" s="66">
        <f>E258</f>
        <v>0</v>
      </c>
      <c r="F257" s="66">
        <f>F258</f>
        <v>0</v>
      </c>
      <c r="G257" s="66" t="str">
        <f t="shared" si="25"/>
        <v/>
      </c>
      <c r="H257" s="66">
        <f t="shared" si="26"/>
        <v>-1000</v>
      </c>
      <c r="I257" s="66">
        <f>I258</f>
        <v>0</v>
      </c>
      <c r="J257" s="66">
        <f>J258</f>
        <v>0</v>
      </c>
      <c r="K257" s="66">
        <f>K258</f>
        <v>0</v>
      </c>
      <c r="L257" s="66" t="str">
        <f t="shared" si="23"/>
        <v/>
      </c>
      <c r="M257" s="66">
        <f t="shared" si="24"/>
        <v>0</v>
      </c>
    </row>
    <row r="258" spans="1:15" s="22" customFormat="1" ht="15.75" x14ac:dyDescent="0.2">
      <c r="A258" s="11" t="s">
        <v>352</v>
      </c>
      <c r="B258" s="98" t="s">
        <v>353</v>
      </c>
      <c r="C258" s="84">
        <v>1000</v>
      </c>
      <c r="D258" s="84"/>
      <c r="E258" s="84"/>
      <c r="F258" s="84"/>
      <c r="G258" s="55" t="str">
        <f t="shared" si="25"/>
        <v/>
      </c>
      <c r="H258" s="55">
        <f t="shared" si="26"/>
        <v>-1000</v>
      </c>
      <c r="I258" s="84"/>
      <c r="J258" s="84"/>
      <c r="K258" s="84"/>
      <c r="L258" s="31" t="str">
        <f t="shared" si="23"/>
        <v/>
      </c>
      <c r="M258" s="31">
        <f t="shared" si="24"/>
        <v>0</v>
      </c>
    </row>
    <row r="259" spans="1:15" s="23" customFormat="1" ht="15.75" x14ac:dyDescent="0.2">
      <c r="A259" s="10" t="s">
        <v>354</v>
      </c>
      <c r="B259" s="97" t="s">
        <v>165</v>
      </c>
      <c r="C259" s="14"/>
      <c r="D259" s="66">
        <f>SUM(D260:D269)</f>
        <v>31925300</v>
      </c>
      <c r="E259" s="66">
        <f>SUM(E260:E269)</f>
        <v>0</v>
      </c>
      <c r="F259" s="66">
        <f>SUM(F260:F269)</f>
        <v>0</v>
      </c>
      <c r="G259" s="66" t="str">
        <f t="shared" si="25"/>
        <v/>
      </c>
      <c r="H259" s="66">
        <f t="shared" si="26"/>
        <v>0</v>
      </c>
      <c r="I259" s="66">
        <f>SUM(I260:I269)</f>
        <v>3132472.7</v>
      </c>
      <c r="J259" s="66">
        <f>SUM(J260:J269)</f>
        <v>198223013</v>
      </c>
      <c r="K259" s="66">
        <f>SUM(K260:K269)</f>
        <v>11269367.390000001</v>
      </c>
      <c r="L259" s="66">
        <f t="shared" si="23"/>
        <v>5.6851962945392218</v>
      </c>
      <c r="M259" s="66">
        <f t="shared" si="24"/>
        <v>8136894.6900000004</v>
      </c>
      <c r="O259" s="89"/>
    </row>
    <row r="260" spans="1:15" ht="34.5" x14ac:dyDescent="0.2">
      <c r="A260" s="11" t="s">
        <v>435</v>
      </c>
      <c r="B260" s="98" t="s">
        <v>166</v>
      </c>
      <c r="C260" s="31"/>
      <c r="D260" s="55"/>
      <c r="E260" s="55"/>
      <c r="F260" s="55"/>
      <c r="G260" s="55" t="str">
        <f t="shared" si="25"/>
        <v/>
      </c>
      <c r="H260" s="55">
        <f t="shared" si="26"/>
        <v>0</v>
      </c>
      <c r="I260" s="55">
        <v>1479188</v>
      </c>
      <c r="J260" s="114">
        <v>42692630</v>
      </c>
      <c r="K260" s="114">
        <v>7941723.4199999999</v>
      </c>
      <c r="L260" s="31">
        <f t="shared" si="23"/>
        <v>18.602094600402928</v>
      </c>
      <c r="M260" s="31">
        <f t="shared" si="24"/>
        <v>6462535.4199999999</v>
      </c>
    </row>
    <row r="261" spans="1:15" s="22" customFormat="1" ht="18.75" x14ac:dyDescent="0.2">
      <c r="A261" s="11" t="s">
        <v>436</v>
      </c>
      <c r="B261" s="98" t="s">
        <v>355</v>
      </c>
      <c r="C261" s="31"/>
      <c r="D261" s="55"/>
      <c r="E261" s="55"/>
      <c r="F261" s="55"/>
      <c r="G261" s="55" t="str">
        <f t="shared" si="25"/>
        <v/>
      </c>
      <c r="H261" s="55">
        <f t="shared" si="26"/>
        <v>0</v>
      </c>
      <c r="I261" s="55">
        <v>0</v>
      </c>
      <c r="J261" s="114">
        <v>80114024</v>
      </c>
      <c r="K261" s="114">
        <v>1823721.97</v>
      </c>
      <c r="L261" s="55">
        <f t="shared" si="23"/>
        <v>2.2764078983225211</v>
      </c>
      <c r="M261" s="55">
        <f t="shared" si="24"/>
        <v>1823721.97</v>
      </c>
    </row>
    <row r="262" spans="1:15" s="22" customFormat="1" ht="18.75" x14ac:dyDescent="0.2">
      <c r="A262" s="11" t="s">
        <v>437</v>
      </c>
      <c r="B262" s="98" t="s">
        <v>301</v>
      </c>
      <c r="C262" s="31"/>
      <c r="D262" s="55"/>
      <c r="E262" s="55"/>
      <c r="F262" s="55"/>
      <c r="G262" s="55" t="str">
        <f>IF(E262=0,"",IF(F262/E262&gt;1.5, "зв.100",F262/E262*100))</f>
        <v/>
      </c>
      <c r="H262" s="55">
        <f t="shared" si="26"/>
        <v>0</v>
      </c>
      <c r="I262" s="84"/>
      <c r="J262" s="114">
        <v>8361000</v>
      </c>
      <c r="K262" s="114">
        <v>0</v>
      </c>
      <c r="L262" s="55">
        <f>IF(J262=0,"",IF(K262/J262&gt;1.5, "зв.100",K262/J262*100))</f>
        <v>0</v>
      </c>
      <c r="M262" s="55">
        <f>K262-I262</f>
        <v>0</v>
      </c>
    </row>
    <row r="263" spans="1:15" s="7" customFormat="1" ht="18.75" x14ac:dyDescent="0.2">
      <c r="A263" s="11" t="s">
        <v>438</v>
      </c>
      <c r="B263" s="98" t="s">
        <v>356</v>
      </c>
      <c r="C263" s="14"/>
      <c r="D263" s="14"/>
      <c r="E263" s="14"/>
      <c r="F263" s="14"/>
      <c r="G263" s="14" t="str">
        <f t="shared" si="25"/>
        <v/>
      </c>
      <c r="H263" s="14">
        <f t="shared" si="26"/>
        <v>0</v>
      </c>
      <c r="I263" s="55">
        <v>1446170</v>
      </c>
      <c r="J263" s="84"/>
      <c r="K263" s="84"/>
      <c r="L263" s="14" t="str">
        <f t="shared" si="23"/>
        <v/>
      </c>
      <c r="M263" s="14">
        <f t="shared" si="24"/>
        <v>-1446170</v>
      </c>
    </row>
    <row r="264" spans="1:15" ht="34.5" x14ac:dyDescent="0.2">
      <c r="A264" s="11" t="s">
        <v>439</v>
      </c>
      <c r="B264" s="98" t="s">
        <v>357</v>
      </c>
      <c r="C264" s="31"/>
      <c r="D264" s="31"/>
      <c r="E264" s="31"/>
      <c r="F264" s="31"/>
      <c r="G264" s="31" t="str">
        <f t="shared" si="25"/>
        <v/>
      </c>
      <c r="H264" s="31">
        <f t="shared" si="26"/>
        <v>0</v>
      </c>
      <c r="I264" s="84"/>
      <c r="J264" s="114">
        <v>1180076</v>
      </c>
      <c r="K264" s="114">
        <v>5994</v>
      </c>
      <c r="L264" s="64">
        <f t="shared" si="23"/>
        <v>0.50793338734115423</v>
      </c>
      <c r="M264" s="64">
        <f t="shared" si="24"/>
        <v>5994</v>
      </c>
    </row>
    <row r="265" spans="1:15" ht="34.5" x14ac:dyDescent="0.2">
      <c r="A265" s="11" t="s">
        <v>283</v>
      </c>
      <c r="B265" s="98" t="s">
        <v>358</v>
      </c>
      <c r="C265" s="31"/>
      <c r="D265" s="31"/>
      <c r="E265" s="52"/>
      <c r="F265" s="31"/>
      <c r="G265" s="31" t="str">
        <f t="shared" si="25"/>
        <v/>
      </c>
      <c r="H265" s="31">
        <f t="shared" si="26"/>
        <v>0</v>
      </c>
      <c r="I265" s="55">
        <v>7405.2</v>
      </c>
      <c r="J265" s="114">
        <v>2766976</v>
      </c>
      <c r="K265" s="114">
        <v>1497928</v>
      </c>
      <c r="L265" s="55">
        <f t="shared" si="23"/>
        <v>54.135923116066053</v>
      </c>
      <c r="M265" s="55">
        <f t="shared" si="24"/>
        <v>1490522.8</v>
      </c>
    </row>
    <row r="266" spans="1:15" s="22" customFormat="1" ht="31.5" x14ac:dyDescent="0.2">
      <c r="A266" s="11" t="s">
        <v>302</v>
      </c>
      <c r="B266" s="98" t="s">
        <v>303</v>
      </c>
      <c r="C266" s="31"/>
      <c r="D266" s="31"/>
      <c r="E266" s="52"/>
      <c r="F266" s="31"/>
      <c r="G266" s="31" t="str">
        <f>IF(E266=0,"",IF(F266/E266&gt;1.5, "зв.100",F266/E266*100))</f>
        <v/>
      </c>
      <c r="H266" s="31">
        <f t="shared" si="26"/>
        <v>0</v>
      </c>
      <c r="I266" s="55">
        <v>62023</v>
      </c>
      <c r="J266" s="114">
        <v>40281568</v>
      </c>
      <c r="K266" s="114">
        <v>0</v>
      </c>
      <c r="L266" s="55">
        <f>IF(J266=0,"",IF(K266/J266&gt;1.5, "зв.100",K266/J266*100))</f>
        <v>0</v>
      </c>
      <c r="M266" s="55">
        <f>K266-I266</f>
        <v>-62023</v>
      </c>
    </row>
    <row r="267" spans="1:15" s="22" customFormat="1" ht="31.5" x14ac:dyDescent="0.2">
      <c r="A267" s="11" t="s">
        <v>359</v>
      </c>
      <c r="B267" s="98" t="s">
        <v>360</v>
      </c>
      <c r="C267" s="31"/>
      <c r="D267" s="31"/>
      <c r="E267" s="52"/>
      <c r="F267" s="31"/>
      <c r="G267" s="31" t="str">
        <f t="shared" si="25"/>
        <v/>
      </c>
      <c r="H267" s="31">
        <f t="shared" si="26"/>
        <v>0</v>
      </c>
      <c r="I267" s="84"/>
      <c r="J267" s="114">
        <v>195990</v>
      </c>
      <c r="K267" s="114">
        <v>0</v>
      </c>
      <c r="L267" s="64">
        <f t="shared" si="23"/>
        <v>0</v>
      </c>
      <c r="M267" s="64">
        <f t="shared" si="24"/>
        <v>0</v>
      </c>
    </row>
    <row r="268" spans="1:15" ht="47.25" x14ac:dyDescent="0.2">
      <c r="A268" s="11" t="s">
        <v>361</v>
      </c>
      <c r="B268" s="98" t="s">
        <v>362</v>
      </c>
      <c r="C268" s="31"/>
      <c r="D268" s="31"/>
      <c r="E268" s="31"/>
      <c r="F268" s="31"/>
      <c r="G268" s="31" t="str">
        <f t="shared" si="25"/>
        <v/>
      </c>
      <c r="H268" s="31">
        <f t="shared" si="26"/>
        <v>0</v>
      </c>
      <c r="I268" s="55">
        <v>137686.5</v>
      </c>
      <c r="J268" s="84"/>
      <c r="K268" s="84"/>
      <c r="L268" s="64" t="str">
        <f t="shared" si="23"/>
        <v/>
      </c>
      <c r="M268" s="64">
        <f t="shared" si="24"/>
        <v>-137686.5</v>
      </c>
    </row>
    <row r="269" spans="1:15" s="22" customFormat="1" ht="31.5" x14ac:dyDescent="0.2">
      <c r="A269" s="11" t="s">
        <v>363</v>
      </c>
      <c r="B269" s="98" t="s">
        <v>364</v>
      </c>
      <c r="C269" s="31"/>
      <c r="D269" s="112">
        <v>31925300</v>
      </c>
      <c r="E269" s="112">
        <v>0</v>
      </c>
      <c r="F269" s="112">
        <v>0</v>
      </c>
      <c r="G269" s="55" t="str">
        <f t="shared" si="25"/>
        <v/>
      </c>
      <c r="H269" s="55">
        <f t="shared" si="26"/>
        <v>0</v>
      </c>
      <c r="I269" s="64"/>
      <c r="J269" s="114">
        <v>22630749</v>
      </c>
      <c r="K269" s="114">
        <v>0</v>
      </c>
      <c r="L269" s="64">
        <f t="shared" si="23"/>
        <v>0</v>
      </c>
      <c r="M269" s="64">
        <f t="shared" si="24"/>
        <v>0</v>
      </c>
    </row>
    <row r="270" spans="1:15" s="7" customFormat="1" ht="31.5" x14ac:dyDescent="0.2">
      <c r="A270" s="10" t="s">
        <v>365</v>
      </c>
      <c r="B270" s="97" t="s">
        <v>167</v>
      </c>
      <c r="C270" s="14">
        <f>SUM(C271:C278)</f>
        <v>17877573.5</v>
      </c>
      <c r="D270" s="14">
        <f>SUM(D271:D278)</f>
        <v>145794600</v>
      </c>
      <c r="E270" s="14">
        <f>SUM(E271:E278)</f>
        <v>32168000</v>
      </c>
      <c r="F270" s="14">
        <f>SUM(F271:F278)</f>
        <v>21347838</v>
      </c>
      <c r="G270" s="14">
        <f t="shared" si="25"/>
        <v>66.363584929122112</v>
      </c>
      <c r="H270" s="14">
        <f t="shared" si="26"/>
        <v>3470264.5</v>
      </c>
      <c r="I270" s="14">
        <f>SUM(I271:I278)</f>
        <v>23907351.789999999</v>
      </c>
      <c r="J270" s="14">
        <f>SUM(J271:J278)</f>
        <v>77751813</v>
      </c>
      <c r="K270" s="14">
        <f>SUM(K271:K278)</f>
        <v>5495396.5800000001</v>
      </c>
      <c r="L270" s="14">
        <f t="shared" si="23"/>
        <v>7.0678693755989981</v>
      </c>
      <c r="M270" s="14">
        <f t="shared" si="24"/>
        <v>-18411955.210000001</v>
      </c>
    </row>
    <row r="271" spans="1:15" ht="31.5" x14ac:dyDescent="0.2">
      <c r="A271" s="11" t="s">
        <v>366</v>
      </c>
      <c r="B271" s="98" t="s">
        <v>367</v>
      </c>
      <c r="C271" s="84">
        <v>5394705.5</v>
      </c>
      <c r="D271" s="112">
        <v>40441600</v>
      </c>
      <c r="E271" s="112">
        <v>8108000</v>
      </c>
      <c r="F271" s="112">
        <v>8034306</v>
      </c>
      <c r="G271" s="55">
        <f t="shared" si="25"/>
        <v>99.091095214602859</v>
      </c>
      <c r="H271" s="55">
        <f t="shared" si="26"/>
        <v>2639600.5</v>
      </c>
      <c r="I271" s="54"/>
      <c r="J271" s="31"/>
      <c r="K271" s="31"/>
      <c r="L271" s="31" t="str">
        <f t="shared" si="23"/>
        <v/>
      </c>
      <c r="M271" s="31">
        <f t="shared" si="24"/>
        <v>0</v>
      </c>
    </row>
    <row r="272" spans="1:15" ht="15.75" x14ac:dyDescent="0.2">
      <c r="A272" s="11" t="s">
        <v>290</v>
      </c>
      <c r="B272" s="98" t="s">
        <v>262</v>
      </c>
      <c r="C272" s="55"/>
      <c r="D272" s="112">
        <v>3600000</v>
      </c>
      <c r="E272" s="112">
        <v>3400000</v>
      </c>
      <c r="F272" s="112">
        <v>0</v>
      </c>
      <c r="G272" s="55">
        <f>IF(E272=0,"",IF(F272/E272&gt;1.5, "зв.100",F272/E272*100))</f>
        <v>0</v>
      </c>
      <c r="H272" s="55">
        <f t="shared" si="26"/>
        <v>0</v>
      </c>
      <c r="I272" s="54"/>
      <c r="J272" s="31"/>
      <c r="K272" s="31"/>
      <c r="L272" s="31" t="str">
        <f>IF(J272=0,"",IF(K272/J272&gt;1.5, "зв.100",K272/J272*100))</f>
        <v/>
      </c>
      <c r="M272" s="31">
        <f>K272-I272</f>
        <v>0</v>
      </c>
    </row>
    <row r="273" spans="1:13" ht="15.75" x14ac:dyDescent="0.2">
      <c r="A273" s="11" t="s">
        <v>368</v>
      </c>
      <c r="B273" s="98" t="s">
        <v>369</v>
      </c>
      <c r="C273" s="84">
        <v>0</v>
      </c>
      <c r="D273" s="112">
        <v>1200000</v>
      </c>
      <c r="E273" s="112">
        <v>600000</v>
      </c>
      <c r="F273" s="112">
        <v>600000</v>
      </c>
      <c r="G273" s="55">
        <f t="shared" si="25"/>
        <v>100</v>
      </c>
      <c r="H273" s="55">
        <f t="shared" si="26"/>
        <v>600000</v>
      </c>
      <c r="I273" s="84"/>
      <c r="J273" s="114">
        <v>1500000</v>
      </c>
      <c r="K273" s="84"/>
      <c r="L273" s="64">
        <f t="shared" si="23"/>
        <v>0</v>
      </c>
      <c r="M273" s="64">
        <f t="shared" si="24"/>
        <v>0</v>
      </c>
    </row>
    <row r="274" spans="1:13" s="122" customFormat="1" ht="15.6" customHeight="1" x14ac:dyDescent="0.2">
      <c r="A274" s="119" t="s">
        <v>472</v>
      </c>
      <c r="B274" s="120">
        <v>7441</v>
      </c>
      <c r="C274" s="113"/>
      <c r="D274" s="112">
        <v>500000</v>
      </c>
      <c r="E274" s="112">
        <v>60000</v>
      </c>
      <c r="F274" s="112">
        <v>0</v>
      </c>
      <c r="G274" s="113">
        <f>IF(E274=0,"",IF(F274/E274&gt;1.5, "зв.100",F274/E274*100))</f>
        <v>0</v>
      </c>
      <c r="H274" s="113">
        <f>F274-C274</f>
        <v>0</v>
      </c>
      <c r="I274" s="113"/>
      <c r="J274" s="113"/>
      <c r="K274" s="113"/>
      <c r="L274" s="121" t="str">
        <f>IF(J274=0,"",IF(K274/J274&gt;1.5, "зв.100",K274/J274*100))</f>
        <v/>
      </c>
      <c r="M274" s="121">
        <f>K274-I274</f>
        <v>0</v>
      </c>
    </row>
    <row r="275" spans="1:13" ht="15.75" x14ac:dyDescent="0.2">
      <c r="A275" s="11" t="s">
        <v>370</v>
      </c>
      <c r="B275" s="98" t="s">
        <v>170</v>
      </c>
      <c r="C275" s="84">
        <v>0</v>
      </c>
      <c r="D275" s="112">
        <v>53000</v>
      </c>
      <c r="E275" s="112">
        <v>0</v>
      </c>
      <c r="F275" s="112">
        <v>0</v>
      </c>
      <c r="G275" s="55" t="str">
        <f t="shared" si="25"/>
        <v/>
      </c>
      <c r="H275" s="55">
        <f t="shared" si="26"/>
        <v>0</v>
      </c>
      <c r="I275" s="73"/>
      <c r="J275" s="84"/>
      <c r="K275" s="84"/>
      <c r="L275" s="31" t="str">
        <f t="shared" si="23"/>
        <v/>
      </c>
      <c r="M275" s="31">
        <f t="shared" si="24"/>
        <v>0</v>
      </c>
    </row>
    <row r="276" spans="1:13" s="7" customFormat="1" ht="47.25" x14ac:dyDescent="0.2">
      <c r="A276" s="11" t="s">
        <v>371</v>
      </c>
      <c r="B276" s="98" t="s">
        <v>372</v>
      </c>
      <c r="C276" s="84">
        <v>12482868</v>
      </c>
      <c r="D276" s="112">
        <v>100000000</v>
      </c>
      <c r="E276" s="112">
        <v>20000000</v>
      </c>
      <c r="F276" s="112">
        <v>12713532</v>
      </c>
      <c r="G276" s="55">
        <f t="shared" si="25"/>
        <v>63.567660000000004</v>
      </c>
      <c r="H276" s="55">
        <f t="shared" si="26"/>
        <v>230664</v>
      </c>
      <c r="I276" s="55">
        <v>23907351.789999999</v>
      </c>
      <c r="J276" s="114">
        <v>76251813</v>
      </c>
      <c r="K276" s="114">
        <v>5495396.5800000001</v>
      </c>
      <c r="L276" s="31">
        <f t="shared" si="23"/>
        <v>7.2069061230058882</v>
      </c>
      <c r="M276" s="31">
        <f t="shared" si="24"/>
        <v>-18411955.210000001</v>
      </c>
    </row>
    <row r="277" spans="1:13" s="23" customFormat="1" ht="47.25" hidden="1" x14ac:dyDescent="0.2">
      <c r="A277" s="11" t="s">
        <v>186</v>
      </c>
      <c r="B277" s="78" t="s">
        <v>187</v>
      </c>
      <c r="C277" s="64"/>
      <c r="D277" s="55"/>
      <c r="E277" s="55"/>
      <c r="F277" s="55"/>
      <c r="G277" s="55" t="str">
        <f>IF(E277=0,"",IF(F277/E277&gt;1.5, "зв.100",F277/E277*100))</f>
        <v/>
      </c>
      <c r="H277" s="55">
        <f>F277-C277</f>
        <v>0</v>
      </c>
      <c r="I277" s="64"/>
      <c r="J277" s="84"/>
      <c r="K277" s="84"/>
      <c r="L277" s="31" t="str">
        <f>IF(J277=0,"",IF(K277/J277&gt;1.5, "зв.100",K277/J277*100))</f>
        <v/>
      </c>
      <c r="M277" s="31">
        <f>K277-I277</f>
        <v>0</v>
      </c>
    </row>
    <row r="278" spans="1:13" ht="31.5" hidden="1" x14ac:dyDescent="0.2">
      <c r="A278" s="11" t="s">
        <v>373</v>
      </c>
      <c r="B278" s="98" t="s">
        <v>171</v>
      </c>
      <c r="C278" s="31"/>
      <c r="D278" s="55"/>
      <c r="E278" s="55"/>
      <c r="F278" s="55"/>
      <c r="G278" s="55" t="str">
        <f t="shared" si="25"/>
        <v/>
      </c>
      <c r="H278" s="55">
        <f t="shared" si="26"/>
        <v>0</v>
      </c>
      <c r="I278" s="84"/>
      <c r="J278" s="84"/>
      <c r="K278" s="84"/>
      <c r="L278" s="31" t="str">
        <f t="shared" si="23"/>
        <v/>
      </c>
      <c r="M278" s="31">
        <f t="shared" si="24"/>
        <v>0</v>
      </c>
    </row>
    <row r="279" spans="1:13" s="23" customFormat="1" ht="31.5" x14ac:dyDescent="0.2">
      <c r="A279" s="10" t="s">
        <v>374</v>
      </c>
      <c r="B279" s="97" t="s">
        <v>375</v>
      </c>
      <c r="C279" s="66">
        <f>SUM(C280:C287)</f>
        <v>609287.48</v>
      </c>
      <c r="D279" s="66">
        <f>SUM(D280:D287)</f>
        <v>3541100</v>
      </c>
      <c r="E279" s="66">
        <f>SUM(E280:E287)</f>
        <v>731700</v>
      </c>
      <c r="F279" s="66">
        <f>SUM(F280:F287)</f>
        <v>530848.43000000005</v>
      </c>
      <c r="G279" s="66">
        <f t="shared" si="25"/>
        <v>72.550010933442678</v>
      </c>
      <c r="H279" s="66">
        <f t="shared" si="26"/>
        <v>-78439.04999999993</v>
      </c>
      <c r="I279" s="66">
        <f>SUM(I280:I287)</f>
        <v>26062645.399999999</v>
      </c>
      <c r="J279" s="66">
        <f>SUM(J280:J287)</f>
        <v>34613287</v>
      </c>
      <c r="K279" s="66">
        <f>SUM(K280:K287)</f>
        <v>8029280.0099999998</v>
      </c>
      <c r="L279" s="66">
        <f t="shared" si="23"/>
        <v>23.197103499589623</v>
      </c>
      <c r="M279" s="66">
        <f t="shared" si="24"/>
        <v>-18033365.390000001</v>
      </c>
    </row>
    <row r="280" spans="1:13" s="7" customFormat="1" ht="31.5" x14ac:dyDescent="0.2">
      <c r="A280" s="11" t="s">
        <v>169</v>
      </c>
      <c r="B280" s="98" t="s">
        <v>376</v>
      </c>
      <c r="C280" s="55"/>
      <c r="D280" s="112">
        <v>470000</v>
      </c>
      <c r="E280" s="112">
        <v>0</v>
      </c>
      <c r="F280" s="112">
        <v>0</v>
      </c>
      <c r="G280" s="55" t="str">
        <f t="shared" si="25"/>
        <v/>
      </c>
      <c r="H280" s="55">
        <f t="shared" si="26"/>
        <v>0</v>
      </c>
      <c r="I280" s="14"/>
      <c r="J280" s="14"/>
      <c r="K280" s="14"/>
      <c r="L280" s="14" t="str">
        <f t="shared" si="23"/>
        <v/>
      </c>
      <c r="M280" s="14">
        <f t="shared" si="24"/>
        <v>0</v>
      </c>
    </row>
    <row r="281" spans="1:13" s="7" customFormat="1" ht="33.75" customHeight="1" x14ac:dyDescent="0.2">
      <c r="A281" s="11" t="s">
        <v>377</v>
      </c>
      <c r="B281" s="98" t="s">
        <v>378</v>
      </c>
      <c r="C281" s="84">
        <v>111851.29</v>
      </c>
      <c r="D281" s="112">
        <v>975000</v>
      </c>
      <c r="E281" s="112">
        <v>58100</v>
      </c>
      <c r="F281" s="112">
        <v>52815</v>
      </c>
      <c r="G281" s="55">
        <f t="shared" si="25"/>
        <v>90.903614457831324</v>
      </c>
      <c r="H281" s="55">
        <f t="shared" si="26"/>
        <v>-59036.289999999994</v>
      </c>
      <c r="I281" s="84"/>
      <c r="J281" s="84"/>
      <c r="K281" s="84"/>
      <c r="L281" s="14" t="str">
        <f t="shared" si="23"/>
        <v/>
      </c>
      <c r="M281" s="14">
        <f t="shared" si="24"/>
        <v>0</v>
      </c>
    </row>
    <row r="282" spans="1:13" s="23" customFormat="1" ht="15.75" x14ac:dyDescent="0.2">
      <c r="A282" s="11" t="s">
        <v>168</v>
      </c>
      <c r="B282" s="98" t="s">
        <v>379</v>
      </c>
      <c r="C282" s="84">
        <v>332497.57</v>
      </c>
      <c r="D282" s="112">
        <v>1600000</v>
      </c>
      <c r="E282" s="112">
        <v>410000</v>
      </c>
      <c r="F282" s="112">
        <v>229121.65</v>
      </c>
      <c r="G282" s="55">
        <f t="shared" si="25"/>
        <v>55.883329268292684</v>
      </c>
      <c r="H282" s="55">
        <f t="shared" si="26"/>
        <v>-103375.92000000001</v>
      </c>
      <c r="I282" s="84"/>
      <c r="J282" s="84"/>
      <c r="K282" s="84"/>
      <c r="L282" s="14" t="str">
        <f t="shared" si="23"/>
        <v/>
      </c>
      <c r="M282" s="14">
        <f t="shared" si="24"/>
        <v>0</v>
      </c>
    </row>
    <row r="283" spans="1:13" ht="63" customHeight="1" x14ac:dyDescent="0.2">
      <c r="A283" s="11" t="s">
        <v>105</v>
      </c>
      <c r="B283" s="98" t="s">
        <v>380</v>
      </c>
      <c r="C283" s="31"/>
      <c r="D283" s="55"/>
      <c r="E283" s="55"/>
      <c r="F283" s="55"/>
      <c r="G283" s="55" t="str">
        <f t="shared" si="25"/>
        <v/>
      </c>
      <c r="H283" s="55">
        <f t="shared" si="26"/>
        <v>0</v>
      </c>
      <c r="I283" s="55">
        <v>5700</v>
      </c>
      <c r="J283" s="114">
        <v>250000</v>
      </c>
      <c r="K283" s="114">
        <v>11710</v>
      </c>
      <c r="L283" s="31">
        <f t="shared" si="23"/>
        <v>4.6840000000000002</v>
      </c>
      <c r="M283" s="31">
        <f t="shared" si="24"/>
        <v>6010</v>
      </c>
    </row>
    <row r="284" spans="1:13" ht="31.5" x14ac:dyDescent="0.2">
      <c r="A284" s="11" t="s">
        <v>284</v>
      </c>
      <c r="B284" s="98" t="s">
        <v>381</v>
      </c>
      <c r="C284" s="33"/>
      <c r="D284" s="32"/>
      <c r="E284" s="32"/>
      <c r="F284" s="33"/>
      <c r="G284" s="33" t="str">
        <f t="shared" si="25"/>
        <v/>
      </c>
      <c r="H284" s="33">
        <f t="shared" si="26"/>
        <v>0</v>
      </c>
      <c r="I284" s="55">
        <v>24410900</v>
      </c>
      <c r="J284" s="114">
        <v>25863287</v>
      </c>
      <c r="K284" s="114">
        <v>6103646</v>
      </c>
      <c r="L284" s="64">
        <f t="shared" si="23"/>
        <v>23.599653052606964</v>
      </c>
      <c r="M284" s="64">
        <f t="shared" si="24"/>
        <v>-18307254</v>
      </c>
    </row>
    <row r="285" spans="1:13" s="22" customFormat="1" ht="31.5" x14ac:dyDescent="0.2">
      <c r="A285" s="11" t="s">
        <v>382</v>
      </c>
      <c r="B285" s="98" t="s">
        <v>383</v>
      </c>
      <c r="C285" s="84">
        <v>159400</v>
      </c>
      <c r="D285" s="84">
        <v>243400</v>
      </c>
      <c r="E285" s="84">
        <v>243400</v>
      </c>
      <c r="F285" s="84">
        <v>239807.8</v>
      </c>
      <c r="G285" s="55">
        <f t="shared" si="25"/>
        <v>98.524157764995891</v>
      </c>
      <c r="H285" s="55">
        <f t="shared" si="26"/>
        <v>80407.799999999988</v>
      </c>
      <c r="I285" s="64"/>
      <c r="J285" s="64"/>
      <c r="K285" s="64"/>
      <c r="L285" s="64" t="str">
        <f t="shared" si="23"/>
        <v/>
      </c>
      <c r="M285" s="64">
        <f t="shared" si="24"/>
        <v>0</v>
      </c>
    </row>
    <row r="286" spans="1:13" ht="126.75" customHeight="1" x14ac:dyDescent="0.2">
      <c r="A286" s="11" t="s">
        <v>285</v>
      </c>
      <c r="B286" s="98" t="s">
        <v>384</v>
      </c>
      <c r="C286" s="31"/>
      <c r="D286" s="55"/>
      <c r="E286" s="55"/>
      <c r="F286" s="55"/>
      <c r="G286" s="55" t="str">
        <f t="shared" si="25"/>
        <v/>
      </c>
      <c r="H286" s="55">
        <f t="shared" si="26"/>
        <v>0</v>
      </c>
      <c r="I286" s="55">
        <v>1646045.4</v>
      </c>
      <c r="J286" s="114">
        <v>8500000</v>
      </c>
      <c r="K286" s="114">
        <v>1913924.0099999998</v>
      </c>
      <c r="L286" s="64">
        <f t="shared" si="23"/>
        <v>22.516753058823529</v>
      </c>
      <c r="M286" s="64">
        <f t="shared" si="24"/>
        <v>267878.60999999987</v>
      </c>
    </row>
    <row r="287" spans="1:13" s="7" customFormat="1" ht="31.5" x14ac:dyDescent="0.2">
      <c r="A287" s="11" t="s">
        <v>289</v>
      </c>
      <c r="B287" s="98" t="s">
        <v>385</v>
      </c>
      <c r="C287" s="84">
        <v>5538.62</v>
      </c>
      <c r="D287" s="112">
        <v>252700</v>
      </c>
      <c r="E287" s="112">
        <v>20200</v>
      </c>
      <c r="F287" s="112">
        <v>9103.98</v>
      </c>
      <c r="G287" s="55">
        <f t="shared" si="25"/>
        <v>45.069207920792074</v>
      </c>
      <c r="H287" s="55"/>
      <c r="I287" s="14"/>
      <c r="J287" s="55">
        <v>0</v>
      </c>
      <c r="K287" s="55"/>
      <c r="L287" s="14" t="str">
        <f t="shared" si="23"/>
        <v/>
      </c>
      <c r="M287" s="31">
        <f t="shared" si="24"/>
        <v>0</v>
      </c>
    </row>
    <row r="288" spans="1:13" s="7" customFormat="1" ht="63" x14ac:dyDescent="0.2">
      <c r="A288" s="10" t="s">
        <v>386</v>
      </c>
      <c r="B288" s="97" t="s">
        <v>387</v>
      </c>
      <c r="C288" s="86"/>
      <c r="D288" s="66"/>
      <c r="E288" s="66"/>
      <c r="F288" s="66"/>
      <c r="G288" s="66" t="str">
        <f t="shared" si="25"/>
        <v/>
      </c>
      <c r="H288" s="66">
        <f t="shared" ref="H288:H298" si="27">F288-C288</f>
        <v>0</v>
      </c>
      <c r="I288" s="109">
        <v>158359.85</v>
      </c>
      <c r="J288" s="55">
        <v>0</v>
      </c>
      <c r="K288" s="115">
        <v>127114.3</v>
      </c>
      <c r="L288" s="14" t="str">
        <f t="shared" si="23"/>
        <v/>
      </c>
      <c r="M288" s="14">
        <f t="shared" si="24"/>
        <v>-31245.550000000003</v>
      </c>
    </row>
    <row r="289" spans="1:13" s="23" customFormat="1" ht="15.75" x14ac:dyDescent="0.2">
      <c r="A289" s="10" t="s">
        <v>388</v>
      </c>
      <c r="B289" s="97" t="s">
        <v>389</v>
      </c>
      <c r="C289" s="66">
        <f>SUM(C290:C297)</f>
        <v>774119.32</v>
      </c>
      <c r="D289" s="66">
        <f>SUM(D290:D297)</f>
        <v>30963000</v>
      </c>
      <c r="E289" s="66">
        <f>SUM(E290:E297)</f>
        <v>10445300</v>
      </c>
      <c r="F289" s="66">
        <f>SUM(F290:F297)</f>
        <v>1141777.8399999999</v>
      </c>
      <c r="G289" s="66">
        <f t="shared" si="25"/>
        <v>10.931020076015049</v>
      </c>
      <c r="H289" s="66">
        <f t="shared" si="27"/>
        <v>367658.5199999999</v>
      </c>
      <c r="I289" s="66">
        <f>SUM(I290:I297)</f>
        <v>0</v>
      </c>
      <c r="J289" s="66">
        <f>SUM(J290:J297)</f>
        <v>350000</v>
      </c>
      <c r="K289" s="66">
        <f>SUM(K290:K297)</f>
        <v>0</v>
      </c>
      <c r="L289" s="66">
        <f t="shared" si="23"/>
        <v>0</v>
      </c>
      <c r="M289" s="66">
        <f t="shared" si="24"/>
        <v>0</v>
      </c>
    </row>
    <row r="290" spans="1:13" ht="15.75" x14ac:dyDescent="0.2">
      <c r="A290" s="11" t="s">
        <v>390</v>
      </c>
      <c r="B290" s="98" t="s">
        <v>391</v>
      </c>
      <c r="C290" s="84">
        <v>774119.32</v>
      </c>
      <c r="D290" s="84">
        <v>4604000</v>
      </c>
      <c r="E290" s="84">
        <v>1135400</v>
      </c>
      <c r="F290" s="84">
        <v>980177.84</v>
      </c>
      <c r="G290" s="55">
        <f t="shared" si="25"/>
        <v>86.32885679055839</v>
      </c>
      <c r="H290" s="55">
        <f t="shared" si="27"/>
        <v>206058.52000000002</v>
      </c>
      <c r="I290" s="84"/>
      <c r="J290" s="84"/>
      <c r="K290" s="84"/>
      <c r="L290" s="64" t="str">
        <f t="shared" si="23"/>
        <v/>
      </c>
      <c r="M290" s="64">
        <f t="shared" si="24"/>
        <v>0</v>
      </c>
    </row>
    <row r="291" spans="1:13" s="122" customFormat="1" ht="31.5" x14ac:dyDescent="0.2">
      <c r="A291" s="119" t="s">
        <v>473</v>
      </c>
      <c r="B291" s="120">
        <v>8311</v>
      </c>
      <c r="C291" s="113"/>
      <c r="D291" s="113">
        <v>1235000</v>
      </c>
      <c r="E291" s="113">
        <v>269300</v>
      </c>
      <c r="F291" s="113">
        <v>161600</v>
      </c>
      <c r="G291" s="113">
        <f>IF(E291=0,"",IF(F291/E291&gt;1.5, "зв.100",F291/E291*100))</f>
        <v>60.007426661715556</v>
      </c>
      <c r="H291" s="113">
        <f>F291-C291</f>
        <v>161600</v>
      </c>
      <c r="I291" s="113"/>
      <c r="J291" s="113"/>
      <c r="K291" s="113"/>
      <c r="L291" s="121" t="str">
        <f>IF(J291=0,"",IF(K291/J291&gt;1.5, "зв.100",K291/J291*100))</f>
        <v/>
      </c>
      <c r="M291" s="121">
        <f>K291-I291</f>
        <v>0</v>
      </c>
    </row>
    <row r="292" spans="1:13" s="22" customFormat="1" ht="31.5" hidden="1" x14ac:dyDescent="0.2">
      <c r="A292" s="11" t="s">
        <v>188</v>
      </c>
      <c r="B292" s="78" t="s">
        <v>189</v>
      </c>
      <c r="C292" s="64"/>
      <c r="D292" s="84"/>
      <c r="E292" s="84"/>
      <c r="F292" s="84"/>
      <c r="G292" s="55" t="str">
        <f>IF(E292=0,"",IF(F292/E292&gt;1.5, "зв.100",F292/E292*100))</f>
        <v/>
      </c>
      <c r="H292" s="55">
        <f>F292-C292</f>
        <v>0</v>
      </c>
      <c r="I292" s="31"/>
      <c r="J292" s="55"/>
      <c r="K292" s="55"/>
      <c r="L292" s="64" t="str">
        <f>IF(J292=0,"",IF(K292/J292&gt;1.5, "зв.100",K292/J292*100))</f>
        <v/>
      </c>
      <c r="M292" s="64">
        <f>K292-I292</f>
        <v>0</v>
      </c>
    </row>
    <row r="293" spans="1:13" s="23" customFormat="1" ht="31.5" x14ac:dyDescent="0.2">
      <c r="A293" s="11" t="s">
        <v>392</v>
      </c>
      <c r="B293" s="98" t="s">
        <v>393</v>
      </c>
      <c r="C293" s="66"/>
      <c r="D293" s="66"/>
      <c r="E293" s="66"/>
      <c r="F293" s="66"/>
      <c r="G293" s="66" t="str">
        <f t="shared" si="25"/>
        <v/>
      </c>
      <c r="H293" s="66">
        <f t="shared" si="27"/>
        <v>0</v>
      </c>
      <c r="I293" s="84"/>
      <c r="J293" s="114">
        <v>350000</v>
      </c>
      <c r="K293" s="114">
        <v>0</v>
      </c>
      <c r="L293" s="31">
        <f t="shared" si="23"/>
        <v>0</v>
      </c>
      <c r="M293" s="31">
        <f t="shared" si="24"/>
        <v>0</v>
      </c>
    </row>
    <row r="294" spans="1:13" ht="17.25" hidden="1" customHeight="1" x14ac:dyDescent="0.2">
      <c r="A294" s="11" t="s">
        <v>394</v>
      </c>
      <c r="B294" s="98" t="s">
        <v>395</v>
      </c>
      <c r="C294" s="55"/>
      <c r="D294" s="84"/>
      <c r="E294" s="84"/>
      <c r="F294" s="84"/>
      <c r="G294" s="55" t="str">
        <f t="shared" si="25"/>
        <v/>
      </c>
      <c r="H294" s="55">
        <f t="shared" si="27"/>
        <v>0</v>
      </c>
      <c r="I294" s="31"/>
      <c r="J294" s="64"/>
      <c r="K294" s="64"/>
      <c r="L294" s="64" t="str">
        <f t="shared" si="23"/>
        <v/>
      </c>
      <c r="M294" s="64">
        <f t="shared" si="24"/>
        <v>0</v>
      </c>
    </row>
    <row r="295" spans="1:13" s="22" customFormat="1" ht="16.5" hidden="1" customHeight="1" x14ac:dyDescent="0.2">
      <c r="A295" s="11" t="s">
        <v>298</v>
      </c>
      <c r="B295" s="98" t="s">
        <v>299</v>
      </c>
      <c r="C295" s="55"/>
      <c r="D295" s="84"/>
      <c r="E295" s="84"/>
      <c r="F295" s="84"/>
      <c r="G295" s="55" t="str">
        <f>IF(E295=0,"",IF(F295/E295&gt;1.5, "зв.100",F295/E295*100))</f>
        <v/>
      </c>
      <c r="H295" s="55">
        <f t="shared" si="27"/>
        <v>0</v>
      </c>
      <c r="I295" s="31"/>
      <c r="J295" s="64"/>
      <c r="K295" s="64"/>
      <c r="L295" s="64" t="str">
        <f>IF(J295=0,"",IF(K295/J295&gt;1.5, "зв.100",K295/J295*100))</f>
        <v/>
      </c>
      <c r="M295" s="64">
        <f>K295-I295</f>
        <v>0</v>
      </c>
    </row>
    <row r="296" spans="1:13" s="22" customFormat="1" ht="15.75" x14ac:dyDescent="0.2">
      <c r="A296" s="11" t="s">
        <v>396</v>
      </c>
      <c r="B296" s="98" t="s">
        <v>397</v>
      </c>
      <c r="C296" s="55"/>
      <c r="D296" s="112">
        <v>6624000</v>
      </c>
      <c r="E296" s="112">
        <v>24600</v>
      </c>
      <c r="F296" s="112">
        <v>0</v>
      </c>
      <c r="G296" s="55">
        <f t="shared" si="25"/>
        <v>0</v>
      </c>
      <c r="H296" s="55">
        <f t="shared" si="27"/>
        <v>0</v>
      </c>
      <c r="I296" s="31"/>
      <c r="J296" s="55"/>
      <c r="K296" s="55"/>
      <c r="L296" s="55" t="str">
        <f t="shared" si="23"/>
        <v/>
      </c>
      <c r="M296" s="55">
        <f t="shared" si="24"/>
        <v>0</v>
      </c>
    </row>
    <row r="297" spans="1:13" s="22" customFormat="1" ht="15.75" x14ac:dyDescent="0.2">
      <c r="A297" s="11" t="s">
        <v>462</v>
      </c>
      <c r="B297" s="98" t="s">
        <v>398</v>
      </c>
      <c r="C297" s="31"/>
      <c r="D297" s="112">
        <v>18500000</v>
      </c>
      <c r="E297" s="112">
        <v>9016000</v>
      </c>
      <c r="F297" s="112">
        <v>0</v>
      </c>
      <c r="G297" s="55">
        <f t="shared" si="25"/>
        <v>0</v>
      </c>
      <c r="H297" s="55">
        <f t="shared" si="27"/>
        <v>0</v>
      </c>
      <c r="I297" s="31"/>
      <c r="J297" s="64"/>
      <c r="K297" s="64"/>
      <c r="L297" s="64" t="str">
        <f t="shared" si="23"/>
        <v/>
      </c>
      <c r="M297" s="64">
        <f t="shared" si="24"/>
        <v>0</v>
      </c>
    </row>
    <row r="298" spans="1:13" s="7" customFormat="1" ht="31.5" x14ac:dyDescent="0.2">
      <c r="A298" s="10" t="s">
        <v>172</v>
      </c>
      <c r="B298" s="97">
        <v>900201</v>
      </c>
      <c r="C298" s="14">
        <f>C166+C169+C180+C191+C229+C234+C242+C256+C289</f>
        <v>539780329.96999991</v>
      </c>
      <c r="D298" s="14">
        <f>D166+D169+D180+D191+D229+D234+D242+D256+D289</f>
        <v>1973525762.4100001</v>
      </c>
      <c r="E298" s="14">
        <f>E166+E169+E180+E191+E229+E234+E242+E256+E289</f>
        <v>540933922.40999997</v>
      </c>
      <c r="F298" s="14">
        <f>F166+F169+F180+F191+F229+F234+F242+F256+F289</f>
        <v>440539707.86000001</v>
      </c>
      <c r="G298" s="14">
        <f t="shared" si="25"/>
        <v>81.440577048169231</v>
      </c>
      <c r="H298" s="14">
        <f t="shared" si="27"/>
        <v>-99240622.109999895</v>
      </c>
      <c r="I298" s="14">
        <f>I166+I169+I180+I191+I229+I234+I242+I256+I289</f>
        <v>70660341.680000007</v>
      </c>
      <c r="J298" s="14">
        <f>J166+J169+J180+J191+J229+J234+J242+J256+J289</f>
        <v>382308743</v>
      </c>
      <c r="K298" s="14">
        <f>K166+K169+K180+K191+K229+K234+K242+K256+K289</f>
        <v>39238898.700000003</v>
      </c>
      <c r="L298" s="14">
        <f t="shared" si="23"/>
        <v>10.263667629489708</v>
      </c>
      <c r="M298" s="14">
        <f t="shared" si="24"/>
        <v>-31421442.980000004</v>
      </c>
    </row>
    <row r="299" spans="1:13" s="7" customFormat="1" ht="15.75" x14ac:dyDescent="0.2">
      <c r="A299" s="11" t="s">
        <v>399</v>
      </c>
      <c r="B299" s="98" t="s">
        <v>400</v>
      </c>
      <c r="C299" s="84">
        <v>1464600</v>
      </c>
      <c r="D299" s="112">
        <v>6788500</v>
      </c>
      <c r="E299" s="112">
        <v>1697100</v>
      </c>
      <c r="F299" s="112">
        <v>1697100</v>
      </c>
      <c r="G299" s="55">
        <f t="shared" si="25"/>
        <v>100</v>
      </c>
      <c r="H299" s="55"/>
      <c r="I299" s="14"/>
      <c r="J299" s="14"/>
      <c r="K299" s="14"/>
      <c r="L299" s="14" t="str">
        <f t="shared" si="23"/>
        <v/>
      </c>
      <c r="M299" s="14">
        <f t="shared" si="24"/>
        <v>0</v>
      </c>
    </row>
    <row r="300" spans="1:13" s="23" customFormat="1" ht="50.25" hidden="1" customHeight="1" x14ac:dyDescent="0.2">
      <c r="A300" s="11" t="s">
        <v>300</v>
      </c>
      <c r="B300" s="98">
        <v>9800</v>
      </c>
      <c r="C300" s="14"/>
      <c r="D300" s="14"/>
      <c r="E300" s="14"/>
      <c r="F300" s="14"/>
      <c r="G300" s="14" t="str">
        <f t="shared" si="25"/>
        <v/>
      </c>
      <c r="H300" s="14">
        <f t="shared" ref="H300:H309" si="28">F300-C300</f>
        <v>0</v>
      </c>
      <c r="I300" s="73"/>
      <c r="J300" s="84"/>
      <c r="K300" s="84"/>
      <c r="L300" s="64" t="str">
        <f t="shared" si="23"/>
        <v/>
      </c>
      <c r="M300" s="64">
        <f t="shared" si="24"/>
        <v>0</v>
      </c>
    </row>
    <row r="301" spans="1:13" s="7" customFormat="1" ht="31.5" x14ac:dyDescent="0.2">
      <c r="A301" s="10" t="s">
        <v>0</v>
      </c>
      <c r="B301" s="97">
        <v>900202</v>
      </c>
      <c r="C301" s="14">
        <f>C298+C300+C299</f>
        <v>541244929.96999991</v>
      </c>
      <c r="D301" s="14">
        <f>D298+D300+D299</f>
        <v>1980314262.4100001</v>
      </c>
      <c r="E301" s="14">
        <f>E298+E300+E299</f>
        <v>542631022.40999997</v>
      </c>
      <c r="F301" s="14">
        <f>F298+F300+F299</f>
        <v>442236807.86000001</v>
      </c>
      <c r="G301" s="14">
        <f t="shared" si="25"/>
        <v>81.498622378035677</v>
      </c>
      <c r="H301" s="14">
        <f t="shared" si="28"/>
        <v>-99008122.109999895</v>
      </c>
      <c r="I301" s="14">
        <f>I298+I300</f>
        <v>70660341.680000007</v>
      </c>
      <c r="J301" s="14">
        <f>J298+J300</f>
        <v>382308743</v>
      </c>
      <c r="K301" s="14">
        <f>K298+K300</f>
        <v>39238898.700000003</v>
      </c>
      <c r="L301" s="14">
        <f t="shared" si="23"/>
        <v>10.263667629489708</v>
      </c>
      <c r="M301" s="14">
        <f t="shared" si="24"/>
        <v>-31421442.980000004</v>
      </c>
    </row>
    <row r="302" spans="1:13" s="23" customFormat="1" ht="63" hidden="1" x14ac:dyDescent="0.2">
      <c r="A302" s="11" t="s">
        <v>62</v>
      </c>
      <c r="B302" s="98">
        <v>9710</v>
      </c>
      <c r="C302" s="14"/>
      <c r="D302" s="14"/>
      <c r="E302" s="14"/>
      <c r="F302" s="14"/>
      <c r="G302" s="14" t="str">
        <f t="shared" si="25"/>
        <v/>
      </c>
      <c r="H302" s="14">
        <f t="shared" si="28"/>
        <v>0</v>
      </c>
      <c r="I302" s="31"/>
      <c r="J302" s="64"/>
      <c r="K302" s="64"/>
      <c r="L302" s="64" t="str">
        <f t="shared" si="23"/>
        <v/>
      </c>
      <c r="M302" s="64">
        <f t="shared" si="24"/>
        <v>0</v>
      </c>
    </row>
    <row r="303" spans="1:13" s="23" customFormat="1" ht="47.25" hidden="1" customHeight="1" x14ac:dyDescent="0.2">
      <c r="A303" s="11" t="s">
        <v>401</v>
      </c>
      <c r="B303" s="98" t="s">
        <v>402</v>
      </c>
      <c r="C303" s="14"/>
      <c r="D303" s="14"/>
      <c r="E303" s="14"/>
      <c r="F303" s="14"/>
      <c r="G303" s="14" t="str">
        <f t="shared" si="25"/>
        <v/>
      </c>
      <c r="H303" s="14">
        <f t="shared" si="28"/>
        <v>0</v>
      </c>
      <c r="I303" s="31"/>
      <c r="J303" s="64"/>
      <c r="K303" s="64"/>
      <c r="L303" s="64" t="str">
        <f t="shared" si="23"/>
        <v/>
      </c>
      <c r="M303" s="64">
        <f t="shared" si="24"/>
        <v>0</v>
      </c>
    </row>
    <row r="304" spans="1:13" s="22" customFormat="1" ht="15.75" x14ac:dyDescent="0.2">
      <c r="A304" s="11" t="s">
        <v>403</v>
      </c>
      <c r="B304" s="98" t="s">
        <v>404</v>
      </c>
      <c r="C304" s="84">
        <v>850000</v>
      </c>
      <c r="D304" s="84"/>
      <c r="E304" s="84"/>
      <c r="F304" s="84"/>
      <c r="G304" s="55" t="str">
        <f t="shared" si="25"/>
        <v/>
      </c>
      <c r="H304" s="55">
        <f t="shared" si="28"/>
        <v>-850000</v>
      </c>
      <c r="I304" s="84"/>
      <c r="J304" s="114">
        <v>10000000</v>
      </c>
      <c r="K304" s="114">
        <v>10000000</v>
      </c>
      <c r="L304" s="64">
        <f t="shared" si="23"/>
        <v>100</v>
      </c>
      <c r="M304" s="64">
        <f t="shared" si="24"/>
        <v>10000000</v>
      </c>
    </row>
    <row r="305" spans="1:13" s="17" customFormat="1" ht="21.75" customHeight="1" x14ac:dyDescent="0.2">
      <c r="A305" s="26" t="s">
        <v>415</v>
      </c>
      <c r="B305" s="99">
        <v>900203</v>
      </c>
      <c r="C305" s="16">
        <f>SUM(C301:C304)</f>
        <v>542094929.96999991</v>
      </c>
      <c r="D305" s="16">
        <f>SUM(D301:D304)</f>
        <v>1980314262.4100001</v>
      </c>
      <c r="E305" s="16">
        <f>SUM(E301:E304)</f>
        <v>542631022.40999997</v>
      </c>
      <c r="F305" s="16">
        <f>SUM(F301:F304)</f>
        <v>442236807.86000001</v>
      </c>
      <c r="G305" s="16">
        <f t="shared" si="25"/>
        <v>81.498622378035677</v>
      </c>
      <c r="H305" s="16">
        <f t="shared" si="28"/>
        <v>-99858122.109999895</v>
      </c>
      <c r="I305" s="16">
        <f>SUM(I301:I304)</f>
        <v>70660341.680000007</v>
      </c>
      <c r="J305" s="16">
        <f>SUM(J301:J304)</f>
        <v>392308743</v>
      </c>
      <c r="K305" s="16">
        <f>SUM(K301:K304)</f>
        <v>49238898.700000003</v>
      </c>
      <c r="L305" s="16">
        <f t="shared" si="23"/>
        <v>12.551058210803118</v>
      </c>
      <c r="M305" s="16">
        <f t="shared" si="24"/>
        <v>-21421442.980000004</v>
      </c>
    </row>
    <row r="306" spans="1:13" s="7" customFormat="1" ht="63" x14ac:dyDescent="0.2">
      <c r="A306" s="10" t="s">
        <v>319</v>
      </c>
      <c r="B306" s="97" t="s">
        <v>405</v>
      </c>
      <c r="C306" s="14">
        <f>SUM(C307:C308)</f>
        <v>0</v>
      </c>
      <c r="D306" s="14">
        <f>SUM(D307:D308)</f>
        <v>3000000</v>
      </c>
      <c r="E306" s="14">
        <f>SUM(E307:E308)</f>
        <v>900000</v>
      </c>
      <c r="F306" s="14">
        <f>SUM(F307:F308)</f>
        <v>0</v>
      </c>
      <c r="G306" s="30">
        <f t="shared" si="25"/>
        <v>0</v>
      </c>
      <c r="H306" s="14">
        <f t="shared" si="28"/>
        <v>0</v>
      </c>
      <c r="I306" s="14">
        <f>SUM(I307:I308)</f>
        <v>-105000</v>
      </c>
      <c r="J306" s="14">
        <f>SUM(J307:J308)</f>
        <v>-26600</v>
      </c>
      <c r="K306" s="14">
        <f>SUM(K307:K308)</f>
        <v>-191952.66</v>
      </c>
      <c r="L306" s="14">
        <f>SUM(L307:L308)</f>
        <v>32.806812510681937</v>
      </c>
      <c r="M306" s="14">
        <f>K306-I306</f>
        <v>-86952.66</v>
      </c>
    </row>
    <row r="307" spans="1:13" s="7" customFormat="1" ht="47.25" customHeight="1" x14ac:dyDescent="0.2">
      <c r="A307" s="11" t="s">
        <v>320</v>
      </c>
      <c r="B307" s="98" t="s">
        <v>260</v>
      </c>
      <c r="C307" s="84"/>
      <c r="D307" s="84">
        <v>3000000</v>
      </c>
      <c r="E307" s="84">
        <v>900000</v>
      </c>
      <c r="F307" s="84">
        <v>0</v>
      </c>
      <c r="G307" s="30">
        <f t="shared" si="25"/>
        <v>0</v>
      </c>
      <c r="H307" s="31">
        <f t="shared" si="28"/>
        <v>0</v>
      </c>
      <c r="I307" s="31"/>
      <c r="J307" s="116">
        <v>558500</v>
      </c>
      <c r="K307" s="55"/>
      <c r="L307" s="53"/>
      <c r="M307" s="31">
        <f t="shared" ref="M307:M346" si="29">K307-I307</f>
        <v>0</v>
      </c>
    </row>
    <row r="308" spans="1:13" s="18" customFormat="1" ht="47.45" customHeight="1" x14ac:dyDescent="0.2">
      <c r="A308" s="11" t="s">
        <v>321</v>
      </c>
      <c r="B308" s="98" t="s">
        <v>406</v>
      </c>
      <c r="C308" s="31"/>
      <c r="D308" s="31"/>
      <c r="E308" s="31"/>
      <c r="F308" s="31"/>
      <c r="G308" s="30" t="str">
        <f t="shared" si="25"/>
        <v/>
      </c>
      <c r="H308" s="14">
        <f t="shared" si="28"/>
        <v>0</v>
      </c>
      <c r="I308" s="55">
        <v>-105000</v>
      </c>
      <c r="J308" s="116">
        <v>-585100</v>
      </c>
      <c r="K308" s="84">
        <v>-191952.66</v>
      </c>
      <c r="L308" s="53">
        <f>IF(J308=0,"",IF(K308/J308&gt;1.5, "зв.100",K308/J308*100))</f>
        <v>32.806812510681937</v>
      </c>
      <c r="M308" s="31">
        <f t="shared" si="29"/>
        <v>-86952.66</v>
      </c>
    </row>
    <row r="309" spans="1:13" ht="47.25" x14ac:dyDescent="0.2">
      <c r="A309" s="11" t="s">
        <v>322</v>
      </c>
      <c r="B309" s="98" t="s">
        <v>407</v>
      </c>
      <c r="C309" s="31">
        <v>0</v>
      </c>
      <c r="D309" s="31">
        <v>0</v>
      </c>
      <c r="E309" s="31">
        <v>0</v>
      </c>
      <c r="F309" s="31">
        <v>0</v>
      </c>
      <c r="G309" s="30" t="str">
        <f>IF(E309=0,"",IF(F309/E309&gt;1.5, "зв.100",F309/E309*100))</f>
        <v/>
      </c>
      <c r="H309" s="14">
        <f t="shared" si="28"/>
        <v>0</v>
      </c>
      <c r="I309" s="31"/>
      <c r="J309" s="116">
        <v>21904000</v>
      </c>
      <c r="K309" s="55"/>
      <c r="L309" s="53">
        <f>IF(J309=0,"",IF(K309/J309&gt;1.5, "зв.100",K309/J309*100))</f>
        <v>0</v>
      </c>
      <c r="M309" s="31">
        <f t="shared" si="29"/>
        <v>0</v>
      </c>
    </row>
    <row r="310" spans="1:13" s="13" customFormat="1" ht="15.75" x14ac:dyDescent="0.2">
      <c r="A310" s="10" t="s">
        <v>416</v>
      </c>
      <c r="B310" s="100">
        <v>900201</v>
      </c>
      <c r="C310" s="14">
        <f>C306+C309</f>
        <v>0</v>
      </c>
      <c r="D310" s="14">
        <f>D306+D309</f>
        <v>3000000</v>
      </c>
      <c r="E310" s="14">
        <f>E306+E309</f>
        <v>900000</v>
      </c>
      <c r="F310" s="14">
        <f>F306+F309</f>
        <v>0</v>
      </c>
      <c r="G310" s="30">
        <f>IF(E310=0,"",IF(F310/E310&gt;1.5, "зв.100",F310/E310*100))</f>
        <v>0</v>
      </c>
      <c r="H310" s="14">
        <f>H306+H309</f>
        <v>0</v>
      </c>
      <c r="I310" s="14">
        <f>I306+I309</f>
        <v>-105000</v>
      </c>
      <c r="J310" s="14">
        <f>J306+J309</f>
        <v>21877400</v>
      </c>
      <c r="K310" s="14">
        <f>K306+K309</f>
        <v>-191952.66</v>
      </c>
      <c r="L310" s="14">
        <f>SUM(L306:L309)</f>
        <v>65.613625021363873</v>
      </c>
      <c r="M310" s="14">
        <f>M306+M309</f>
        <v>-86952.66</v>
      </c>
    </row>
    <row r="311" spans="1:13" s="17" customFormat="1" ht="16.5" x14ac:dyDescent="0.2">
      <c r="A311" s="26" t="s">
        <v>81</v>
      </c>
      <c r="B311" s="101"/>
      <c r="C311" s="16">
        <f>C165-C305-C310</f>
        <v>91894127.790000081</v>
      </c>
      <c r="D311" s="16">
        <f>D165-D305-D310</f>
        <v>237573877.58999991</v>
      </c>
      <c r="E311" s="16">
        <f>E165-E305-E310</f>
        <v>4857887.5900000334</v>
      </c>
      <c r="F311" s="16">
        <f>F165-F305-F310</f>
        <v>89231604.809999943</v>
      </c>
      <c r="G311" s="30"/>
      <c r="H311" s="14">
        <f t="shared" ref="H311:H346" si="30">F311-C311</f>
        <v>-2662522.9800001383</v>
      </c>
      <c r="I311" s="16">
        <f>I165-I305-I310</f>
        <v>-38957618.870000005</v>
      </c>
      <c r="J311" s="16">
        <f>J165-J305-J310</f>
        <v>-329513805</v>
      </c>
      <c r="K311" s="16">
        <f>K165-K305-K310</f>
        <v>-16502255.170000006</v>
      </c>
      <c r="L311" s="15"/>
      <c r="M311" s="14">
        <f t="shared" si="29"/>
        <v>22455363.699999999</v>
      </c>
    </row>
    <row r="312" spans="1:13" s="7" customFormat="1" ht="15.75" x14ac:dyDescent="0.2">
      <c r="A312" s="10" t="s">
        <v>20</v>
      </c>
      <c r="B312" s="100">
        <v>200000</v>
      </c>
      <c r="C312" s="14">
        <f>C323+C316+C320+C313</f>
        <v>-91894127.790000007</v>
      </c>
      <c r="D312" s="14">
        <f>D323+D316+D320</f>
        <v>-237573877.59</v>
      </c>
      <c r="E312" s="14">
        <f>E323+E316+E320</f>
        <v>-4857887.5900000036</v>
      </c>
      <c r="F312" s="14">
        <f>F323+F316+F320</f>
        <v>-89231604.810000002</v>
      </c>
      <c r="G312" s="30"/>
      <c r="H312" s="14">
        <f t="shared" si="30"/>
        <v>2662522.9800000042</v>
      </c>
      <c r="I312" s="14">
        <f>I323+I316+I320</f>
        <v>38957618.869999997</v>
      </c>
      <c r="J312" s="14">
        <f>J323+J316+J320</f>
        <v>270293805</v>
      </c>
      <c r="K312" s="14">
        <f>K323+K316+K320</f>
        <v>16502255.170000002</v>
      </c>
      <c r="L312" s="15"/>
      <c r="M312" s="14">
        <f t="shared" si="29"/>
        <v>-22455363.699999996</v>
      </c>
    </row>
    <row r="313" spans="1:13" s="7" customFormat="1" ht="31.5" hidden="1" x14ac:dyDescent="0.2">
      <c r="A313" s="10" t="s">
        <v>76</v>
      </c>
      <c r="B313" s="100">
        <v>203400</v>
      </c>
      <c r="C313" s="14"/>
      <c r="D313" s="14"/>
      <c r="E313" s="14"/>
      <c r="F313" s="14"/>
      <c r="G313" s="30"/>
      <c r="H313" s="14">
        <f t="shared" si="30"/>
        <v>0</v>
      </c>
      <c r="I313" s="14">
        <f>I314+I315</f>
        <v>0</v>
      </c>
      <c r="J313" s="14">
        <f>J314+J315</f>
        <v>0</v>
      </c>
      <c r="K313" s="14">
        <f>K314+K315</f>
        <v>0</v>
      </c>
      <c r="L313" s="15"/>
      <c r="M313" s="14">
        <f t="shared" si="29"/>
        <v>0</v>
      </c>
    </row>
    <row r="314" spans="1:13" s="7" customFormat="1" ht="15.75" hidden="1" x14ac:dyDescent="0.2">
      <c r="A314" s="11" t="s">
        <v>77</v>
      </c>
      <c r="B314" s="102">
        <v>203410</v>
      </c>
      <c r="C314" s="31"/>
      <c r="D314" s="14"/>
      <c r="E314" s="14"/>
      <c r="F314" s="14"/>
      <c r="G314" s="30"/>
      <c r="H314" s="14">
        <f t="shared" si="30"/>
        <v>0</v>
      </c>
      <c r="I314" s="14"/>
      <c r="J314" s="14"/>
      <c r="K314" s="14"/>
      <c r="L314" s="15"/>
      <c r="M314" s="14">
        <f t="shared" si="29"/>
        <v>0</v>
      </c>
    </row>
    <row r="315" spans="1:13" s="7" customFormat="1" ht="15.75" hidden="1" x14ac:dyDescent="0.2">
      <c r="A315" s="11" t="s">
        <v>78</v>
      </c>
      <c r="B315" s="102">
        <v>203420</v>
      </c>
      <c r="C315" s="31"/>
      <c r="D315" s="14"/>
      <c r="E315" s="14"/>
      <c r="F315" s="14"/>
      <c r="G315" s="30"/>
      <c r="H315" s="14">
        <f t="shared" si="30"/>
        <v>0</v>
      </c>
      <c r="I315" s="14"/>
      <c r="J315" s="14"/>
      <c r="K315" s="14"/>
      <c r="L315" s="15"/>
      <c r="M315" s="14">
        <f t="shared" si="29"/>
        <v>0</v>
      </c>
    </row>
    <row r="316" spans="1:13" s="7" customFormat="1" ht="31.5" x14ac:dyDescent="0.2">
      <c r="A316" s="10" t="s">
        <v>418</v>
      </c>
      <c r="B316" s="100">
        <v>205000</v>
      </c>
      <c r="C316" s="14">
        <f>C317-C318+C319</f>
        <v>-1056988.25</v>
      </c>
      <c r="D316" s="14">
        <f>D317-D318+D319</f>
        <v>0</v>
      </c>
      <c r="E316" s="14">
        <f>E317-E318+E319</f>
        <v>0</v>
      </c>
      <c r="F316" s="14">
        <f>F317-F318+F319</f>
        <v>-731327.38</v>
      </c>
      <c r="G316" s="30"/>
      <c r="H316" s="14">
        <f t="shared" si="30"/>
        <v>325660.87</v>
      </c>
      <c r="I316" s="14">
        <f>I317-I318+I319</f>
        <v>-1666551.4299999974</v>
      </c>
      <c r="J316" s="14">
        <f>J317-J318+J319</f>
        <v>0</v>
      </c>
      <c r="K316" s="14">
        <f>K317-K318+K319</f>
        <v>-4512157.5000000037</v>
      </c>
      <c r="L316" s="15"/>
      <c r="M316" s="14">
        <f t="shared" si="29"/>
        <v>-2845606.0700000064</v>
      </c>
    </row>
    <row r="317" spans="1:13" ht="15.75" x14ac:dyDescent="0.2">
      <c r="A317" s="11" t="s">
        <v>1</v>
      </c>
      <c r="B317" s="102">
        <v>205100</v>
      </c>
      <c r="C317" s="37"/>
      <c r="D317" s="31">
        <v>0</v>
      </c>
      <c r="E317" s="31">
        <v>0</v>
      </c>
      <c r="F317" s="31">
        <v>0</v>
      </c>
      <c r="G317" s="30"/>
      <c r="H317" s="14">
        <f t="shared" si="30"/>
        <v>0</v>
      </c>
      <c r="I317" s="85">
        <v>18501114.780000001</v>
      </c>
      <c r="J317" s="31"/>
      <c r="K317" s="117">
        <v>40960710.969999999</v>
      </c>
      <c r="L317" s="15"/>
      <c r="M317" s="31">
        <f t="shared" si="29"/>
        <v>22459596.189999998</v>
      </c>
    </row>
    <row r="318" spans="1:13" ht="15.75" x14ac:dyDescent="0.2">
      <c r="A318" s="11" t="s">
        <v>2</v>
      </c>
      <c r="B318" s="102">
        <v>205200</v>
      </c>
      <c r="C318" s="85">
        <v>1056988.25</v>
      </c>
      <c r="D318" s="31">
        <v>0</v>
      </c>
      <c r="E318" s="31">
        <v>0</v>
      </c>
      <c r="F318" s="85">
        <v>731327.38</v>
      </c>
      <c r="G318" s="30"/>
      <c r="H318" s="31">
        <f t="shared" si="30"/>
        <v>-325660.87</v>
      </c>
      <c r="I318" s="85">
        <v>20163229.809999999</v>
      </c>
      <c r="J318" s="31">
        <v>0</v>
      </c>
      <c r="K318" s="117">
        <v>45466509.240000002</v>
      </c>
      <c r="L318" s="15"/>
      <c r="M318" s="31">
        <f t="shared" si="29"/>
        <v>25303279.430000003</v>
      </c>
    </row>
    <row r="319" spans="1:13" ht="15.75" x14ac:dyDescent="0.2">
      <c r="A319" s="11" t="s">
        <v>70</v>
      </c>
      <c r="B319" s="102">
        <v>205300</v>
      </c>
      <c r="C319" s="37"/>
      <c r="D319" s="31">
        <v>0</v>
      </c>
      <c r="E319" s="31">
        <v>0</v>
      </c>
      <c r="F319" s="31">
        <v>0</v>
      </c>
      <c r="G319" s="30"/>
      <c r="H319" s="14">
        <f t="shared" si="30"/>
        <v>0</v>
      </c>
      <c r="I319" s="85">
        <v>-4436.3999999999996</v>
      </c>
      <c r="J319" s="31">
        <v>0</v>
      </c>
      <c r="K319" s="117">
        <v>-6359.23</v>
      </c>
      <c r="L319" s="15"/>
      <c r="M319" s="31">
        <f t="shared" si="29"/>
        <v>-1922.83</v>
      </c>
    </row>
    <row r="320" spans="1:13" s="7" customFormat="1" ht="47.25" x14ac:dyDescent="0.2">
      <c r="A320" s="10" t="s">
        <v>71</v>
      </c>
      <c r="B320" s="103">
        <v>206000</v>
      </c>
      <c r="C320" s="14">
        <f>C322+C321</f>
        <v>-85522360</v>
      </c>
      <c r="D320" s="14">
        <f>D322+D321</f>
        <v>0</v>
      </c>
      <c r="E320" s="14">
        <f>E322+E321</f>
        <v>-95893900</v>
      </c>
      <c r="F320" s="14">
        <f>F322+F321</f>
        <v>-95893900</v>
      </c>
      <c r="G320" s="30"/>
      <c r="H320" s="14">
        <f t="shared" si="30"/>
        <v>-10371540</v>
      </c>
      <c r="I320" s="14">
        <f>I322+I321</f>
        <v>-25994560</v>
      </c>
      <c r="J320" s="14">
        <f>J322+J321</f>
        <v>0</v>
      </c>
      <c r="K320" s="14">
        <f>K322+K321</f>
        <v>-24304000</v>
      </c>
      <c r="L320" s="15"/>
      <c r="M320" s="14">
        <f t="shared" si="29"/>
        <v>1690560</v>
      </c>
    </row>
    <row r="321" spans="1:13" s="22" customFormat="1" ht="15.75" x14ac:dyDescent="0.2">
      <c r="A321" s="11" t="s">
        <v>80</v>
      </c>
      <c r="B321" s="104">
        <v>206110</v>
      </c>
      <c r="C321" s="85">
        <v>42977640</v>
      </c>
      <c r="D321" s="85">
        <v>194000000</v>
      </c>
      <c r="E321" s="85">
        <v>86106100</v>
      </c>
      <c r="F321" s="85">
        <v>86106100</v>
      </c>
      <c r="G321" s="30"/>
      <c r="H321" s="31">
        <f t="shared" si="30"/>
        <v>43128460</v>
      </c>
      <c r="I321" s="85">
        <v>17650500</v>
      </c>
      <c r="J321" s="85">
        <v>25542500</v>
      </c>
      <c r="K321" s="85">
        <v>1245500</v>
      </c>
      <c r="L321" s="31"/>
      <c r="M321" s="31">
        <v>0</v>
      </c>
    </row>
    <row r="322" spans="1:13" ht="15.75" x14ac:dyDescent="0.2">
      <c r="A322" s="11" t="s">
        <v>72</v>
      </c>
      <c r="B322" s="104">
        <v>206210</v>
      </c>
      <c r="C322" s="85">
        <v>-128500000</v>
      </c>
      <c r="D322" s="85">
        <v>-194000000</v>
      </c>
      <c r="E322" s="85">
        <v>-182000000</v>
      </c>
      <c r="F322" s="85">
        <v>-182000000</v>
      </c>
      <c r="G322" s="30"/>
      <c r="H322" s="31">
        <f t="shared" si="30"/>
        <v>-53500000</v>
      </c>
      <c r="I322" s="85">
        <v>-43645060</v>
      </c>
      <c r="J322" s="85">
        <v>-25542500</v>
      </c>
      <c r="K322" s="85">
        <v>-25549500</v>
      </c>
      <c r="L322" s="31"/>
      <c r="M322" s="31">
        <v>-36000000</v>
      </c>
    </row>
    <row r="323" spans="1:13" s="13" customFormat="1" ht="31.5" x14ac:dyDescent="0.2">
      <c r="A323" s="10" t="s">
        <v>417</v>
      </c>
      <c r="B323" s="100">
        <v>208000</v>
      </c>
      <c r="C323" s="14">
        <f>C324-C325+C327+C326</f>
        <v>-5314779.5400000066</v>
      </c>
      <c r="D323" s="14">
        <f>D324-D325+D327+D326</f>
        <v>-237573877.59</v>
      </c>
      <c r="E323" s="14">
        <f>E324-E325+E327+E326</f>
        <v>91036012.409999996</v>
      </c>
      <c r="F323" s="14">
        <f>F324-F325+F327+F326</f>
        <v>7393622.570000004</v>
      </c>
      <c r="G323" s="30"/>
      <c r="H323" s="14">
        <f t="shared" si="30"/>
        <v>12708402.110000011</v>
      </c>
      <c r="I323" s="14">
        <f>I324-I325+I327+I326</f>
        <v>66618730.299999997</v>
      </c>
      <c r="J323" s="14">
        <f>J324-J325+J327+J326</f>
        <v>270293805</v>
      </c>
      <c r="K323" s="14">
        <f>K324-K325+K327+K326</f>
        <v>45318412.670000002</v>
      </c>
      <c r="L323" s="15"/>
      <c r="M323" s="14">
        <f t="shared" si="29"/>
        <v>-21300317.629999995</v>
      </c>
    </row>
    <row r="324" spans="1:13" s="50" customFormat="1" ht="15.75" x14ac:dyDescent="0.2">
      <c r="A324" s="11" t="s">
        <v>1</v>
      </c>
      <c r="B324" s="102">
        <v>208100</v>
      </c>
      <c r="C324" s="85">
        <v>85024739.209999993</v>
      </c>
      <c r="D324" s="85">
        <v>26707036.41</v>
      </c>
      <c r="E324" s="92">
        <v>177253310.41</v>
      </c>
      <c r="F324" s="85">
        <v>77695869.150000006</v>
      </c>
      <c r="G324" s="34"/>
      <c r="H324" s="31">
        <f t="shared" si="30"/>
        <v>-7328870.0599999875</v>
      </c>
      <c r="I324" s="85">
        <v>22025246.260000002</v>
      </c>
      <c r="J324" s="85">
        <v>6012891</v>
      </c>
      <c r="K324" s="85">
        <v>27179477.030000001</v>
      </c>
      <c r="L324" s="53"/>
      <c r="M324" s="31">
        <f t="shared" si="29"/>
        <v>5154230.7699999996</v>
      </c>
    </row>
    <row r="325" spans="1:13" s="50" customFormat="1" ht="15.75" x14ac:dyDescent="0.2">
      <c r="A325" s="11" t="s">
        <v>2</v>
      </c>
      <c r="B325" s="102">
        <v>208200</v>
      </c>
      <c r="C325" s="85">
        <v>29909100.780000001</v>
      </c>
      <c r="D325" s="31">
        <v>0</v>
      </c>
      <c r="E325" s="31"/>
      <c r="F325" s="85">
        <v>37268203.780000001</v>
      </c>
      <c r="G325" s="34"/>
      <c r="H325" s="31">
        <f t="shared" si="30"/>
        <v>7359103</v>
      </c>
      <c r="I325" s="85">
        <v>15836933.93</v>
      </c>
      <c r="J325" s="31"/>
      <c r="K325" s="85">
        <v>14895107.16</v>
      </c>
      <c r="L325" s="53"/>
      <c r="M325" s="31">
        <f t="shared" si="29"/>
        <v>-941826.76999999955</v>
      </c>
    </row>
    <row r="326" spans="1:13" s="50" customFormat="1" ht="15.75" hidden="1" x14ac:dyDescent="0.2">
      <c r="A326" s="11" t="s">
        <v>70</v>
      </c>
      <c r="B326" s="102">
        <v>208300</v>
      </c>
      <c r="C326" s="31"/>
      <c r="D326" s="31"/>
      <c r="E326" s="31"/>
      <c r="F326" s="31"/>
      <c r="G326" s="34"/>
      <c r="H326" s="31">
        <f t="shared" si="30"/>
        <v>0</v>
      </c>
      <c r="I326" s="31"/>
      <c r="J326" s="31"/>
      <c r="K326" s="31"/>
      <c r="L326" s="53"/>
      <c r="M326" s="31">
        <f t="shared" si="29"/>
        <v>0</v>
      </c>
    </row>
    <row r="327" spans="1:13" s="50" customFormat="1" ht="47.25" x14ac:dyDescent="0.2">
      <c r="A327" s="11" t="s">
        <v>63</v>
      </c>
      <c r="B327" s="102">
        <v>208400</v>
      </c>
      <c r="C327" s="85">
        <v>-60430417.969999999</v>
      </c>
      <c r="D327" s="85">
        <v>-264280914</v>
      </c>
      <c r="E327" s="92">
        <v>-86217298</v>
      </c>
      <c r="F327" s="85">
        <v>-33034042.800000001</v>
      </c>
      <c r="G327" s="30"/>
      <c r="H327" s="31">
        <f t="shared" si="30"/>
        <v>27396375.169999998</v>
      </c>
      <c r="I327" s="85">
        <v>60430417.969999999</v>
      </c>
      <c r="J327" s="85">
        <v>264280914</v>
      </c>
      <c r="K327" s="85">
        <v>33034042.800000001</v>
      </c>
      <c r="L327" s="15"/>
      <c r="M327" s="31">
        <f t="shared" si="29"/>
        <v>-27396375.169999998</v>
      </c>
    </row>
    <row r="328" spans="1:13" s="13" customFormat="1" ht="15.75" x14ac:dyDescent="0.2">
      <c r="A328" s="10" t="s">
        <v>73</v>
      </c>
      <c r="B328" s="103">
        <v>300000</v>
      </c>
      <c r="C328" s="35">
        <f>SUM(C329:C330)</f>
        <v>0</v>
      </c>
      <c r="D328" s="35">
        <f>SUM(D329:D330)</f>
        <v>0</v>
      </c>
      <c r="E328" s="35">
        <f>SUM(E329:E330)</f>
        <v>0</v>
      </c>
      <c r="F328" s="35">
        <f>SUM(F329:F330)</f>
        <v>0</v>
      </c>
      <c r="G328" s="30"/>
      <c r="H328" s="14">
        <f t="shared" si="30"/>
        <v>0</v>
      </c>
      <c r="I328" s="14">
        <f>SUM(I329:I330)</f>
        <v>0</v>
      </c>
      <c r="J328" s="14">
        <f>SUM(J329:J330)</f>
        <v>59220000</v>
      </c>
      <c r="K328" s="14">
        <f>SUM(K329:K330)</f>
        <v>0</v>
      </c>
      <c r="L328" s="15"/>
      <c r="M328" s="14">
        <f t="shared" si="29"/>
        <v>0</v>
      </c>
    </row>
    <row r="329" spans="1:13" s="50" customFormat="1" ht="15.75" x14ac:dyDescent="0.2">
      <c r="A329" s="11" t="s">
        <v>74</v>
      </c>
      <c r="B329" s="104">
        <v>301100</v>
      </c>
      <c r="C329" s="40"/>
      <c r="D329" s="36"/>
      <c r="E329" s="36"/>
      <c r="F329" s="31"/>
      <c r="G329" s="30"/>
      <c r="H329" s="14">
        <f t="shared" si="30"/>
        <v>0</v>
      </c>
      <c r="I329" s="87"/>
      <c r="J329" s="31">
        <v>86720000</v>
      </c>
      <c r="K329" s="87"/>
      <c r="L329" s="15"/>
      <c r="M329" s="14">
        <f t="shared" si="29"/>
        <v>0</v>
      </c>
    </row>
    <row r="330" spans="1:13" s="56" customFormat="1" ht="15.75" x14ac:dyDescent="0.2">
      <c r="A330" s="11" t="s">
        <v>102</v>
      </c>
      <c r="B330" s="104">
        <v>301200</v>
      </c>
      <c r="C330" s="40"/>
      <c r="D330" s="36"/>
      <c r="E330" s="36"/>
      <c r="F330" s="31"/>
      <c r="G330" s="30"/>
      <c r="H330" s="14">
        <f t="shared" si="30"/>
        <v>0</v>
      </c>
      <c r="I330" s="34"/>
      <c r="J330" s="31">
        <v>-27500000</v>
      </c>
      <c r="K330" s="31"/>
      <c r="L330" s="15"/>
      <c r="M330" s="14">
        <f t="shared" si="29"/>
        <v>0</v>
      </c>
    </row>
    <row r="331" spans="1:13" s="13" customFormat="1" ht="33" customHeight="1" x14ac:dyDescent="0.2">
      <c r="A331" s="10" t="s">
        <v>19</v>
      </c>
      <c r="B331" s="100">
        <v>900230</v>
      </c>
      <c r="C331" s="14">
        <f>C312+C328</f>
        <v>-91894127.790000007</v>
      </c>
      <c r="D331" s="14">
        <f>D312+D328</f>
        <v>-237573877.59</v>
      </c>
      <c r="E331" s="14">
        <f>E312+E328</f>
        <v>-4857887.5900000036</v>
      </c>
      <c r="F331" s="14">
        <f>F312+F328</f>
        <v>-89231604.810000002</v>
      </c>
      <c r="G331" s="30"/>
      <c r="H331" s="14">
        <f t="shared" si="30"/>
        <v>2662522.9800000042</v>
      </c>
      <c r="I331" s="14">
        <f>I312+I328</f>
        <v>38957618.869999997</v>
      </c>
      <c r="J331" s="14">
        <f>J312+J328</f>
        <v>329513805</v>
      </c>
      <c r="K331" s="14">
        <f>K312+K328</f>
        <v>16502255.170000002</v>
      </c>
      <c r="L331" s="15"/>
      <c r="M331" s="14">
        <f t="shared" si="29"/>
        <v>-22455363.699999996</v>
      </c>
    </row>
    <row r="332" spans="1:13" s="13" customFormat="1" ht="15.75" x14ac:dyDescent="0.2">
      <c r="A332" s="10" t="s">
        <v>75</v>
      </c>
      <c r="B332" s="103">
        <v>400000</v>
      </c>
      <c r="C332" s="14">
        <f>SUM(C334:C335)</f>
        <v>0</v>
      </c>
      <c r="D332" s="14">
        <f>SUM(D334:D335)</f>
        <v>0</v>
      </c>
      <c r="E332" s="14">
        <f>SUM(E334:E335)</f>
        <v>0</v>
      </c>
      <c r="F332" s="14">
        <f>SUM(F334:F335)</f>
        <v>0</v>
      </c>
      <c r="G332" s="30"/>
      <c r="H332" s="14">
        <f t="shared" si="30"/>
        <v>0</v>
      </c>
      <c r="I332" s="14">
        <f>SUM(I333:I335)</f>
        <v>0</v>
      </c>
      <c r="J332" s="14">
        <f>SUM(J333:J335)</f>
        <v>59220000</v>
      </c>
      <c r="K332" s="14">
        <f>SUM(K333:K335)</f>
        <v>0</v>
      </c>
      <c r="L332" s="15"/>
      <c r="M332" s="14">
        <f t="shared" si="29"/>
        <v>0</v>
      </c>
    </row>
    <row r="333" spans="1:13" s="57" customFormat="1" ht="15.75" x14ac:dyDescent="0.2">
      <c r="A333" s="11" t="s">
        <v>113</v>
      </c>
      <c r="B333" s="104">
        <v>401201</v>
      </c>
      <c r="C333" s="14"/>
      <c r="D333" s="14"/>
      <c r="E333" s="14"/>
      <c r="F333" s="14"/>
      <c r="G333" s="30"/>
      <c r="H333" s="14">
        <f t="shared" si="30"/>
        <v>0</v>
      </c>
      <c r="I333" s="87"/>
      <c r="J333" s="31">
        <v>86720000</v>
      </c>
      <c r="K333" s="87"/>
      <c r="L333" s="15"/>
      <c r="M333" s="31">
        <f t="shared" si="29"/>
        <v>0</v>
      </c>
    </row>
    <row r="334" spans="1:13" s="58" customFormat="1" ht="18.75" hidden="1" customHeight="1" x14ac:dyDescent="0.2">
      <c r="A334" s="11" t="s">
        <v>103</v>
      </c>
      <c r="B334" s="104">
        <v>401202</v>
      </c>
      <c r="C334" s="40"/>
      <c r="D334" s="31"/>
      <c r="E334" s="31"/>
      <c r="F334" s="31"/>
      <c r="G334" s="30"/>
      <c r="H334" s="14">
        <f t="shared" si="30"/>
        <v>0</v>
      </c>
      <c r="I334" s="34"/>
      <c r="J334" s="31"/>
      <c r="K334" s="31"/>
      <c r="L334" s="15"/>
      <c r="M334" s="14">
        <f t="shared" si="29"/>
        <v>0</v>
      </c>
    </row>
    <row r="335" spans="1:13" s="129" customFormat="1" ht="15.75" x14ac:dyDescent="0.2">
      <c r="A335" s="119" t="s">
        <v>474</v>
      </c>
      <c r="B335" s="123">
        <v>402201</v>
      </c>
      <c r="C335" s="124"/>
      <c r="D335" s="118"/>
      <c r="E335" s="118"/>
      <c r="F335" s="118"/>
      <c r="G335" s="125"/>
      <c r="H335" s="126">
        <f>F335-C335</f>
        <v>0</v>
      </c>
      <c r="I335" s="127"/>
      <c r="J335" s="118">
        <v>-27500000</v>
      </c>
      <c r="K335" s="118"/>
      <c r="L335" s="128"/>
      <c r="M335" s="126">
        <f>K335-I335</f>
        <v>0</v>
      </c>
    </row>
    <row r="336" spans="1:13" s="13" customFormat="1" ht="15.75" x14ac:dyDescent="0.2">
      <c r="A336" s="10" t="s">
        <v>22</v>
      </c>
      <c r="B336" s="100">
        <v>600000</v>
      </c>
      <c r="C336" s="14">
        <f>C340+C337+C345</f>
        <v>-91894127.790000007</v>
      </c>
      <c r="D336" s="14">
        <f>D340+D337+D345</f>
        <v>-237573877.59</v>
      </c>
      <c r="E336" s="14">
        <f>E340+E337+E345</f>
        <v>-4857887.5900000036</v>
      </c>
      <c r="F336" s="14">
        <f>F340+F337+F345</f>
        <v>-89231604.809999987</v>
      </c>
      <c r="G336" s="30"/>
      <c r="H336" s="14">
        <f t="shared" si="30"/>
        <v>2662522.9800000191</v>
      </c>
      <c r="I336" s="14">
        <f>I340+I337</f>
        <v>38957618.869999997</v>
      </c>
      <c r="J336" s="14">
        <f>J340+J337</f>
        <v>270293805</v>
      </c>
      <c r="K336" s="14">
        <f>K340+K337+K345</f>
        <v>16502255.170000002</v>
      </c>
      <c r="L336" s="15"/>
      <c r="M336" s="14">
        <f t="shared" si="29"/>
        <v>-22455363.699999996</v>
      </c>
    </row>
    <row r="337" spans="1:13" s="13" customFormat="1" ht="47.25" x14ac:dyDescent="0.2">
      <c r="A337" s="10" t="s">
        <v>71</v>
      </c>
      <c r="B337" s="100">
        <v>601000</v>
      </c>
      <c r="C337" s="14">
        <f>C339+C338</f>
        <v>-85522360</v>
      </c>
      <c r="D337" s="14">
        <f>D339+D338</f>
        <v>0</v>
      </c>
      <c r="E337" s="14">
        <f>E339+E338</f>
        <v>-95893900</v>
      </c>
      <c r="F337" s="14">
        <f>F339+F338</f>
        <v>-95893900</v>
      </c>
      <c r="G337" s="30"/>
      <c r="H337" s="14">
        <f t="shared" si="30"/>
        <v>-10371540</v>
      </c>
      <c r="I337" s="14">
        <f>I339+I338</f>
        <v>-25994560</v>
      </c>
      <c r="J337" s="14">
        <f>J339+J338</f>
        <v>0</v>
      </c>
      <c r="K337" s="14">
        <f>K339+K338</f>
        <v>-24304000</v>
      </c>
      <c r="L337" s="15"/>
      <c r="M337" s="14">
        <f t="shared" si="29"/>
        <v>1690560</v>
      </c>
    </row>
    <row r="338" spans="1:13" s="59" customFormat="1" ht="15.75" x14ac:dyDescent="0.2">
      <c r="A338" s="11" t="s">
        <v>80</v>
      </c>
      <c r="B338" s="102">
        <v>601110</v>
      </c>
      <c r="C338" s="85">
        <v>42977640</v>
      </c>
      <c r="D338" s="85">
        <v>194000000</v>
      </c>
      <c r="E338" s="85">
        <v>86106100</v>
      </c>
      <c r="F338" s="85">
        <v>86106100</v>
      </c>
      <c r="G338" s="30"/>
      <c r="H338" s="31">
        <f t="shared" si="30"/>
        <v>43128460</v>
      </c>
      <c r="I338" s="85">
        <v>17650500</v>
      </c>
      <c r="J338" s="85">
        <v>25542500</v>
      </c>
      <c r="K338" s="85">
        <v>1245500</v>
      </c>
      <c r="L338" s="31"/>
      <c r="M338" s="31">
        <v>0</v>
      </c>
    </row>
    <row r="339" spans="1:13" s="58" customFormat="1" ht="15.75" x14ac:dyDescent="0.2">
      <c r="A339" s="11" t="s">
        <v>72</v>
      </c>
      <c r="B339" s="102">
        <v>601210</v>
      </c>
      <c r="C339" s="85">
        <v>-128500000</v>
      </c>
      <c r="D339" s="85">
        <v>-194000000</v>
      </c>
      <c r="E339" s="85">
        <v>-182000000</v>
      </c>
      <c r="F339" s="85">
        <v>-182000000</v>
      </c>
      <c r="G339" s="30"/>
      <c r="H339" s="31">
        <f t="shared" si="30"/>
        <v>-53500000</v>
      </c>
      <c r="I339" s="85">
        <v>-43645060</v>
      </c>
      <c r="J339" s="85">
        <v>-25542500</v>
      </c>
      <c r="K339" s="85">
        <v>-25549500</v>
      </c>
      <c r="L339" s="31"/>
      <c r="M339" s="31">
        <v>-36000000</v>
      </c>
    </row>
    <row r="340" spans="1:13" s="13" customFormat="1" ht="15.75" x14ac:dyDescent="0.2">
      <c r="A340" s="10" t="s">
        <v>21</v>
      </c>
      <c r="B340" s="100">
        <v>602000</v>
      </c>
      <c r="C340" s="14">
        <f>C341-C342+C343+C344</f>
        <v>-6371767.7900000066</v>
      </c>
      <c r="D340" s="14">
        <f>D341-D342+D343+D344</f>
        <v>-237573877.59</v>
      </c>
      <c r="E340" s="14">
        <f>E341-E342+E343+E344</f>
        <v>91036012.409999996</v>
      </c>
      <c r="F340" s="14">
        <f>F341-F342+F343+F344</f>
        <v>6662295.1900000088</v>
      </c>
      <c r="G340" s="30"/>
      <c r="H340" s="14">
        <f t="shared" si="30"/>
        <v>13034062.980000015</v>
      </c>
      <c r="I340" s="14">
        <f>I341-I342+I343+I344</f>
        <v>64952178.869999997</v>
      </c>
      <c r="J340" s="14">
        <f>J341-J342+J343+J344</f>
        <v>270293805</v>
      </c>
      <c r="K340" s="14">
        <f>K341-K342+K343+K344</f>
        <v>40806255.170000002</v>
      </c>
      <c r="L340" s="15"/>
      <c r="M340" s="14">
        <f t="shared" si="29"/>
        <v>-24145923.699999996</v>
      </c>
    </row>
    <row r="341" spans="1:13" s="50" customFormat="1" ht="15.75" x14ac:dyDescent="0.2">
      <c r="A341" s="11" t="s">
        <v>1</v>
      </c>
      <c r="B341" s="102">
        <v>602100</v>
      </c>
      <c r="C341" s="85">
        <v>85024739.209999993</v>
      </c>
      <c r="D341" s="85">
        <v>26707036.41</v>
      </c>
      <c r="E341" s="92">
        <v>177253310.41</v>
      </c>
      <c r="F341" s="85">
        <v>77695869.150000006</v>
      </c>
      <c r="G341" s="30"/>
      <c r="H341" s="31">
        <f t="shared" si="30"/>
        <v>-7328870.0599999875</v>
      </c>
      <c r="I341" s="85">
        <v>40526361.039999999</v>
      </c>
      <c r="J341" s="85">
        <v>6012891</v>
      </c>
      <c r="K341" s="85">
        <v>68140188</v>
      </c>
      <c r="L341" s="15"/>
      <c r="M341" s="31">
        <f t="shared" si="29"/>
        <v>27613826.960000001</v>
      </c>
    </row>
    <row r="342" spans="1:13" s="50" customFormat="1" ht="15.75" x14ac:dyDescent="0.2">
      <c r="A342" s="11" t="s">
        <v>2</v>
      </c>
      <c r="B342" s="102">
        <v>602200</v>
      </c>
      <c r="C342" s="85">
        <v>30966089.030000001</v>
      </c>
      <c r="D342" s="31">
        <v>0</v>
      </c>
      <c r="E342" s="31"/>
      <c r="F342" s="85">
        <v>37999531.159999996</v>
      </c>
      <c r="G342" s="30"/>
      <c r="H342" s="31">
        <f t="shared" si="30"/>
        <v>7033442.1299999952</v>
      </c>
      <c r="I342" s="85">
        <v>36000163.740000002</v>
      </c>
      <c r="J342" s="31"/>
      <c r="K342" s="85">
        <v>60361616.399999999</v>
      </c>
      <c r="L342" s="15"/>
      <c r="M342" s="31">
        <f>K342-I342</f>
        <v>24361452.659999996</v>
      </c>
    </row>
    <row r="343" spans="1:13" s="50" customFormat="1" ht="15.75" x14ac:dyDescent="0.2">
      <c r="A343" s="11" t="s">
        <v>70</v>
      </c>
      <c r="B343" s="102">
        <v>602300</v>
      </c>
      <c r="C343" s="31"/>
      <c r="D343" s="31"/>
      <c r="E343" s="31"/>
      <c r="F343" s="31"/>
      <c r="G343" s="30"/>
      <c r="H343" s="14">
        <f t="shared" si="30"/>
        <v>0</v>
      </c>
      <c r="I343" s="85">
        <v>-4436.3999999999996</v>
      </c>
      <c r="J343" s="31"/>
      <c r="K343" s="85">
        <v>-6359.23</v>
      </c>
      <c r="L343" s="15"/>
      <c r="M343" s="31">
        <f t="shared" si="29"/>
        <v>-1922.83</v>
      </c>
    </row>
    <row r="344" spans="1:13" s="50" customFormat="1" ht="47.25" x14ac:dyDescent="0.2">
      <c r="A344" s="11" t="s">
        <v>63</v>
      </c>
      <c r="B344" s="102">
        <v>602400</v>
      </c>
      <c r="C344" s="85">
        <v>-60430417.969999999</v>
      </c>
      <c r="D344" s="85">
        <v>-264280914</v>
      </c>
      <c r="E344" s="92">
        <v>-86217298</v>
      </c>
      <c r="F344" s="85">
        <v>-33034042.800000001</v>
      </c>
      <c r="G344" s="30"/>
      <c r="H344" s="31">
        <f t="shared" si="30"/>
        <v>27396375.169999998</v>
      </c>
      <c r="I344" s="85">
        <v>60430417.969999999</v>
      </c>
      <c r="J344" s="85">
        <v>264280914</v>
      </c>
      <c r="K344" s="85">
        <v>33034042.800000001</v>
      </c>
      <c r="L344" s="15"/>
      <c r="M344" s="31">
        <f t="shared" si="29"/>
        <v>-27396375.169999998</v>
      </c>
    </row>
    <row r="345" spans="1:13" s="13" customFormat="1" ht="31.5" hidden="1" x14ac:dyDescent="0.2">
      <c r="A345" s="10" t="s">
        <v>76</v>
      </c>
      <c r="B345" s="100">
        <v>603000</v>
      </c>
      <c r="C345" s="14">
        <f>C313</f>
        <v>0</v>
      </c>
      <c r="D345" s="14">
        <f>D313</f>
        <v>0</v>
      </c>
      <c r="E345" s="14">
        <f>E313</f>
        <v>0</v>
      </c>
      <c r="F345" s="14">
        <f>F313</f>
        <v>0</v>
      </c>
      <c r="G345" s="30"/>
      <c r="H345" s="14">
        <f t="shared" si="30"/>
        <v>0</v>
      </c>
      <c r="I345" s="14"/>
      <c r="J345" s="14"/>
      <c r="K345" s="30"/>
      <c r="L345" s="15"/>
      <c r="M345" s="14">
        <f t="shared" si="29"/>
        <v>0</v>
      </c>
    </row>
    <row r="346" spans="1:13" s="13" customFormat="1" ht="47.25" x14ac:dyDescent="0.2">
      <c r="A346" s="10" t="s">
        <v>79</v>
      </c>
      <c r="B346" s="100">
        <v>900460</v>
      </c>
      <c r="C346" s="14">
        <f>C336</f>
        <v>-91894127.790000007</v>
      </c>
      <c r="D346" s="14">
        <f>D336</f>
        <v>-237573877.59</v>
      </c>
      <c r="E346" s="14">
        <f>E336</f>
        <v>-4857887.5900000036</v>
      </c>
      <c r="F346" s="14">
        <f>F336</f>
        <v>-89231604.809999987</v>
      </c>
      <c r="G346" s="14"/>
      <c r="H346" s="14">
        <f t="shared" si="30"/>
        <v>2662522.9800000191</v>
      </c>
      <c r="I346" s="14">
        <f>I336+I332</f>
        <v>38957618.869999997</v>
      </c>
      <c r="J346" s="14">
        <f>J336+J332</f>
        <v>329513805</v>
      </c>
      <c r="K346" s="14">
        <f>K336+K332</f>
        <v>16502255.170000002</v>
      </c>
      <c r="L346" s="15"/>
      <c r="M346" s="14">
        <f t="shared" si="29"/>
        <v>-22455363.699999996</v>
      </c>
    </row>
    <row r="347" spans="1:13" s="17" customFormat="1" ht="16.5" x14ac:dyDescent="0.2">
      <c r="A347" s="69"/>
      <c r="B347" s="105"/>
      <c r="C347" s="19"/>
      <c r="D347" s="19"/>
      <c r="E347" s="19"/>
      <c r="F347" s="19"/>
      <c r="G347" s="20"/>
      <c r="H347" s="19"/>
      <c r="I347" s="19"/>
      <c r="J347" s="19"/>
      <c r="K347" s="19"/>
      <c r="L347" s="21"/>
      <c r="M347" s="19"/>
    </row>
    <row r="348" spans="1:13" s="48" customFormat="1" ht="20.25" x14ac:dyDescent="0.2">
      <c r="A348" s="70"/>
      <c r="B348" s="106"/>
      <c r="C348" s="74"/>
      <c r="D348" s="74"/>
      <c r="E348" s="74"/>
      <c r="F348" s="95"/>
      <c r="G348" s="95"/>
      <c r="H348" s="74"/>
      <c r="I348" s="74"/>
    </row>
    <row r="349" spans="1:13" s="49" customFormat="1" ht="18.75" x14ac:dyDescent="0.2">
      <c r="A349" s="71"/>
      <c r="B349" s="107"/>
      <c r="C349" s="75"/>
      <c r="D349" s="75"/>
      <c r="E349" s="75"/>
      <c r="F349" s="96"/>
      <c r="G349" s="96"/>
      <c r="H349" s="75"/>
      <c r="I349" s="75"/>
    </row>
    <row r="350" spans="1:13" s="50" customFormat="1" x14ac:dyDescent="0.2">
      <c r="A350" s="27"/>
      <c r="B350" s="108"/>
      <c r="C350" s="56"/>
      <c r="D350" s="56"/>
      <c r="E350" s="56"/>
      <c r="F350" s="56"/>
      <c r="G350" s="90"/>
      <c r="H350" s="90"/>
      <c r="I350" s="90"/>
    </row>
    <row r="351" spans="1:13" s="50" customFormat="1" x14ac:dyDescent="0.2">
      <c r="A351" s="27"/>
      <c r="B351" s="108"/>
      <c r="C351" s="56"/>
      <c r="D351" s="56"/>
      <c r="E351" s="56"/>
      <c r="F351" s="56"/>
      <c r="G351" s="90"/>
      <c r="H351" s="90"/>
      <c r="I351" s="90"/>
    </row>
    <row r="352" spans="1:13" s="50" customFormat="1" x14ac:dyDescent="0.2">
      <c r="A352" s="27"/>
      <c r="B352" s="108"/>
      <c r="C352" s="56"/>
      <c r="D352" s="56"/>
      <c r="E352" s="56"/>
      <c r="F352" s="56"/>
      <c r="G352" s="90"/>
      <c r="H352" s="90"/>
      <c r="I352" s="90"/>
    </row>
    <row r="353" spans="1:9" s="50" customFormat="1" x14ac:dyDescent="0.2">
      <c r="A353" s="27"/>
      <c r="B353" s="108"/>
      <c r="C353" s="56"/>
      <c r="D353" s="56"/>
      <c r="E353" s="56"/>
      <c r="F353" s="56"/>
      <c r="G353" s="90"/>
      <c r="H353" s="90"/>
      <c r="I353" s="90"/>
    </row>
    <row r="354" spans="1:9" s="50" customFormat="1" x14ac:dyDescent="0.2">
      <c r="A354" s="27"/>
      <c r="B354" s="108"/>
      <c r="C354" s="56"/>
      <c r="D354" s="56"/>
      <c r="E354" s="56"/>
      <c r="F354" s="56"/>
      <c r="G354" s="90"/>
      <c r="H354" s="90"/>
      <c r="I354" s="90"/>
    </row>
    <row r="355" spans="1:9" s="50" customFormat="1" x14ac:dyDescent="0.2">
      <c r="A355" s="27"/>
      <c r="B355" s="108"/>
      <c r="C355" s="56"/>
      <c r="D355" s="56"/>
      <c r="E355" s="56"/>
      <c r="F355" s="56"/>
      <c r="G355" s="90"/>
      <c r="H355" s="90"/>
      <c r="I355" s="90"/>
    </row>
    <row r="356" spans="1:9" s="50" customFormat="1" x14ac:dyDescent="0.2">
      <c r="A356" s="27"/>
      <c r="B356" s="108"/>
      <c r="C356" s="56"/>
      <c r="D356" s="56"/>
      <c r="E356" s="56"/>
      <c r="F356" s="56"/>
      <c r="G356" s="90"/>
      <c r="H356" s="90"/>
      <c r="I356" s="90"/>
    </row>
    <row r="357" spans="1:9" s="50" customFormat="1" x14ac:dyDescent="0.2">
      <c r="A357" s="27"/>
      <c r="B357" s="108"/>
      <c r="C357" s="56"/>
      <c r="D357" s="56"/>
      <c r="E357" s="56"/>
      <c r="F357" s="56"/>
      <c r="G357" s="90"/>
      <c r="H357" s="90"/>
      <c r="I357" s="90"/>
    </row>
    <row r="358" spans="1:9" s="50" customFormat="1" x14ac:dyDescent="0.2">
      <c r="A358" s="27"/>
      <c r="B358" s="108"/>
      <c r="C358" s="56"/>
      <c r="D358" s="56"/>
      <c r="E358" s="56"/>
      <c r="F358" s="56"/>
      <c r="G358" s="90"/>
      <c r="H358" s="90"/>
      <c r="I358" s="90"/>
    </row>
    <row r="359" spans="1:9" s="50" customFormat="1" x14ac:dyDescent="0.2">
      <c r="A359" s="27"/>
      <c r="B359" s="108"/>
      <c r="C359" s="56"/>
      <c r="D359" s="56"/>
      <c r="E359" s="56"/>
      <c r="F359" s="56"/>
      <c r="G359" s="90"/>
      <c r="H359" s="90"/>
      <c r="I359" s="90"/>
    </row>
    <row r="360" spans="1:9" s="50" customFormat="1" x14ac:dyDescent="0.2">
      <c r="A360" s="27"/>
      <c r="B360" s="108"/>
      <c r="C360" s="56"/>
      <c r="D360" s="56"/>
      <c r="E360" s="56"/>
      <c r="F360" s="56"/>
      <c r="G360" s="90"/>
      <c r="H360" s="90"/>
      <c r="I360" s="90"/>
    </row>
    <row r="361" spans="1:9" s="50" customFormat="1" x14ac:dyDescent="0.2">
      <c r="A361" s="27"/>
      <c r="B361" s="108"/>
      <c r="C361" s="56"/>
      <c r="D361" s="56"/>
      <c r="E361" s="56"/>
      <c r="F361" s="56"/>
      <c r="G361" s="90"/>
      <c r="H361" s="90"/>
      <c r="I361" s="90"/>
    </row>
    <row r="362" spans="1:9" s="50" customFormat="1" x14ac:dyDescent="0.2">
      <c r="A362" s="27"/>
      <c r="B362" s="108"/>
      <c r="C362" s="56"/>
      <c r="D362" s="56"/>
      <c r="E362" s="56"/>
      <c r="F362" s="56"/>
      <c r="G362" s="90"/>
      <c r="H362" s="90"/>
      <c r="I362" s="90"/>
    </row>
    <row r="363" spans="1:9" s="50" customFormat="1" x14ac:dyDescent="0.2">
      <c r="A363" s="27"/>
      <c r="B363" s="108"/>
      <c r="C363" s="56"/>
      <c r="D363" s="56"/>
      <c r="E363" s="56"/>
      <c r="F363" s="56"/>
      <c r="G363" s="90"/>
      <c r="H363" s="90"/>
      <c r="I363" s="90"/>
    </row>
    <row r="364" spans="1:9" s="50" customFormat="1" x14ac:dyDescent="0.2">
      <c r="A364" s="27"/>
      <c r="B364" s="108"/>
      <c r="C364" s="56"/>
      <c r="D364" s="56"/>
      <c r="E364" s="56"/>
      <c r="F364" s="56"/>
      <c r="G364" s="90"/>
      <c r="H364" s="90"/>
      <c r="I364" s="90"/>
    </row>
    <row r="365" spans="1:9" s="50" customFormat="1" x14ac:dyDescent="0.2">
      <c r="A365" s="27"/>
      <c r="B365" s="108"/>
      <c r="C365" s="56"/>
      <c r="D365" s="56"/>
      <c r="E365" s="56"/>
      <c r="F365" s="56"/>
      <c r="G365" s="90"/>
      <c r="H365" s="90"/>
      <c r="I365" s="90"/>
    </row>
    <row r="366" spans="1:9" s="50" customFormat="1" x14ac:dyDescent="0.2">
      <c r="A366" s="27"/>
      <c r="B366" s="108"/>
      <c r="C366" s="56"/>
      <c r="D366" s="56"/>
      <c r="E366" s="56"/>
      <c r="F366" s="56"/>
      <c r="G366" s="90"/>
      <c r="H366" s="90"/>
      <c r="I366" s="90"/>
    </row>
    <row r="367" spans="1:9" s="50" customFormat="1" x14ac:dyDescent="0.2">
      <c r="A367" s="27"/>
      <c r="B367" s="108"/>
      <c r="C367" s="56"/>
      <c r="D367" s="56"/>
      <c r="E367" s="56"/>
      <c r="F367" s="56"/>
      <c r="G367" s="90"/>
      <c r="H367" s="90"/>
      <c r="I367" s="90"/>
    </row>
    <row r="368" spans="1:9" s="50" customFormat="1" x14ac:dyDescent="0.2">
      <c r="A368" s="27"/>
      <c r="B368" s="108"/>
      <c r="C368" s="56"/>
      <c r="D368" s="56"/>
      <c r="E368" s="56"/>
      <c r="F368" s="56"/>
      <c r="G368" s="90"/>
      <c r="H368" s="90"/>
      <c r="I368" s="90"/>
    </row>
    <row r="369" spans="1:9" s="50" customFormat="1" x14ac:dyDescent="0.2">
      <c r="A369" s="27"/>
      <c r="B369" s="108"/>
      <c r="C369" s="56"/>
      <c r="D369" s="56"/>
      <c r="E369" s="56"/>
      <c r="F369" s="56"/>
      <c r="G369" s="90"/>
      <c r="H369" s="90"/>
      <c r="I369" s="90"/>
    </row>
    <row r="370" spans="1:9" s="50" customFormat="1" x14ac:dyDescent="0.2">
      <c r="A370" s="27"/>
      <c r="B370" s="108"/>
      <c r="C370" s="56"/>
      <c r="D370" s="56"/>
      <c r="E370" s="56"/>
      <c r="F370" s="56"/>
      <c r="G370" s="90"/>
      <c r="H370" s="90"/>
      <c r="I370" s="90"/>
    </row>
    <row r="371" spans="1:9" s="50" customFormat="1" x14ac:dyDescent="0.2">
      <c r="A371" s="27"/>
      <c r="B371" s="108"/>
      <c r="C371" s="56"/>
      <c r="D371" s="56"/>
      <c r="E371" s="56"/>
      <c r="F371" s="56"/>
      <c r="G371" s="90"/>
      <c r="H371" s="90"/>
      <c r="I371" s="90"/>
    </row>
    <row r="372" spans="1:9" s="50" customFormat="1" x14ac:dyDescent="0.2">
      <c r="A372" s="27"/>
      <c r="B372" s="108"/>
      <c r="C372" s="56"/>
      <c r="D372" s="56"/>
      <c r="E372" s="56"/>
      <c r="F372" s="56"/>
      <c r="G372" s="90"/>
      <c r="H372" s="90"/>
      <c r="I372" s="90"/>
    </row>
    <row r="373" spans="1:9" s="50" customFormat="1" x14ac:dyDescent="0.2">
      <c r="A373" s="27"/>
      <c r="B373" s="108"/>
      <c r="C373" s="56"/>
      <c r="D373" s="56"/>
      <c r="E373" s="56"/>
      <c r="F373" s="56"/>
      <c r="G373" s="90"/>
      <c r="H373" s="90"/>
      <c r="I373" s="90"/>
    </row>
    <row r="374" spans="1:9" s="50" customFormat="1" x14ac:dyDescent="0.2">
      <c r="A374" s="27"/>
      <c r="B374" s="108"/>
      <c r="C374" s="56"/>
      <c r="D374" s="56"/>
      <c r="E374" s="56"/>
      <c r="F374" s="56"/>
      <c r="G374" s="90"/>
      <c r="H374" s="90"/>
      <c r="I374" s="90"/>
    </row>
    <row r="375" spans="1:9" s="50" customFormat="1" x14ac:dyDescent="0.2">
      <c r="A375" s="27"/>
      <c r="B375" s="108"/>
      <c r="C375" s="56"/>
      <c r="D375" s="56"/>
      <c r="E375" s="56"/>
      <c r="F375" s="56"/>
      <c r="G375" s="90"/>
      <c r="H375" s="90"/>
      <c r="I375" s="90"/>
    </row>
    <row r="376" spans="1:9" s="50" customFormat="1" x14ac:dyDescent="0.2">
      <c r="A376" s="27"/>
      <c r="B376" s="108"/>
      <c r="C376" s="56"/>
      <c r="D376" s="56"/>
      <c r="E376" s="56"/>
      <c r="F376" s="56"/>
      <c r="G376" s="90"/>
      <c r="H376" s="90"/>
      <c r="I376" s="90"/>
    </row>
    <row r="377" spans="1:9" s="50" customFormat="1" x14ac:dyDescent="0.2">
      <c r="A377" s="27"/>
      <c r="B377" s="108"/>
      <c r="C377" s="56"/>
      <c r="D377" s="56"/>
      <c r="E377" s="56"/>
      <c r="F377" s="56"/>
      <c r="G377" s="90"/>
      <c r="H377" s="90"/>
      <c r="I377" s="90"/>
    </row>
    <row r="378" spans="1:9" s="50" customFormat="1" x14ac:dyDescent="0.2">
      <c r="A378" s="27"/>
      <c r="B378" s="108"/>
      <c r="C378" s="56"/>
      <c r="D378" s="56"/>
      <c r="E378" s="56"/>
      <c r="F378" s="56"/>
      <c r="G378" s="90"/>
      <c r="H378" s="90"/>
      <c r="I378" s="90"/>
    </row>
    <row r="379" spans="1:9" s="50" customFormat="1" x14ac:dyDescent="0.2">
      <c r="A379" s="27"/>
      <c r="B379" s="108"/>
      <c r="C379" s="56"/>
      <c r="D379" s="56"/>
      <c r="E379" s="56"/>
      <c r="F379" s="56"/>
      <c r="G379" s="90"/>
      <c r="H379" s="90"/>
      <c r="I379" s="90"/>
    </row>
    <row r="380" spans="1:9" s="50" customFormat="1" x14ac:dyDescent="0.2">
      <c r="A380" s="27"/>
      <c r="B380" s="108"/>
      <c r="C380" s="56"/>
      <c r="D380" s="56"/>
      <c r="E380" s="56"/>
      <c r="F380" s="56"/>
      <c r="G380" s="90"/>
      <c r="H380" s="90"/>
      <c r="I380" s="90"/>
    </row>
    <row r="381" spans="1:9" s="50" customFormat="1" x14ac:dyDescent="0.2">
      <c r="A381" s="27"/>
      <c r="B381" s="108"/>
      <c r="C381" s="56"/>
      <c r="D381" s="56"/>
      <c r="E381" s="56"/>
      <c r="F381" s="56"/>
      <c r="G381" s="90"/>
      <c r="H381" s="90"/>
      <c r="I381" s="90"/>
    </row>
    <row r="382" spans="1:9" s="50" customFormat="1" x14ac:dyDescent="0.2">
      <c r="A382" s="27"/>
      <c r="B382" s="108"/>
      <c r="C382" s="56"/>
      <c r="D382" s="56"/>
      <c r="E382" s="56"/>
      <c r="F382" s="56"/>
      <c r="G382" s="90"/>
      <c r="H382" s="90"/>
      <c r="I382" s="90"/>
    </row>
    <row r="383" spans="1:9" s="50" customFormat="1" x14ac:dyDescent="0.2">
      <c r="A383" s="27"/>
      <c r="B383" s="108"/>
      <c r="C383" s="56"/>
      <c r="D383" s="56"/>
      <c r="E383" s="56"/>
      <c r="F383" s="56"/>
      <c r="G383" s="90"/>
      <c r="H383" s="90"/>
      <c r="I383" s="90"/>
    </row>
    <row r="384" spans="1:9" s="50" customFormat="1" x14ac:dyDescent="0.2">
      <c r="A384" s="27"/>
      <c r="B384" s="108"/>
      <c r="C384" s="56"/>
      <c r="D384" s="56"/>
      <c r="E384" s="56"/>
      <c r="F384" s="56"/>
      <c r="G384" s="90"/>
      <c r="H384" s="90"/>
      <c r="I384" s="90"/>
    </row>
    <row r="385" spans="1:9" s="50" customFormat="1" x14ac:dyDescent="0.2">
      <c r="A385" s="27"/>
      <c r="B385" s="108"/>
      <c r="C385" s="56"/>
      <c r="D385" s="56"/>
      <c r="E385" s="56"/>
      <c r="F385" s="56"/>
      <c r="G385" s="90"/>
      <c r="H385" s="90"/>
      <c r="I385" s="90"/>
    </row>
    <row r="386" spans="1:9" s="50" customFormat="1" x14ac:dyDescent="0.2">
      <c r="A386" s="27"/>
      <c r="B386" s="108"/>
      <c r="C386" s="56"/>
      <c r="D386" s="56"/>
      <c r="E386" s="56"/>
      <c r="F386" s="56"/>
      <c r="G386" s="90"/>
      <c r="H386" s="90"/>
      <c r="I386" s="90"/>
    </row>
    <row r="387" spans="1:9" s="50" customFormat="1" x14ac:dyDescent="0.2">
      <c r="A387" s="27"/>
      <c r="B387" s="108"/>
      <c r="C387" s="56"/>
      <c r="D387" s="56"/>
      <c r="E387" s="56"/>
      <c r="F387" s="56"/>
      <c r="G387" s="90"/>
      <c r="H387" s="90"/>
      <c r="I387" s="90"/>
    </row>
    <row r="388" spans="1:9" s="50" customFormat="1" x14ac:dyDescent="0.2">
      <c r="A388" s="27"/>
      <c r="B388" s="108"/>
      <c r="C388" s="56"/>
      <c r="D388" s="56"/>
      <c r="E388" s="56"/>
      <c r="F388" s="56"/>
      <c r="G388" s="90"/>
      <c r="H388" s="90"/>
      <c r="I388" s="90"/>
    </row>
    <row r="389" spans="1:9" s="50" customFormat="1" x14ac:dyDescent="0.2">
      <c r="A389" s="27"/>
      <c r="B389" s="108"/>
      <c r="C389" s="56"/>
      <c r="D389" s="56"/>
      <c r="E389" s="56"/>
      <c r="F389" s="56"/>
      <c r="G389" s="90"/>
      <c r="H389" s="90"/>
      <c r="I389" s="90"/>
    </row>
    <row r="390" spans="1:9" s="50" customFormat="1" x14ac:dyDescent="0.2">
      <c r="A390" s="27"/>
      <c r="B390" s="108"/>
      <c r="C390" s="56"/>
      <c r="D390" s="56"/>
      <c r="E390" s="56"/>
      <c r="F390" s="56"/>
      <c r="G390" s="90"/>
      <c r="H390" s="90"/>
      <c r="I390" s="90"/>
    </row>
    <row r="391" spans="1:9" s="50" customFormat="1" x14ac:dyDescent="0.2">
      <c r="A391" s="27"/>
      <c r="B391" s="108"/>
      <c r="C391" s="56"/>
      <c r="D391" s="56"/>
      <c r="E391" s="56"/>
      <c r="F391" s="56"/>
      <c r="G391" s="90"/>
      <c r="H391" s="90"/>
      <c r="I391" s="90"/>
    </row>
    <row r="392" spans="1:9" s="50" customFormat="1" x14ac:dyDescent="0.2">
      <c r="A392" s="27"/>
      <c r="B392" s="108"/>
      <c r="C392" s="56"/>
      <c r="D392" s="56"/>
      <c r="E392" s="56"/>
      <c r="F392" s="56"/>
      <c r="G392" s="90"/>
      <c r="H392" s="90"/>
      <c r="I392" s="90"/>
    </row>
    <row r="393" spans="1:9" s="50" customFormat="1" x14ac:dyDescent="0.2">
      <c r="A393" s="27"/>
      <c r="B393" s="108"/>
      <c r="C393" s="56"/>
      <c r="D393" s="56"/>
      <c r="E393" s="56"/>
      <c r="F393" s="56"/>
      <c r="G393" s="90"/>
      <c r="H393" s="90"/>
      <c r="I393" s="90"/>
    </row>
    <row r="394" spans="1:9" s="50" customFormat="1" x14ac:dyDescent="0.2">
      <c r="A394" s="27"/>
      <c r="B394" s="108"/>
      <c r="C394" s="56"/>
      <c r="D394" s="56"/>
      <c r="E394" s="56"/>
      <c r="F394" s="56"/>
      <c r="G394" s="90"/>
      <c r="H394" s="90"/>
      <c r="I394" s="90"/>
    </row>
    <row r="395" spans="1:9" s="50" customFormat="1" x14ac:dyDescent="0.2">
      <c r="A395" s="27"/>
      <c r="B395" s="108"/>
      <c r="C395" s="56"/>
      <c r="D395" s="56"/>
      <c r="E395" s="56"/>
      <c r="F395" s="56"/>
      <c r="G395" s="90"/>
      <c r="H395" s="90"/>
      <c r="I395" s="90"/>
    </row>
    <row r="396" spans="1:9" s="50" customFormat="1" x14ac:dyDescent="0.2">
      <c r="A396" s="27"/>
      <c r="B396" s="108"/>
      <c r="C396" s="56"/>
      <c r="D396" s="56"/>
      <c r="E396" s="56"/>
      <c r="F396" s="56"/>
      <c r="G396" s="90"/>
      <c r="H396" s="90"/>
      <c r="I396" s="90"/>
    </row>
    <row r="397" spans="1:9" s="50" customFormat="1" x14ac:dyDescent="0.2">
      <c r="A397" s="27"/>
      <c r="B397" s="108"/>
      <c r="C397" s="56"/>
      <c r="D397" s="56"/>
      <c r="E397" s="56"/>
      <c r="F397" s="56"/>
      <c r="G397" s="90"/>
      <c r="H397" s="90"/>
      <c r="I397" s="90"/>
    </row>
    <row r="398" spans="1:9" s="50" customFormat="1" x14ac:dyDescent="0.2">
      <c r="A398" s="27"/>
      <c r="B398" s="108"/>
      <c r="C398" s="56"/>
      <c r="D398" s="56"/>
      <c r="E398" s="56"/>
      <c r="F398" s="56"/>
      <c r="G398" s="90"/>
      <c r="H398" s="90"/>
      <c r="I398" s="90"/>
    </row>
    <row r="399" spans="1:9" s="50" customFormat="1" x14ac:dyDescent="0.2">
      <c r="A399" s="27"/>
      <c r="B399" s="108"/>
      <c r="C399" s="56"/>
      <c r="D399" s="56"/>
      <c r="E399" s="56"/>
      <c r="F399" s="56"/>
      <c r="G399" s="90"/>
      <c r="H399" s="90"/>
      <c r="I399" s="90"/>
    </row>
    <row r="400" spans="1:9" s="50" customFormat="1" x14ac:dyDescent="0.2">
      <c r="A400" s="27"/>
      <c r="B400" s="108"/>
      <c r="C400" s="56"/>
      <c r="D400" s="56"/>
      <c r="E400" s="56"/>
      <c r="F400" s="56"/>
      <c r="G400" s="90"/>
      <c r="H400" s="90"/>
      <c r="I400" s="90"/>
    </row>
    <row r="401" spans="1:9" s="50" customFormat="1" x14ac:dyDescent="0.2">
      <c r="A401" s="27"/>
      <c r="B401" s="108"/>
      <c r="C401" s="56"/>
      <c r="D401" s="56"/>
      <c r="E401" s="56"/>
      <c r="F401" s="56"/>
      <c r="G401" s="90"/>
      <c r="H401" s="90"/>
      <c r="I401" s="90"/>
    </row>
    <row r="402" spans="1:9" s="50" customFormat="1" x14ac:dyDescent="0.2">
      <c r="A402" s="27"/>
      <c r="B402" s="108"/>
      <c r="C402" s="56"/>
      <c r="D402" s="56"/>
      <c r="E402" s="56"/>
      <c r="F402" s="56"/>
      <c r="G402" s="90"/>
      <c r="H402" s="90"/>
      <c r="I402" s="90"/>
    </row>
    <row r="403" spans="1:9" s="50" customFormat="1" x14ac:dyDescent="0.2">
      <c r="A403" s="27"/>
      <c r="B403" s="108"/>
      <c r="C403" s="56"/>
      <c r="D403" s="56"/>
      <c r="E403" s="56"/>
      <c r="F403" s="56"/>
      <c r="G403" s="90"/>
      <c r="H403" s="90"/>
      <c r="I403" s="90"/>
    </row>
    <row r="404" spans="1:9" s="50" customFormat="1" x14ac:dyDescent="0.2">
      <c r="A404" s="27"/>
      <c r="B404" s="108"/>
      <c r="C404" s="56"/>
      <c r="D404" s="56"/>
      <c r="E404" s="56"/>
      <c r="F404" s="56"/>
      <c r="G404" s="90"/>
      <c r="H404" s="90"/>
      <c r="I404" s="90"/>
    </row>
    <row r="405" spans="1:9" s="50" customFormat="1" x14ac:dyDescent="0.2">
      <c r="A405" s="27"/>
      <c r="B405" s="108"/>
      <c r="C405" s="56"/>
      <c r="D405" s="56"/>
      <c r="E405" s="56"/>
      <c r="F405" s="56"/>
      <c r="G405" s="90"/>
      <c r="H405" s="90"/>
      <c r="I405" s="90"/>
    </row>
    <row r="406" spans="1:9" s="50" customFormat="1" x14ac:dyDescent="0.2">
      <c r="A406" s="27"/>
      <c r="B406" s="108"/>
      <c r="C406" s="56"/>
      <c r="D406" s="56"/>
      <c r="E406" s="56"/>
      <c r="F406" s="56"/>
      <c r="G406" s="90"/>
      <c r="H406" s="90"/>
      <c r="I406" s="90"/>
    </row>
    <row r="407" spans="1:9" s="50" customFormat="1" x14ac:dyDescent="0.2">
      <c r="A407" s="27"/>
      <c r="B407" s="108"/>
      <c r="C407" s="56"/>
      <c r="D407" s="56"/>
      <c r="E407" s="56"/>
      <c r="F407" s="56"/>
      <c r="G407" s="90"/>
      <c r="H407" s="90"/>
      <c r="I407" s="90"/>
    </row>
    <row r="408" spans="1:9" s="50" customFormat="1" x14ac:dyDescent="0.2">
      <c r="A408" s="27"/>
      <c r="B408" s="108"/>
      <c r="C408" s="56"/>
      <c r="D408" s="56"/>
      <c r="E408" s="56"/>
      <c r="F408" s="56"/>
      <c r="G408" s="90"/>
      <c r="H408" s="90"/>
      <c r="I408" s="90"/>
    </row>
    <row r="409" spans="1:9" s="50" customFormat="1" x14ac:dyDescent="0.2">
      <c r="A409" s="27"/>
      <c r="B409" s="108"/>
      <c r="C409" s="56"/>
      <c r="D409" s="56"/>
      <c r="E409" s="56"/>
      <c r="F409" s="56"/>
      <c r="G409" s="90"/>
      <c r="H409" s="90"/>
      <c r="I409" s="90"/>
    </row>
    <row r="410" spans="1:9" s="50" customFormat="1" x14ac:dyDescent="0.2">
      <c r="A410" s="27"/>
      <c r="B410" s="108"/>
      <c r="C410" s="56"/>
      <c r="D410" s="56"/>
      <c r="E410" s="56"/>
      <c r="F410" s="56"/>
      <c r="G410" s="90"/>
      <c r="H410" s="90"/>
      <c r="I410" s="90"/>
    </row>
    <row r="411" spans="1:9" s="50" customFormat="1" x14ac:dyDescent="0.2">
      <c r="A411" s="27"/>
      <c r="B411" s="108"/>
      <c r="C411" s="56"/>
      <c r="D411" s="56"/>
      <c r="E411" s="56"/>
      <c r="F411" s="56"/>
      <c r="G411" s="90"/>
      <c r="H411" s="90"/>
      <c r="I411" s="90"/>
    </row>
    <row r="412" spans="1:9" s="50" customFormat="1" x14ac:dyDescent="0.2">
      <c r="A412" s="27"/>
      <c r="B412" s="108"/>
      <c r="C412" s="56"/>
      <c r="D412" s="56"/>
      <c r="E412" s="56"/>
      <c r="F412" s="56"/>
      <c r="G412" s="90"/>
      <c r="H412" s="90"/>
      <c r="I412" s="90"/>
    </row>
    <row r="413" spans="1:9" s="50" customFormat="1" x14ac:dyDescent="0.2">
      <c r="A413" s="27"/>
      <c r="B413" s="108"/>
      <c r="C413" s="56"/>
      <c r="D413" s="56"/>
      <c r="E413" s="56"/>
      <c r="F413" s="56"/>
      <c r="G413" s="90"/>
      <c r="H413" s="90"/>
      <c r="I413" s="90"/>
    </row>
    <row r="414" spans="1:9" s="50" customFormat="1" x14ac:dyDescent="0.2">
      <c r="A414" s="27"/>
      <c r="B414" s="108"/>
      <c r="C414" s="56"/>
      <c r="D414" s="56"/>
      <c r="E414" s="56"/>
      <c r="F414" s="56"/>
      <c r="G414" s="90"/>
      <c r="H414" s="90"/>
      <c r="I414" s="90"/>
    </row>
    <row r="415" spans="1:9" s="50" customFormat="1" x14ac:dyDescent="0.2">
      <c r="A415" s="27"/>
      <c r="B415" s="108"/>
      <c r="C415" s="56"/>
      <c r="D415" s="56"/>
      <c r="E415" s="56"/>
      <c r="F415" s="56"/>
      <c r="G415" s="90"/>
      <c r="H415" s="90"/>
      <c r="I415" s="90"/>
    </row>
    <row r="416" spans="1:9" s="50" customFormat="1" x14ac:dyDescent="0.2">
      <c r="A416" s="27"/>
      <c r="B416" s="108"/>
      <c r="C416" s="56"/>
      <c r="D416" s="56"/>
      <c r="E416" s="56"/>
      <c r="F416" s="56"/>
      <c r="G416" s="90"/>
      <c r="H416" s="90"/>
      <c r="I416" s="90"/>
    </row>
    <row r="417" spans="1:9" s="50" customFormat="1" x14ac:dyDescent="0.2">
      <c r="A417" s="27"/>
      <c r="B417" s="108"/>
      <c r="C417" s="56"/>
      <c r="D417" s="56"/>
      <c r="E417" s="56"/>
      <c r="F417" s="56"/>
      <c r="G417" s="90"/>
      <c r="H417" s="90"/>
      <c r="I417" s="90"/>
    </row>
    <row r="418" spans="1:9" s="50" customFormat="1" x14ac:dyDescent="0.2">
      <c r="A418" s="27"/>
      <c r="B418" s="108"/>
      <c r="C418" s="56"/>
      <c r="D418" s="56"/>
      <c r="E418" s="56"/>
      <c r="F418" s="56"/>
      <c r="G418" s="90"/>
      <c r="H418" s="90"/>
      <c r="I418" s="90"/>
    </row>
    <row r="419" spans="1:9" s="50" customFormat="1" x14ac:dyDescent="0.2">
      <c r="A419" s="27"/>
      <c r="B419" s="108"/>
      <c r="C419" s="56"/>
      <c r="D419" s="56"/>
      <c r="E419" s="56"/>
      <c r="F419" s="56"/>
      <c r="G419" s="90"/>
      <c r="H419" s="90"/>
      <c r="I419" s="90"/>
    </row>
    <row r="420" spans="1:9" s="50" customFormat="1" x14ac:dyDescent="0.2">
      <c r="A420" s="27"/>
      <c r="B420" s="108"/>
      <c r="C420" s="56"/>
      <c r="D420" s="56"/>
      <c r="E420" s="56"/>
      <c r="F420" s="56"/>
      <c r="G420" s="90"/>
      <c r="H420" s="90"/>
      <c r="I420" s="90"/>
    </row>
    <row r="421" spans="1:9" s="50" customFormat="1" x14ac:dyDescent="0.2">
      <c r="A421" s="27"/>
      <c r="B421" s="108"/>
      <c r="C421" s="56"/>
      <c r="D421" s="56"/>
      <c r="E421" s="56"/>
      <c r="F421" s="56"/>
      <c r="G421" s="90"/>
      <c r="H421" s="90"/>
      <c r="I421" s="90"/>
    </row>
    <row r="422" spans="1:9" s="50" customFormat="1" x14ac:dyDescent="0.2">
      <c r="A422" s="27"/>
      <c r="B422" s="108"/>
      <c r="C422" s="56"/>
      <c r="D422" s="56"/>
      <c r="E422" s="56"/>
      <c r="F422" s="56"/>
      <c r="G422" s="90"/>
      <c r="H422" s="90"/>
      <c r="I422" s="90"/>
    </row>
    <row r="423" spans="1:9" s="50" customFormat="1" x14ac:dyDescent="0.2">
      <c r="A423" s="27"/>
      <c r="B423" s="108"/>
      <c r="C423" s="56"/>
      <c r="D423" s="56"/>
      <c r="E423" s="56"/>
      <c r="F423" s="56"/>
      <c r="G423" s="90"/>
      <c r="H423" s="90"/>
      <c r="I423" s="90"/>
    </row>
    <row r="424" spans="1:9" s="50" customFormat="1" x14ac:dyDescent="0.2">
      <c r="A424" s="27"/>
      <c r="B424" s="108"/>
      <c r="C424" s="56"/>
      <c r="D424" s="56"/>
      <c r="E424" s="56"/>
      <c r="F424" s="56"/>
      <c r="G424" s="90"/>
      <c r="H424" s="90"/>
      <c r="I424" s="90"/>
    </row>
    <row r="425" spans="1:9" s="50" customFormat="1" x14ac:dyDescent="0.2">
      <c r="A425" s="27"/>
      <c r="B425" s="108"/>
      <c r="C425" s="56"/>
      <c r="D425" s="56"/>
      <c r="E425" s="56"/>
      <c r="F425" s="56"/>
      <c r="G425" s="90"/>
      <c r="H425" s="90"/>
      <c r="I425" s="90"/>
    </row>
    <row r="426" spans="1:9" s="50" customFormat="1" x14ac:dyDescent="0.2">
      <c r="A426" s="27"/>
      <c r="B426" s="108"/>
      <c r="C426" s="56"/>
      <c r="D426" s="56"/>
      <c r="E426" s="56"/>
      <c r="F426" s="56"/>
      <c r="G426" s="90"/>
      <c r="H426" s="90"/>
      <c r="I426" s="90"/>
    </row>
    <row r="427" spans="1:9" s="50" customFormat="1" x14ac:dyDescent="0.2">
      <c r="A427" s="27"/>
      <c r="B427" s="108"/>
      <c r="C427" s="56"/>
      <c r="D427" s="56"/>
      <c r="E427" s="56"/>
      <c r="F427" s="56"/>
      <c r="G427" s="90"/>
      <c r="H427" s="90"/>
      <c r="I427" s="90"/>
    </row>
    <row r="428" spans="1:9" s="50" customFormat="1" x14ac:dyDescent="0.2">
      <c r="A428" s="27"/>
      <c r="B428" s="108"/>
      <c r="C428" s="56"/>
      <c r="D428" s="56"/>
      <c r="E428" s="56"/>
      <c r="F428" s="56"/>
      <c r="G428" s="90"/>
      <c r="H428" s="90"/>
      <c r="I428" s="90"/>
    </row>
    <row r="429" spans="1:9" s="50" customFormat="1" x14ac:dyDescent="0.2">
      <c r="A429" s="27"/>
      <c r="B429" s="108"/>
      <c r="C429" s="56"/>
      <c r="D429" s="56"/>
      <c r="E429" s="56"/>
      <c r="F429" s="56"/>
      <c r="G429" s="90"/>
      <c r="H429" s="90"/>
      <c r="I429" s="90"/>
    </row>
    <row r="430" spans="1:9" x14ac:dyDescent="0.2">
      <c r="A430" s="27"/>
      <c r="B430" s="108"/>
    </row>
    <row r="431" spans="1:9" x14ac:dyDescent="0.2">
      <c r="A431" s="27"/>
      <c r="B431" s="108"/>
    </row>
    <row r="432" spans="1:9" x14ac:dyDescent="0.2">
      <c r="A432" s="27"/>
      <c r="B432" s="108"/>
    </row>
    <row r="433" spans="1:2" x14ac:dyDescent="0.2">
      <c r="A433" s="27"/>
      <c r="B433" s="108"/>
    </row>
    <row r="434" spans="1:2" x14ac:dyDescent="0.2">
      <c r="A434" s="27"/>
      <c r="B434" s="108"/>
    </row>
    <row r="435" spans="1:2" x14ac:dyDescent="0.2">
      <c r="A435" s="27"/>
      <c r="B435" s="108"/>
    </row>
    <row r="436" spans="1:2" x14ac:dyDescent="0.2">
      <c r="A436" s="27"/>
      <c r="B436" s="108"/>
    </row>
    <row r="437" spans="1:2" x14ac:dyDescent="0.2">
      <c r="A437" s="27"/>
      <c r="B437" s="108"/>
    </row>
    <row r="438" spans="1:2" x14ac:dyDescent="0.2">
      <c r="A438" s="27"/>
      <c r="B438" s="108"/>
    </row>
    <row r="439" spans="1:2" x14ac:dyDescent="0.2">
      <c r="A439" s="27"/>
      <c r="B439" s="108"/>
    </row>
    <row r="440" spans="1:2" x14ac:dyDescent="0.2">
      <c r="A440" s="27"/>
      <c r="B440" s="108"/>
    </row>
    <row r="441" spans="1:2" x14ac:dyDescent="0.2">
      <c r="A441" s="27"/>
      <c r="B441" s="108"/>
    </row>
    <row r="442" spans="1:2" x14ac:dyDescent="0.2">
      <c r="A442" s="27"/>
      <c r="B442" s="108"/>
    </row>
    <row r="443" spans="1:2" x14ac:dyDescent="0.2">
      <c r="A443" s="27"/>
      <c r="B443" s="108"/>
    </row>
    <row r="444" spans="1:2" x14ac:dyDescent="0.2">
      <c r="A444" s="27"/>
      <c r="B444" s="108"/>
    </row>
    <row r="445" spans="1:2" x14ac:dyDescent="0.2">
      <c r="A445" s="27"/>
      <c r="B445" s="108"/>
    </row>
    <row r="446" spans="1:2" x14ac:dyDescent="0.2">
      <c r="A446" s="27"/>
      <c r="B446" s="108"/>
    </row>
    <row r="447" spans="1:2" x14ac:dyDescent="0.2">
      <c r="A447" s="27"/>
      <c r="B447" s="108"/>
    </row>
    <row r="448" spans="1:2" x14ac:dyDescent="0.2">
      <c r="A448" s="27"/>
      <c r="B448" s="108"/>
    </row>
    <row r="449" spans="1:2" x14ac:dyDescent="0.2">
      <c r="A449" s="27"/>
      <c r="B449" s="108"/>
    </row>
    <row r="450" spans="1:2" x14ac:dyDescent="0.2">
      <c r="A450" s="27"/>
      <c r="B450" s="108"/>
    </row>
    <row r="451" spans="1:2" x14ac:dyDescent="0.2">
      <c r="A451" s="27"/>
      <c r="B451" s="108"/>
    </row>
    <row r="452" spans="1:2" x14ac:dyDescent="0.2">
      <c r="A452" s="27"/>
      <c r="B452" s="108"/>
    </row>
    <row r="453" spans="1:2" x14ac:dyDescent="0.2">
      <c r="A453" s="27"/>
      <c r="B453" s="108"/>
    </row>
    <row r="454" spans="1:2" x14ac:dyDescent="0.2">
      <c r="A454" s="27"/>
      <c r="B454" s="108"/>
    </row>
    <row r="455" spans="1:2" x14ac:dyDescent="0.2">
      <c r="A455" s="27"/>
      <c r="B455" s="108"/>
    </row>
    <row r="456" spans="1:2" x14ac:dyDescent="0.2">
      <c r="A456" s="27"/>
      <c r="B456" s="108"/>
    </row>
    <row r="457" spans="1:2" x14ac:dyDescent="0.2">
      <c r="A457" s="27"/>
      <c r="B457" s="108"/>
    </row>
    <row r="458" spans="1:2" x14ac:dyDescent="0.2">
      <c r="A458" s="27"/>
      <c r="B458" s="108"/>
    </row>
    <row r="459" spans="1:2" x14ac:dyDescent="0.2">
      <c r="A459" s="27"/>
      <c r="B459" s="108"/>
    </row>
    <row r="460" spans="1:2" x14ac:dyDescent="0.2">
      <c r="A460" s="27"/>
      <c r="B460" s="108"/>
    </row>
    <row r="461" spans="1:2" x14ac:dyDescent="0.2">
      <c r="A461" s="27"/>
      <c r="B461" s="108"/>
    </row>
    <row r="462" spans="1:2" x14ac:dyDescent="0.2">
      <c r="A462" s="27"/>
      <c r="B462" s="108"/>
    </row>
    <row r="463" spans="1:2" x14ac:dyDescent="0.2">
      <c r="A463" s="27"/>
      <c r="B463" s="108"/>
    </row>
    <row r="464" spans="1:2" x14ac:dyDescent="0.2">
      <c r="A464" s="27"/>
      <c r="B464" s="108"/>
    </row>
    <row r="465" spans="1:2" x14ac:dyDescent="0.2">
      <c r="A465" s="27"/>
      <c r="B465" s="108"/>
    </row>
    <row r="466" spans="1:2" x14ac:dyDescent="0.2">
      <c r="A466" s="27"/>
      <c r="B466" s="108"/>
    </row>
    <row r="467" spans="1:2" x14ac:dyDescent="0.2">
      <c r="A467" s="27"/>
      <c r="B467" s="108"/>
    </row>
    <row r="468" spans="1:2" x14ac:dyDescent="0.2">
      <c r="A468" s="27"/>
      <c r="B468" s="108"/>
    </row>
    <row r="469" spans="1:2" x14ac:dyDescent="0.2">
      <c r="A469" s="27"/>
      <c r="B469" s="108"/>
    </row>
    <row r="470" spans="1:2" x14ac:dyDescent="0.2">
      <c r="A470" s="27"/>
      <c r="B470" s="108"/>
    </row>
    <row r="471" spans="1:2" x14ac:dyDescent="0.2">
      <c r="A471" s="27"/>
      <c r="B471" s="108"/>
    </row>
    <row r="472" spans="1:2" x14ac:dyDescent="0.2">
      <c r="A472" s="27"/>
      <c r="B472" s="108"/>
    </row>
    <row r="473" spans="1:2" x14ac:dyDescent="0.2">
      <c r="A473" s="27"/>
      <c r="B473" s="108"/>
    </row>
    <row r="474" spans="1:2" x14ac:dyDescent="0.2">
      <c r="A474" s="27"/>
      <c r="B474" s="108"/>
    </row>
    <row r="475" spans="1:2" x14ac:dyDescent="0.2">
      <c r="A475" s="27"/>
      <c r="B475" s="108"/>
    </row>
    <row r="476" spans="1:2" x14ac:dyDescent="0.2">
      <c r="A476" s="27"/>
      <c r="B476" s="108"/>
    </row>
    <row r="477" spans="1:2" x14ac:dyDescent="0.2">
      <c r="A477" s="27"/>
      <c r="B477" s="108"/>
    </row>
    <row r="478" spans="1:2" x14ac:dyDescent="0.2">
      <c r="A478" s="27"/>
      <c r="B478" s="108"/>
    </row>
    <row r="479" spans="1:2" x14ac:dyDescent="0.2">
      <c r="A479" s="27"/>
      <c r="B479" s="108"/>
    </row>
    <row r="480" spans="1:2" x14ac:dyDescent="0.2">
      <c r="A480" s="27"/>
      <c r="B480" s="108"/>
    </row>
    <row r="481" spans="1:2" x14ac:dyDescent="0.2">
      <c r="A481" s="27"/>
      <c r="B481" s="108"/>
    </row>
    <row r="482" spans="1:2" x14ac:dyDescent="0.2">
      <c r="A482" s="27"/>
      <c r="B482" s="108"/>
    </row>
    <row r="483" spans="1:2" x14ac:dyDescent="0.2">
      <c r="A483" s="27"/>
      <c r="B483" s="108"/>
    </row>
    <row r="484" spans="1:2" x14ac:dyDescent="0.2">
      <c r="A484" s="27"/>
      <c r="B484" s="108"/>
    </row>
    <row r="485" spans="1:2" x14ac:dyDescent="0.2">
      <c r="A485" s="27"/>
      <c r="B485" s="108"/>
    </row>
    <row r="486" spans="1:2" x14ac:dyDescent="0.2">
      <c r="A486" s="27"/>
      <c r="B486" s="108"/>
    </row>
    <row r="487" spans="1:2" x14ac:dyDescent="0.2">
      <c r="A487" s="27"/>
      <c r="B487" s="108"/>
    </row>
    <row r="488" spans="1:2" x14ac:dyDescent="0.2">
      <c r="A488" s="27"/>
      <c r="B488" s="108"/>
    </row>
    <row r="489" spans="1:2" x14ac:dyDescent="0.2">
      <c r="A489" s="27"/>
      <c r="B489" s="108"/>
    </row>
    <row r="490" spans="1:2" x14ac:dyDescent="0.2">
      <c r="A490" s="27"/>
      <c r="B490" s="108"/>
    </row>
    <row r="491" spans="1:2" x14ac:dyDescent="0.2">
      <c r="A491" s="27"/>
      <c r="B491" s="108"/>
    </row>
    <row r="492" spans="1:2" x14ac:dyDescent="0.2">
      <c r="A492" s="27"/>
      <c r="B492" s="108"/>
    </row>
    <row r="493" spans="1:2" x14ac:dyDescent="0.2">
      <c r="A493" s="27"/>
      <c r="B493" s="108"/>
    </row>
    <row r="494" spans="1:2" x14ac:dyDescent="0.2">
      <c r="B494" s="108"/>
    </row>
    <row r="495" spans="1:2" x14ac:dyDescent="0.2">
      <c r="B495" s="108"/>
    </row>
    <row r="496" spans="1:2" x14ac:dyDescent="0.2">
      <c r="B496" s="108"/>
    </row>
    <row r="497" spans="2:2" x14ac:dyDescent="0.2">
      <c r="B497" s="108"/>
    </row>
    <row r="498" spans="2:2" x14ac:dyDescent="0.2">
      <c r="B498" s="108"/>
    </row>
    <row r="499" spans="2:2" x14ac:dyDescent="0.2">
      <c r="B499" s="108"/>
    </row>
    <row r="500" spans="2:2" x14ac:dyDescent="0.2">
      <c r="B500" s="108"/>
    </row>
    <row r="501" spans="2:2" x14ac:dyDescent="0.2">
      <c r="B501" s="108"/>
    </row>
    <row r="502" spans="2:2" x14ac:dyDescent="0.2">
      <c r="B502" s="108"/>
    </row>
    <row r="503" spans="2:2" x14ac:dyDescent="0.2">
      <c r="B503" s="108"/>
    </row>
    <row r="504" spans="2:2" x14ac:dyDescent="0.2">
      <c r="B504" s="108"/>
    </row>
    <row r="505" spans="2:2" x14ac:dyDescent="0.2">
      <c r="B505" s="108"/>
    </row>
    <row r="506" spans="2:2" x14ac:dyDescent="0.2">
      <c r="B506" s="108"/>
    </row>
    <row r="507" spans="2:2" x14ac:dyDescent="0.2">
      <c r="B507" s="108"/>
    </row>
    <row r="508" spans="2:2" x14ac:dyDescent="0.2">
      <c r="B508" s="108"/>
    </row>
    <row r="509" spans="2:2" x14ac:dyDescent="0.2">
      <c r="B509" s="108"/>
    </row>
    <row r="510" spans="2:2" x14ac:dyDescent="0.2">
      <c r="B510" s="108"/>
    </row>
    <row r="511" spans="2:2" x14ac:dyDescent="0.2">
      <c r="B511" s="108"/>
    </row>
    <row r="512" spans="2:2" x14ac:dyDescent="0.2">
      <c r="B512" s="108"/>
    </row>
    <row r="513" spans="2:2" x14ac:dyDescent="0.2">
      <c r="B513" s="108"/>
    </row>
    <row r="514" spans="2:2" x14ac:dyDescent="0.2">
      <c r="B514" s="108"/>
    </row>
    <row r="515" spans="2:2" x14ac:dyDescent="0.2">
      <c r="B515" s="108"/>
    </row>
    <row r="516" spans="2:2" x14ac:dyDescent="0.2">
      <c r="B516" s="108"/>
    </row>
    <row r="517" spans="2:2" x14ac:dyDescent="0.2">
      <c r="B517" s="108"/>
    </row>
    <row r="518" spans="2:2" x14ac:dyDescent="0.2">
      <c r="B518" s="108"/>
    </row>
    <row r="519" spans="2:2" x14ac:dyDescent="0.2">
      <c r="B519" s="108"/>
    </row>
    <row r="520" spans="2:2" x14ac:dyDescent="0.2">
      <c r="B520" s="108"/>
    </row>
    <row r="521" spans="2:2" x14ac:dyDescent="0.2">
      <c r="B521" s="108"/>
    </row>
    <row r="522" spans="2:2" x14ac:dyDescent="0.2">
      <c r="B522" s="108"/>
    </row>
    <row r="523" spans="2:2" x14ac:dyDescent="0.2">
      <c r="B523" s="108"/>
    </row>
    <row r="524" spans="2:2" x14ac:dyDescent="0.2">
      <c r="B524" s="108"/>
    </row>
    <row r="525" spans="2:2" x14ac:dyDescent="0.2">
      <c r="B525" s="108"/>
    </row>
    <row r="526" spans="2:2" x14ac:dyDescent="0.2">
      <c r="B526" s="108"/>
    </row>
    <row r="527" spans="2:2" x14ac:dyDescent="0.2">
      <c r="B527" s="108"/>
    </row>
    <row r="528" spans="2:2" x14ac:dyDescent="0.2">
      <c r="B528" s="108"/>
    </row>
    <row r="529" spans="2:2" x14ac:dyDescent="0.2">
      <c r="B529" s="108"/>
    </row>
    <row r="530" spans="2:2" x14ac:dyDescent="0.2">
      <c r="B530" s="108"/>
    </row>
    <row r="531" spans="2:2" x14ac:dyDescent="0.2">
      <c r="B531" s="108"/>
    </row>
    <row r="532" spans="2:2" x14ac:dyDescent="0.2">
      <c r="B532" s="108"/>
    </row>
    <row r="533" spans="2:2" x14ac:dyDescent="0.2">
      <c r="B533" s="108"/>
    </row>
    <row r="534" spans="2:2" x14ac:dyDescent="0.2">
      <c r="B534" s="108"/>
    </row>
    <row r="535" spans="2:2" x14ac:dyDescent="0.2">
      <c r="B535" s="108"/>
    </row>
    <row r="536" spans="2:2" x14ac:dyDescent="0.2">
      <c r="B536" s="108"/>
    </row>
    <row r="537" spans="2:2" x14ac:dyDescent="0.2">
      <c r="B537" s="108"/>
    </row>
    <row r="538" spans="2:2" x14ac:dyDescent="0.2">
      <c r="B538" s="108"/>
    </row>
    <row r="539" spans="2:2" x14ac:dyDescent="0.2">
      <c r="B539" s="108"/>
    </row>
    <row r="540" spans="2:2" x14ac:dyDescent="0.2">
      <c r="B540" s="108"/>
    </row>
    <row r="541" spans="2:2" x14ac:dyDescent="0.2">
      <c r="B541" s="108"/>
    </row>
    <row r="542" spans="2:2" x14ac:dyDescent="0.2">
      <c r="B542" s="108"/>
    </row>
    <row r="543" spans="2:2" x14ac:dyDescent="0.2">
      <c r="B543" s="108"/>
    </row>
    <row r="544" spans="2:2" x14ac:dyDescent="0.2">
      <c r="B544" s="108"/>
    </row>
    <row r="545" spans="2:2" x14ac:dyDescent="0.2">
      <c r="B545" s="108"/>
    </row>
    <row r="546" spans="2:2" x14ac:dyDescent="0.2">
      <c r="B546" s="108"/>
    </row>
    <row r="547" spans="2:2" x14ac:dyDescent="0.2">
      <c r="B547" s="108"/>
    </row>
    <row r="548" spans="2:2" x14ac:dyDescent="0.2">
      <c r="B548" s="108"/>
    </row>
    <row r="549" spans="2:2" x14ac:dyDescent="0.2">
      <c r="B549" s="108"/>
    </row>
    <row r="550" spans="2:2" x14ac:dyDescent="0.2">
      <c r="B550" s="108"/>
    </row>
    <row r="551" spans="2:2" x14ac:dyDescent="0.2">
      <c r="B551" s="108"/>
    </row>
    <row r="552" spans="2:2" x14ac:dyDescent="0.2">
      <c r="B552" s="108"/>
    </row>
    <row r="553" spans="2:2" x14ac:dyDescent="0.2">
      <c r="B553" s="108"/>
    </row>
    <row r="554" spans="2:2" x14ac:dyDescent="0.2">
      <c r="B554" s="108"/>
    </row>
    <row r="555" spans="2:2" x14ac:dyDescent="0.2">
      <c r="B555" s="108"/>
    </row>
    <row r="556" spans="2:2" x14ac:dyDescent="0.2">
      <c r="B556" s="108"/>
    </row>
    <row r="557" spans="2:2" x14ac:dyDescent="0.2">
      <c r="B557" s="108"/>
    </row>
    <row r="558" spans="2:2" x14ac:dyDescent="0.2">
      <c r="B558" s="108"/>
    </row>
    <row r="559" spans="2:2" x14ac:dyDescent="0.2">
      <c r="B559" s="108"/>
    </row>
    <row r="560" spans="2:2" x14ac:dyDescent="0.2">
      <c r="B560" s="108"/>
    </row>
    <row r="561" spans="2:2" x14ac:dyDescent="0.2">
      <c r="B561" s="108"/>
    </row>
    <row r="562" spans="2:2" x14ac:dyDescent="0.2">
      <c r="B562" s="108"/>
    </row>
    <row r="563" spans="2:2" x14ac:dyDescent="0.2">
      <c r="B563" s="108"/>
    </row>
    <row r="564" spans="2:2" x14ac:dyDescent="0.2">
      <c r="B564" s="108"/>
    </row>
    <row r="565" spans="2:2" x14ac:dyDescent="0.2">
      <c r="B565" s="108"/>
    </row>
    <row r="566" spans="2:2" x14ac:dyDescent="0.2">
      <c r="B566" s="108"/>
    </row>
    <row r="567" spans="2:2" x14ac:dyDescent="0.2">
      <c r="B567" s="108"/>
    </row>
    <row r="568" spans="2:2" x14ac:dyDescent="0.2">
      <c r="B568" s="108"/>
    </row>
    <row r="569" spans="2:2" x14ac:dyDescent="0.2">
      <c r="B569" s="108"/>
    </row>
    <row r="570" spans="2:2" x14ac:dyDescent="0.2">
      <c r="B570" s="108"/>
    </row>
    <row r="571" spans="2:2" x14ac:dyDescent="0.2">
      <c r="B571" s="108"/>
    </row>
    <row r="572" spans="2:2" x14ac:dyDescent="0.2">
      <c r="B572" s="108"/>
    </row>
    <row r="573" spans="2:2" x14ac:dyDescent="0.2">
      <c r="B573" s="108"/>
    </row>
    <row r="574" spans="2:2" x14ac:dyDescent="0.2">
      <c r="B574" s="108"/>
    </row>
    <row r="575" spans="2:2" x14ac:dyDescent="0.2">
      <c r="B575" s="108"/>
    </row>
    <row r="576" spans="2:2" x14ac:dyDescent="0.2">
      <c r="B576" s="108"/>
    </row>
    <row r="577" spans="2:2" x14ac:dyDescent="0.2">
      <c r="B577" s="108"/>
    </row>
    <row r="578" spans="2:2" x14ac:dyDescent="0.2">
      <c r="B578" s="108"/>
    </row>
    <row r="579" spans="2:2" x14ac:dyDescent="0.2">
      <c r="B579" s="108"/>
    </row>
    <row r="580" spans="2:2" x14ac:dyDescent="0.2">
      <c r="B580" s="108"/>
    </row>
    <row r="581" spans="2:2" x14ac:dyDescent="0.2">
      <c r="B581" s="108"/>
    </row>
    <row r="582" spans="2:2" x14ac:dyDescent="0.2">
      <c r="B582" s="108"/>
    </row>
    <row r="583" spans="2:2" x14ac:dyDescent="0.2">
      <c r="B583" s="108"/>
    </row>
    <row r="584" spans="2:2" x14ac:dyDescent="0.2">
      <c r="B584" s="108"/>
    </row>
    <row r="585" spans="2:2" x14ac:dyDescent="0.2">
      <c r="B585" s="108"/>
    </row>
    <row r="586" spans="2:2" x14ac:dyDescent="0.2">
      <c r="B586" s="108"/>
    </row>
    <row r="587" spans="2:2" x14ac:dyDescent="0.2">
      <c r="B587" s="108"/>
    </row>
    <row r="588" spans="2:2" x14ac:dyDescent="0.2">
      <c r="B588" s="108"/>
    </row>
    <row r="589" spans="2:2" x14ac:dyDescent="0.2">
      <c r="B589" s="108"/>
    </row>
    <row r="590" spans="2:2" x14ac:dyDescent="0.2">
      <c r="B590" s="108"/>
    </row>
    <row r="591" spans="2:2" x14ac:dyDescent="0.2">
      <c r="B591" s="108"/>
    </row>
    <row r="592" spans="2:2" x14ac:dyDescent="0.2">
      <c r="B592" s="108"/>
    </row>
    <row r="593" spans="2:2" x14ac:dyDescent="0.2">
      <c r="B593" s="108"/>
    </row>
    <row r="594" spans="2:2" x14ac:dyDescent="0.2">
      <c r="B594" s="108"/>
    </row>
    <row r="595" spans="2:2" x14ac:dyDescent="0.2">
      <c r="B595" s="108"/>
    </row>
    <row r="596" spans="2:2" x14ac:dyDescent="0.2">
      <c r="B596" s="108"/>
    </row>
    <row r="597" spans="2:2" x14ac:dyDescent="0.2">
      <c r="B597" s="108"/>
    </row>
    <row r="598" spans="2:2" x14ac:dyDescent="0.2">
      <c r="B598" s="108"/>
    </row>
    <row r="599" spans="2:2" x14ac:dyDescent="0.2">
      <c r="B599" s="108"/>
    </row>
    <row r="600" spans="2:2" x14ac:dyDescent="0.2">
      <c r="B600" s="108"/>
    </row>
    <row r="601" spans="2:2" x14ac:dyDescent="0.2">
      <c r="B601" s="108"/>
    </row>
    <row r="602" spans="2:2" x14ac:dyDescent="0.2">
      <c r="B602" s="108"/>
    </row>
    <row r="603" spans="2:2" x14ac:dyDescent="0.2">
      <c r="B603" s="108"/>
    </row>
    <row r="604" spans="2:2" x14ac:dyDescent="0.2">
      <c r="B604" s="108"/>
    </row>
    <row r="605" spans="2:2" x14ac:dyDescent="0.2">
      <c r="B605" s="108"/>
    </row>
    <row r="606" spans="2:2" x14ac:dyDescent="0.2">
      <c r="B606" s="108"/>
    </row>
    <row r="607" spans="2:2" x14ac:dyDescent="0.2">
      <c r="B607" s="108"/>
    </row>
    <row r="608" spans="2:2" x14ac:dyDescent="0.2">
      <c r="B608" s="108"/>
    </row>
    <row r="609" spans="2:2" x14ac:dyDescent="0.2">
      <c r="B609" s="108"/>
    </row>
    <row r="610" spans="2:2" x14ac:dyDescent="0.2">
      <c r="B610" s="108"/>
    </row>
    <row r="611" spans="2:2" x14ac:dyDescent="0.2">
      <c r="B611" s="108"/>
    </row>
    <row r="612" spans="2:2" x14ac:dyDescent="0.2">
      <c r="B612" s="108"/>
    </row>
    <row r="613" spans="2:2" x14ac:dyDescent="0.2">
      <c r="B613" s="108"/>
    </row>
    <row r="614" spans="2:2" x14ac:dyDescent="0.2">
      <c r="B614" s="108"/>
    </row>
    <row r="615" spans="2:2" x14ac:dyDescent="0.2">
      <c r="B615" s="108"/>
    </row>
    <row r="616" spans="2:2" x14ac:dyDescent="0.2">
      <c r="B616" s="108"/>
    </row>
    <row r="617" spans="2:2" x14ac:dyDescent="0.2">
      <c r="B617" s="108"/>
    </row>
    <row r="618" spans="2:2" x14ac:dyDescent="0.2">
      <c r="B618" s="108"/>
    </row>
    <row r="619" spans="2:2" x14ac:dyDescent="0.2">
      <c r="B619" s="108"/>
    </row>
    <row r="620" spans="2:2" x14ac:dyDescent="0.2">
      <c r="B620" s="108"/>
    </row>
    <row r="621" spans="2:2" x14ac:dyDescent="0.2">
      <c r="B621" s="108"/>
    </row>
    <row r="622" spans="2:2" x14ac:dyDescent="0.2">
      <c r="B622" s="108"/>
    </row>
    <row r="623" spans="2:2" x14ac:dyDescent="0.2">
      <c r="B623" s="108"/>
    </row>
    <row r="624" spans="2:2" x14ac:dyDescent="0.2">
      <c r="B624" s="108"/>
    </row>
    <row r="625" spans="2:2" x14ac:dyDescent="0.2">
      <c r="B625" s="108"/>
    </row>
    <row r="626" spans="2:2" x14ac:dyDescent="0.2">
      <c r="B626" s="108"/>
    </row>
    <row r="627" spans="2:2" x14ac:dyDescent="0.2">
      <c r="B627" s="108"/>
    </row>
    <row r="628" spans="2:2" x14ac:dyDescent="0.2">
      <c r="B628" s="108"/>
    </row>
    <row r="629" spans="2:2" x14ac:dyDescent="0.2">
      <c r="B629" s="108"/>
    </row>
    <row r="630" spans="2:2" x14ac:dyDescent="0.2">
      <c r="B630" s="108"/>
    </row>
    <row r="631" spans="2:2" x14ac:dyDescent="0.2">
      <c r="B631" s="108"/>
    </row>
    <row r="632" spans="2:2" x14ac:dyDescent="0.2">
      <c r="B632" s="108"/>
    </row>
    <row r="633" spans="2:2" x14ac:dyDescent="0.2">
      <c r="B633" s="108"/>
    </row>
    <row r="634" spans="2:2" x14ac:dyDescent="0.2">
      <c r="B634" s="108"/>
    </row>
  </sheetData>
  <mergeCells count="16">
    <mergeCell ref="L6:L7"/>
    <mergeCell ref="M6:M7"/>
    <mergeCell ref="H6:H7"/>
    <mergeCell ref="I6:I7"/>
    <mergeCell ref="J6:J7"/>
    <mergeCell ref="K6:K7"/>
    <mergeCell ref="A1:M1"/>
    <mergeCell ref="A5:A7"/>
    <mergeCell ref="B5:B7"/>
    <mergeCell ref="A2:M2"/>
    <mergeCell ref="A3:M3"/>
    <mergeCell ref="C5:H5"/>
    <mergeCell ref="I5:M5"/>
    <mergeCell ref="C6:C7"/>
    <mergeCell ref="D6:D7"/>
    <mergeCell ref="E6:G6"/>
  </mergeCells>
  <phoneticPr fontId="0" type="noConversion"/>
  <printOptions horizontalCentered="1"/>
  <pageMargins left="0.19685039370078741" right="0.19685039370078741" top="0.78740157480314965" bottom="0.39370078740157483" header="0.31496062992125984" footer="0.23622047244094491"/>
  <pageSetup paperSize="9" scale="56" orientation="landscape" r:id="rId1"/>
  <ignoredErrors>
    <ignoredError sqref="F11 D1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дані - 9 місяців 2019</vt:lpstr>
      <vt:lpstr>Data</vt:lpstr>
      <vt:lpstr>Date</vt:lpstr>
      <vt:lpstr>Date1</vt:lpstr>
      <vt:lpstr>'дані - 9 місяців 2019'!Заголовки_для_печати</vt:lpstr>
      <vt:lpstr>'дані - 9 місяців 2019'!Область_печати</vt:lpstr>
    </vt:vector>
  </TitlesOfParts>
  <Company>DKU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i_pyatachenko</dc:creator>
  <cp:lastModifiedBy>Nadia</cp:lastModifiedBy>
  <cp:lastPrinted>2020-05-15T10:23:58Z</cp:lastPrinted>
  <dcterms:created xsi:type="dcterms:W3CDTF">2003-12-23T13:56:31Z</dcterms:created>
  <dcterms:modified xsi:type="dcterms:W3CDTF">2020-05-18T13:15:08Z</dcterms:modified>
</cp:coreProperties>
</file>